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5521" yWindow="6990" windowWidth="24030" windowHeight="7050" activeTab="0"/>
  </bookViews>
  <sheets>
    <sheet name="SO12" sheetId="11" r:id="rId1"/>
  </sheets>
  <definedNames>
    <definedName name="_xlnm._FilterDatabase" localSheetId="0" hidden="1">'SO12'!$C$95:$K$95</definedName>
    <definedName name="_xlnm.Print_Area" localSheetId="0">'SO12'!$C$4:$J$36,'SO12'!$C$42:$J$77,'SO12'!$C$83:$K$1050</definedName>
    <definedName name="_xlnm.Print_Titles" localSheetId="0">'SO12'!$95:$95</definedName>
  </definedNames>
  <calcPr calcId="145621"/>
</workbook>
</file>

<file path=xl/sharedStrings.xml><?xml version="1.0" encoding="utf-8"?>
<sst xmlns="http://schemas.openxmlformats.org/spreadsheetml/2006/main" count="8063" uniqueCount="1790">
  <si>
    <t>List obsahuje:</t>
  </si>
  <si>
    <t>False</t>
  </si>
  <si>
    <t>21</t>
  </si>
  <si>
    <t>15</t>
  </si>
  <si>
    <t>v ---  níže se nacházejí doplnkové a pomocné údaje k sestavám  --- v</t>
  </si>
  <si>
    <t>Stavba:</t>
  </si>
  <si>
    <t>KSO:</t>
  </si>
  <si>
    <t>CC-CZ:</t>
  </si>
  <si>
    <t>1</t>
  </si>
  <si>
    <t>Místo:</t>
  </si>
  <si>
    <t xml:space="preserve"> </t>
  </si>
  <si>
    <t>Datum:</t>
  </si>
  <si>
    <t>10</t>
  </si>
  <si>
    <t>100</t>
  </si>
  <si>
    <t>Zadavatel:</t>
  </si>
  <si>
    <t>IČ:</t>
  </si>
  <si>
    <t>70890021</t>
  </si>
  <si>
    <t>Povodí Odry, státní podnik</t>
  </si>
  <si>
    <t>DIČ:</t>
  </si>
  <si>
    <t>CZ70890021</t>
  </si>
  <si>
    <t>Uchazeč:</t>
  </si>
  <si>
    <t>Projektant:</t>
  </si>
  <si>
    <t>46347526</t>
  </si>
  <si>
    <t>Pöyry Environment a. s.</t>
  </si>
  <si>
    <t>CZ46347526</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</si>
  <si>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</si>
  <si>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</si>
  <si>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</si>
  <si>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</si>
  <si>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</si>
  <si>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</si>
  <si>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</si>
  <si>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</si>
  <si>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</si>
  <si>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</si>
  <si>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</si>
  <si>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</si>
  <si>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</si>
  <si>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</si>
  <si>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</si>
  <si>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</si>
  <si>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</si>
  <si>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</si>
  <si>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2</t>
  </si>
  <si>
    <t>{103B0AFB-B3B2-4EE8-A79E-7F6C49DFA41E}</t>
  </si>
  <si>
    <t>KRYCÍ LIST SOUPISU</t>
  </si>
  <si>
    <t>Objekt:</t>
  </si>
  <si>
    <t>REKAPITULACE ČLENĚNÍ SOUPISU PRACÍ</t>
  </si>
  <si>
    <t>Kód dílu - Popis</t>
  </si>
  <si>
    <t>Cena celkem [CZK]</t>
  </si>
  <si>
    <t>Náklady soupisu celkem</t>
  </si>
  <si>
    <t>-1</t>
  </si>
  <si>
    <t>HSV - Práce a dodávky HSV</t>
  </si>
  <si>
    <t xml:space="preserve">    1 - Zemní práce</t>
  </si>
  <si>
    <t xml:space="preserve">    9 - Ostatní konstrukce a práce-bourání</t>
  </si>
  <si>
    <t xml:space="preserve">      99 - Přesun hmot</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</si>
  <si>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</si>
  <si>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</si>
  <si>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</si>
  <si>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</si>
  <si>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</si>
  <si>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</si>
  <si>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</si>
  <si>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</si>
  <si>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</si>
  <si>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</si>
  <si>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</si>
  <si>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</si>
  <si>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</si>
  <si>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</si>
  <si>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</si>
  <si>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</si>
  <si>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</si>
  <si>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</si>
  <si>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Zemní práce</t>
  </si>
  <si>
    <t>K</t>
  </si>
  <si>
    <t>m2</t>
  </si>
  <si>
    <t>CS ÚRS 2013 02</t>
  </si>
  <si>
    <t>4</t>
  </si>
  <si>
    <t>PP</t>
  </si>
  <si>
    <t>P</t>
  </si>
  <si>
    <t>VV</t>
  </si>
  <si>
    <t>3</t>
  </si>
  <si>
    <t>kus</t>
  </si>
  <si>
    <t>5</t>
  </si>
  <si>
    <t>6</t>
  </si>
  <si>
    <t>7</t>
  </si>
  <si>
    <t>8</t>
  </si>
  <si>
    <t>9</t>
  </si>
  <si>
    <t>11</t>
  </si>
  <si>
    <t>12</t>
  </si>
  <si>
    <t>13</t>
  </si>
  <si>
    <t>14</t>
  </si>
  <si>
    <t>16</t>
  </si>
  <si>
    <t>17</t>
  </si>
  <si>
    <t>18</t>
  </si>
  <si>
    <t>19</t>
  </si>
  <si>
    <t>20</t>
  </si>
  <si>
    <t>22</t>
  </si>
  <si>
    <t>23</t>
  </si>
  <si>
    <t>24</t>
  </si>
  <si>
    <t>25</t>
  </si>
  <si>
    <t>26</t>
  </si>
  <si>
    <t>27</t>
  </si>
  <si>
    <t>28</t>
  </si>
  <si>
    <t>29</t>
  </si>
  <si>
    <t>30</t>
  </si>
  <si>
    <t>31</t>
  </si>
  <si>
    <t>32</t>
  </si>
  <si>
    <t>R01</t>
  </si>
  <si>
    <t>Ostatní konstrukce a práce-bourání</t>
  </si>
  <si>
    <t>99</t>
  </si>
  <si>
    <t>Přesun hmot</t>
  </si>
  <si>
    <t>33</t>
  </si>
  <si>
    <t>998324011</t>
  </si>
  <si>
    <t>Přesun hmot pro objekty související se sypanými hrázemi a vodní elektrárny</t>
  </si>
  <si>
    <t>t</t>
  </si>
  <si>
    <t>PSC</t>
  </si>
  <si>
    <t>m3</t>
  </si>
  <si>
    <t>Mezisoučet</t>
  </si>
  <si>
    <t>Součet</t>
  </si>
  <si>
    <t>162301101</t>
  </si>
  <si>
    <t>Vodorovné přemístění do 500 m výkopku/sypaniny z horniny tř. 1 až 4</t>
  </si>
  <si>
    <t>162501102</t>
  </si>
  <si>
    <t>Vodorovné přemístění do 3000 m výkopku/sypaniny z horniny tř. 1 až 4</t>
  </si>
  <si>
    <t>167101102</t>
  </si>
  <si>
    <t>Nakládání výkopku z hornin tř. 1 až 4 přes 100 m3</t>
  </si>
  <si>
    <t>171201201</t>
  </si>
  <si>
    <t>Uložení sypaniny na skládky</t>
  </si>
  <si>
    <t>174101101</t>
  </si>
  <si>
    <t>Zásyp jam, šachet rýh nebo kolem objektů sypaninou se zhutněním</t>
  </si>
  <si>
    <t>M</t>
  </si>
  <si>
    <t>m</t>
  </si>
  <si>
    <t>181951101</t>
  </si>
  <si>
    <t>Úprava pláně v hornině tř. 1 až 4 bez zhutnění</t>
  </si>
  <si>
    <t>Úprava pláně vyrovnáním výškových rozdílů v hornině tř. 1 až 4 bez zhutnění</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</si>
  <si>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</si>
  <si>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114203202</t>
  </si>
  <si>
    <t>Očištění lomového kamene nebo betonových tvárnic od malty</t>
  </si>
  <si>
    <t>114203301</t>
  </si>
  <si>
    <t>Třídění lomového kamene nebo betonových tvárnic podle druhu, velikosti nebo tvaru</t>
  </si>
  <si>
    <t>114203401</t>
  </si>
  <si>
    <t>Srovnání lomového kamene nebo betonových tvárnic s přemístěním do 10 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</si>
  <si>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</si>
  <si>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997321519</t>
  </si>
  <si>
    <t>Příplatek ZKD 1km vodorovné dopravy suti a vybouraných hmot po suchu</t>
  </si>
  <si>
    <t>Vodorovná doprava suti a vybouraných hmot bez naložení, s vyložením a hrubým urovnáním po suchu, na vzdálenost Příplatek k cenám za každý další i započatý 1 km přes 1 km</t>
  </si>
  <si>
    <t>259</t>
  </si>
  <si>
    <t xml:space="preserve">    2 - Zakládání</t>
  </si>
  <si>
    <t xml:space="preserve">    3 - Svislé a kompletní konstrukce</t>
  </si>
  <si>
    <t xml:space="preserve">    5 - Komunikace</t>
  </si>
  <si>
    <t>PSV - Práce a dodávky PSV</t>
  </si>
  <si>
    <t xml:space="preserve">    767 - Konstrukce zámečnické</t>
  </si>
  <si>
    <t>M - Práce a dodávky M</t>
  </si>
  <si>
    <t xml:space="preserve">    46-M - Zemní práce při extr.mont.pracích</t>
  </si>
  <si>
    <t>Poznámka k položce:
VV pol. 14</t>
  </si>
  <si>
    <t>181411121</t>
  </si>
  <si>
    <t>Založení lučního trávníku výsevem plochy do 1000 m2 v rovině a ve svahu do 1:5</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</si>
  <si>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</si>
  <si>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</si>
  <si>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kg</t>
  </si>
  <si>
    <t>Zakládání</t>
  </si>
  <si>
    <t>153812111</t>
  </si>
  <si>
    <t>Trn z betonářské oceli včetně zainjektování D do 20 mm l do 3 m</t>
  </si>
  <si>
    <t>Trn z betonářské oceli včetně zainjektování při průměru oceli od 16 do 20 mm, délky přes 0,4 do 3,0 m</t>
  </si>
  <si>
    <t xml:space="preserve">Poznámka k souboru cen:
1. V cenách nejsou započteny náklady na:     a) vrty pro trny; tyto vrty se oceňují cenami souboru cen 22 Vrty,     b) napnutí trnů a opěrné desky; tyto stavební práce se oceňují cenami, 153 81-22 Napnutí trnů         z betonářské oceli a 153 89-13  Opěrné desky z oceli. </t>
  </si>
  <si>
    <t>Svislé a kompletní konstrukce</t>
  </si>
  <si>
    <t>Poznámka k položce:
VV pol. 49</t>
  </si>
  <si>
    <t>34</t>
  </si>
  <si>
    <t>35</t>
  </si>
  <si>
    <t>36</t>
  </si>
  <si>
    <t>Poznámka k položce:
VV pol. 28</t>
  </si>
  <si>
    <t>37</t>
  </si>
  <si>
    <t>38</t>
  </si>
  <si>
    <t>39</t>
  </si>
  <si>
    <t>40</t>
  </si>
  <si>
    <t>41</t>
  </si>
  <si>
    <t>42</t>
  </si>
  <si>
    <t>43</t>
  </si>
  <si>
    <t>44</t>
  </si>
  <si>
    <t>45</t>
  </si>
  <si>
    <t>46</t>
  </si>
  <si>
    <t>47</t>
  </si>
  <si>
    <t>Komunikace</t>
  </si>
  <si>
    <t>48</t>
  </si>
  <si>
    <t>49</t>
  </si>
  <si>
    <t>50</t>
  </si>
  <si>
    <t>Poznámka k položce:
VV pol. 45</t>
  </si>
  <si>
    <t>51</t>
  </si>
  <si>
    <t>Poznámka k položce:
VV pol. 46</t>
  </si>
  <si>
    <t>52</t>
  </si>
  <si>
    <t>53</t>
  </si>
  <si>
    <t>Poznámka k položce:
VV pol. 50</t>
  </si>
  <si>
    <t>54</t>
  </si>
  <si>
    <t>592275180</t>
  </si>
  <si>
    <t>55</t>
  </si>
  <si>
    <t>56</t>
  </si>
  <si>
    <t>57</t>
  </si>
  <si>
    <t>58</t>
  </si>
  <si>
    <t>59</t>
  </si>
  <si>
    <t>60</t>
  </si>
  <si>
    <t>61</t>
  </si>
  <si>
    <t>62</t>
  </si>
  <si>
    <t>63</t>
  </si>
  <si>
    <t>64</t>
  </si>
  <si>
    <t>65</t>
  </si>
  <si>
    <t>66</t>
  </si>
  <si>
    <t>67</t>
  </si>
  <si>
    <t>68</t>
  </si>
  <si>
    <t>PSV</t>
  </si>
  <si>
    <t>Práce a dodávky PSV</t>
  </si>
  <si>
    <t>69</t>
  </si>
  <si>
    <t>70</t>
  </si>
  <si>
    <t>71</t>
  </si>
  <si>
    <t>72</t>
  </si>
  <si>
    <t>73</t>
  </si>
  <si>
    <t>74</t>
  </si>
  <si>
    <t>75</t>
  </si>
  <si>
    <t>76</t>
  </si>
  <si>
    <t>77</t>
  </si>
  <si>
    <t>78</t>
  </si>
  <si>
    <t>79</t>
  </si>
  <si>
    <t>ks</t>
  </si>
  <si>
    <t>80</t>
  </si>
  <si>
    <t>81</t>
  </si>
  <si>
    <t>767</t>
  </si>
  <si>
    <t>Konstrukce zámečnické</t>
  </si>
  <si>
    <t>82</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</si>
  <si>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</si>
  <si>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83</t>
  </si>
  <si>
    <t>84</t>
  </si>
  <si>
    <t>85</t>
  </si>
  <si>
    <t>86</t>
  </si>
  <si>
    <t>87</t>
  </si>
  <si>
    <t>88</t>
  </si>
  <si>
    <t>89</t>
  </si>
  <si>
    <t>998767101</t>
  </si>
  <si>
    <t>Přesun hmot tonážní pro zámečnické konstrukce v objektech v do 6 m</t>
  </si>
  <si>
    <t>Práce a dodávky M</t>
  </si>
  <si>
    <t>46-M</t>
  </si>
  <si>
    <t>Zemní práce při extr.mont.pracích</t>
  </si>
  <si>
    <t>90</t>
  </si>
  <si>
    <t>460200243</t>
  </si>
  <si>
    <t>Hloubení kabelových nezapažených rýh ručně š 50 cm, hl 60 cm, v hornině tř 3</t>
  </si>
  <si>
    <t>91</t>
  </si>
  <si>
    <t>460560243</t>
  </si>
  <si>
    <t>Zásyp rýh ručně šířky 50 cm, hloubky 60 cm, z horniny třídy 3</t>
  </si>
  <si>
    <t xml:space="preserve">    4 - Vodorovné konstrukce</t>
  </si>
  <si>
    <t xml:space="preserve">    8 - Trubní vedení</t>
  </si>
  <si>
    <t>175101101</t>
  </si>
  <si>
    <t>Obsypání potrubí bez prohození sypaniny z hornin tř. 1 až 4 uloženým do 3 m od kraje výkopu</t>
  </si>
  <si>
    <t>Vodorovné konstrukce</t>
  </si>
  <si>
    <t>Trubní vedení</t>
  </si>
  <si>
    <t>bed_rovine</t>
  </si>
  <si>
    <t>Bednění rovinné</t>
  </si>
  <si>
    <t>128</t>
  </si>
  <si>
    <t>cem_kotvy</t>
  </si>
  <si>
    <t>jam34_nezap</t>
  </si>
  <si>
    <t>Výkop nezapažených jam v tř. 3 a 4</t>
  </si>
  <si>
    <t>jam56_nezap</t>
  </si>
  <si>
    <t>Výkop nezapažených jam v tř. 5 a 6</t>
  </si>
  <si>
    <t>jam56_zap</t>
  </si>
  <si>
    <t>Výkop zapažených jam v tř. 5 a 6</t>
  </si>
  <si>
    <t>odkop_34</t>
  </si>
  <si>
    <t>Odkopávka v třídě 3 a 4</t>
  </si>
  <si>
    <t>odkop_56</t>
  </si>
  <si>
    <t>Odkopávka v třídě 5 a 6</t>
  </si>
  <si>
    <t>Převázka U260</t>
  </si>
  <si>
    <t>Vrty pro kotvy</t>
  </si>
  <si>
    <t>zásyp</t>
  </si>
  <si>
    <t>Zásyp se zhutněním</t>
  </si>
  <si>
    <t xml:space="preserve">    6 - Úpravy povrchů, podlahy a osazování výplní</t>
  </si>
  <si>
    <t xml:space="preserve">    A.I - Monitoring</t>
  </si>
  <si>
    <t xml:space="preserve">    23-M - Montáže potrubí</t>
  </si>
  <si>
    <t>115101202</t>
  </si>
  <si>
    <t>Čerpání vody na dopravní výšku do 10 m průměrný přítok do 1000 l/min</t>
  </si>
  <si>
    <t>hod</t>
  </si>
  <si>
    <t>115101302</t>
  </si>
  <si>
    <t>Pohotovost čerpací soupravy pro dopravní výšku do 10 m přítok do 1000 l/min</t>
  </si>
  <si>
    <t>den</t>
  </si>
  <si>
    <t>128401101</t>
  </si>
  <si>
    <t>Dolamování na dně odkopávek a prokopávek v hornině tř. 5</t>
  </si>
  <si>
    <t>128501101</t>
  </si>
  <si>
    <t>Dolamování na dně odkopávek a prokopávek v hornině tř. 6</t>
  </si>
  <si>
    <t>131201104</t>
  </si>
  <si>
    <t>Hloubení jam nezapažených v hornině tř. 3 objemu přes 5000 m3</t>
  </si>
  <si>
    <t>131301104</t>
  </si>
  <si>
    <t>Hloubení jam nezapažených v hornině tř. 4 objemu přes 5000 m3</t>
  </si>
  <si>
    <t>131401104</t>
  </si>
  <si>
    <t>Hloubení jam nezapažených v hornině tř. 5 objemu přes 5000 m3</t>
  </si>
  <si>
    <t>131401204</t>
  </si>
  <si>
    <t>Hloubení jam zapažených v hornině tř. 5 objemu přes 5000 m3</t>
  </si>
  <si>
    <t>131501104</t>
  </si>
  <si>
    <t>Hloubení jam nezapažených v hornině tř. 6 objemu přes 5000 m3</t>
  </si>
  <si>
    <t>131501204</t>
  </si>
  <si>
    <t>Hloubení jam zapažených v hornině tř. 6 objemu přes 5000 m3</t>
  </si>
  <si>
    <t>138401101</t>
  </si>
  <si>
    <t>Dolamování hloubených vykopávek jam ve vrstvě tl do 1000 mm v hornině tř. 5</t>
  </si>
  <si>
    <t>138501101</t>
  </si>
  <si>
    <t>Dolamování hloubených vykopávek jam ve vrstvě tl do 1000 mm v hornině tř. 6</t>
  </si>
  <si>
    <t>154902212</t>
  </si>
  <si>
    <t>162501152</t>
  </si>
  <si>
    <t>Vodorovné přemístění do 3000 m výkopku/sypaniny z horniny tř. 5 až 7</t>
  </si>
  <si>
    <t>583373030</t>
  </si>
  <si>
    <t>štěrkopísek frakce 0-8</t>
  </si>
  <si>
    <t>212755211</t>
  </si>
  <si>
    <t>Trativody z drenážních trubek plastových flexibilních D 50 mm bez lože</t>
  </si>
  <si>
    <t>153211002</t>
  </si>
  <si>
    <t>Zřízení stříkaného betonu tl do 100 mm skalních a poloskalních ploch</t>
  </si>
  <si>
    <t>Zřízení stříkaného betonu skalních a poloskalních ploch průměrné tloušťky přes 50 do 100 mm</t>
  </si>
  <si>
    <t xml:space="preserve">Poznámka k souboru cen:
1. V cenách jsou započteny i náklady na použití stroje určeného ke strojnímu omítání. 2. V cenách nejsou započteny náklady na:     a) betonovou směs; tyto náklady se oceňují ve specifikaci,     b) popř. nutnou úpravu plochy před zhotovením nástřiku z betonu,     c) ocelovou výztuž; tyto náklady se oceňují cenami souborů cen:         - 153 27-11. Kotvičky pro výztuž stříkaného betonu.         - 153 27-2 . Výztuž stříkaného betonu příčná a podélná,         - 153 27-31. Výztuž stříkaného betonu ze svařovaných sítí,     d) odklizení odpadu ze stříkaného betonu; tyto náklady se oceňují cenami pro odvoz zeminy. 3. Množství měrných jednotek se určuje v m2 rozvinuté lícní plochy stříkaného betonu. </t>
  </si>
  <si>
    <t>985131111</t>
  </si>
  <si>
    <t>Očištění ploch stěn, rubu kleneb a podlah tlakovou vodou</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</si>
  <si>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</si>
  <si>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Trubkové mikropiloty část hladká D 121/12 mm</t>
  </si>
  <si>
    <t>Trubkové mikropiloty část manžetová D 121/12 mm</t>
  </si>
  <si>
    <t>153116111</t>
  </si>
  <si>
    <t>Opracování ocelových kleštin nebo převázek hradicích stěn z terénu</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</si>
  <si>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</si>
  <si>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</si>
  <si>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134834250</t>
  </si>
  <si>
    <t>tyč ocelová U , jakost S355J2 označení průřezu 240</t>
  </si>
  <si>
    <t>134834300</t>
  </si>
  <si>
    <t>tyč ocelová U , jakost S355J2 označení průřezu 260</t>
  </si>
  <si>
    <t>tyče ocelové hrubé průřezu U nad 160 mm jakost oceli S 235 JR   (11 375) označení průřezu    260</t>
  </si>
  <si>
    <t>153116112</t>
  </si>
  <si>
    <t>Montáž ocelových kleštin nebo převázek hradicích stěn z terénu</t>
  </si>
  <si>
    <t>Kleštiny nebo převázky pro hradící stěny beraněné, nasazené, tabulové z oceli jakéhokoliv druhu z terénu montáž</t>
  </si>
  <si>
    <t>225111114</t>
  </si>
  <si>
    <t>Vrty maloprofilové jádrové D do 56 mm úklon do 45° hl do 25 m hor. III a IV</t>
  </si>
  <si>
    <t>Maloprofilové vrty jádrové průměru do 56 mm do úklonu 45 st. v hl 0 až 25 m v hornině tř. III a IV</t>
  </si>
  <si>
    <t>225311114</t>
  </si>
  <si>
    <t>Vrty maloprofilové jádrové D do 156 mm úklon do 45° hl do 25 m hor. III a IV</t>
  </si>
  <si>
    <t>Maloprofilové vrty jádrové průměru přes 93 do 156 mm do úklonu 45 st. v hl 0 až 25 m v hornině tř. III a IV</t>
  </si>
  <si>
    <t>262308322</t>
  </si>
  <si>
    <t>Příplatek za vrty pro injektáže povrchové D 156 mm šikmé úklon do 90° hl do 25 m hor. III</t>
  </si>
  <si>
    <t>262408132</t>
  </si>
  <si>
    <t>Příplatek za vrty pro injektáže povrchové D 56 mm šikmé úklon nad 90° hl do 25 m hor. IV</t>
  </si>
  <si>
    <t>Poznámka k položce:
VV pol. 117</t>
  </si>
  <si>
    <t>262408322</t>
  </si>
  <si>
    <t>Příplatek za vrty pro injektáže povrchové D 156 mm šikmé úklon do 90° hl do 25 m hor. IV</t>
  </si>
  <si>
    <t>281602111</t>
  </si>
  <si>
    <t>Injektování povrchové nízkotlaké s dvojitým obturátorem mikropilot a kotev tlakem do 0,6 MPa</t>
  </si>
  <si>
    <t>281611111</t>
  </si>
  <si>
    <t>Dodání hmot pro injektování nízkotlaké - cement portlandský PC 325</t>
  </si>
  <si>
    <t>281681131</t>
  </si>
  <si>
    <t>Dodání hmot pro injektování nízkotlaké - bentonit Sabenil 650</t>
  </si>
  <si>
    <t>282602112</t>
  </si>
  <si>
    <t>Injektování povrchové vysokotlaké s dvojitým obturátorem mikropilot a kotev tlakem do 2 MPa</t>
  </si>
  <si>
    <t>hr</t>
  </si>
  <si>
    <t>285371192</t>
  </si>
  <si>
    <t>Příplatek ke kotvám tyčovým za antikorozní úpravu trvalých kotev</t>
  </si>
  <si>
    <t>153811211</t>
  </si>
  <si>
    <t>Napnutí kotev tyčových únosnost kotvy do 0,45 NM</t>
  </si>
  <si>
    <t>Napnutí tyčových kotev při předepsané únosnosti kotvy do 0,45 MN</t>
  </si>
  <si>
    <t xml:space="preserve">Poznámka k souboru cen:
1. Ceny jsou určeny pro jakoukoliv délku kotev. 2. V cenách jsou započteny i náklady na dopínání kotev při poklesu předpětí. </t>
  </si>
  <si>
    <t>28537-R03</t>
  </si>
  <si>
    <t>Kotvy tyčové dl přes 5 m D 40 mm</t>
  </si>
  <si>
    <t>92</t>
  </si>
  <si>
    <t>28537-R17</t>
  </si>
  <si>
    <t>Kotvy tyčové dl přes 5 m D 50 mm</t>
  </si>
  <si>
    <t>93</t>
  </si>
  <si>
    <t>28537-R05</t>
  </si>
  <si>
    <t>Napnutí kotev tyčových únosnost kotvy nad 0,450 NM</t>
  </si>
  <si>
    <t>94</t>
  </si>
  <si>
    <t>95</t>
  </si>
  <si>
    <t>96</t>
  </si>
  <si>
    <t>97</t>
  </si>
  <si>
    <t>153822112</t>
  </si>
  <si>
    <t>Napnutí kabelových kotev při únosnosti kotvy do 0,31 MN</t>
  </si>
  <si>
    <t>Napnutí kabelových kotev při únosnosti kotvy přes 0,16 do 0,31 MN</t>
  </si>
  <si>
    <t xml:space="preserve">Poznámka k souboru cen:
1. Ceny jsou určeny pro kotvy a ztužující táhla délky do 250 m. 2. V cenách jsou započteny i náklady na dopínání kotev při poklesu předpětí během vlastního     výrobního procesu. 3. V cenách nejsou započteny náklady na kontrolu předpětí po skončení výrobního procesu. </t>
  </si>
  <si>
    <t>98</t>
  </si>
  <si>
    <t>153861111</t>
  </si>
  <si>
    <t>Průchodka konstrukcí pro kotvy D do 170 mm l do 1,5 m</t>
  </si>
  <si>
    <t>Průchodka konstrukcí pro kotvy vnitřního průměru 170 mm, délky od 0 do 1,5 m</t>
  </si>
  <si>
    <t xml:space="preserve">Poznámka k souboru cen:
1. Ceny jsou určeny pro:     a) všechny typy průchodek,     b) nosnost kotev do 1,9 MN. 2. V cenách jsou započteny i náklady na:     a) dodání a osazení průchodky do armokoše,     b) úpravu armokoše pro uchycení průchodky,     c) vyplnění průchodky polystyrénem a dodání polystyrénu. </t>
  </si>
  <si>
    <t>101</t>
  </si>
  <si>
    <t>102</t>
  </si>
  <si>
    <t>153273112</t>
  </si>
  <si>
    <t>Výztuž stříkaného betonu ze svařovaných sítí jednovrstvá D drátu 6 mm skalních a poloskalních ploch</t>
  </si>
  <si>
    <t>Výztuž stříkaného betonu ze svařovaných sítí skalních a poloskalních ploch jednovrstvých, průměru drátu přes 4 do 6 mm</t>
  </si>
  <si>
    <t xml:space="preserve">Poznámka k souboru cen:
1. V cenách jsou započteny i náklady na výztuž a její provázání. 2. V cenách nejsou započteny náklady na:     a) kotvičky; tyto náklady se oceňují cenami souboru cen 153 27-11 . Kotvičky pro výztuž         stříkaného betonu,     b) příčnou a podélnou výztuž, tyto náklady se oceňují cenami souboru cen 153 27-2 Výztuž         stříkaného betonu příčná a podélná. </t>
  </si>
  <si>
    <t>103</t>
  </si>
  <si>
    <t>2-R15</t>
  </si>
  <si>
    <t>104</t>
  </si>
  <si>
    <t>105</t>
  </si>
  <si>
    <t>106</t>
  </si>
  <si>
    <t>107</t>
  </si>
  <si>
    <t>317122111</t>
  </si>
  <si>
    <t>Osazení říms z ŽB lícních panelů s kotvením délky do 2 m</t>
  </si>
  <si>
    <t>108</t>
  </si>
  <si>
    <t>dodávka staveništního římsového prafabrikátu</t>
  </si>
  <si>
    <t>109</t>
  </si>
  <si>
    <t>320360111</t>
  </si>
  <si>
    <t>Svařované nosné spoje křížení prutů D do 12 mm</t>
  </si>
  <si>
    <t>110</t>
  </si>
  <si>
    <t>320902031</t>
  </si>
  <si>
    <t>Úprava ploch betonových konstrukcí do 28 dnů zdrsněním kladivy</t>
  </si>
  <si>
    <t>111</t>
  </si>
  <si>
    <t>321222111</t>
  </si>
  <si>
    <t>Zdění obkladního zdiva vodních staveb řádkového</t>
  </si>
  <si>
    <t>112</t>
  </si>
  <si>
    <t>321222311</t>
  </si>
  <si>
    <t>Zdění obkladního zdiva vodních staveb kvádrového objem do 0,2 m3</t>
  </si>
  <si>
    <t>113</t>
  </si>
  <si>
    <t>114</t>
  </si>
  <si>
    <t>321311116</t>
  </si>
  <si>
    <t>Konstrukce vodních staveb z betonu prostého mrazuvzdorného tř. C 30/37 XF3</t>
  </si>
  <si>
    <t>115</t>
  </si>
  <si>
    <t>321321116</t>
  </si>
  <si>
    <t>Konstrukce vodních staveb ze ŽB mrazuvzdorného tř. C 30/37 XF3</t>
  </si>
  <si>
    <t>ZB_C3037</t>
  </si>
  <si>
    <t>116</t>
  </si>
  <si>
    <t>321351010</t>
  </si>
  <si>
    <t>Bednění konstrukcí vodních staveb rovinné - zřízení</t>
  </si>
  <si>
    <t>117</t>
  </si>
  <si>
    <t>118</t>
  </si>
  <si>
    <t>321351020b</t>
  </si>
  <si>
    <t>ploch válcově zakřivených</t>
  </si>
  <si>
    <t>119</t>
  </si>
  <si>
    <t>321352010</t>
  </si>
  <si>
    <t>Bednění konstrukcí vodních staveb rovinné - odstranění</t>
  </si>
  <si>
    <t>120</t>
  </si>
  <si>
    <t>321352010b</t>
  </si>
  <si>
    <t>Odbednění konstrukcí přehrad rovinné - negativní</t>
  </si>
  <si>
    <t>Odbednění konstrukcí přehrad rovinné</t>
  </si>
  <si>
    <t>121</t>
  </si>
  <si>
    <t>122</t>
  </si>
  <si>
    <t>321001001</t>
  </si>
  <si>
    <t>Drenážní fólie do bednění</t>
  </si>
  <si>
    <t>123</t>
  </si>
  <si>
    <t>321366111</t>
  </si>
  <si>
    <t>Výztuž železobetonových konstrukcí vodních staveb z oceli 10 505 D do 12 mm</t>
  </si>
  <si>
    <t>124</t>
  </si>
  <si>
    <t>321366112</t>
  </si>
  <si>
    <t>Výztuž železobetonových konstrukcí vodních staveb z oceli 10 505 D do 32 mm</t>
  </si>
  <si>
    <t>125</t>
  </si>
  <si>
    <t>321368211</t>
  </si>
  <si>
    <t>Výztuž železobetonových konstrukcí vodních staveb ze svařovaných sítí</t>
  </si>
  <si>
    <t>126</t>
  </si>
  <si>
    <t>767161223</t>
  </si>
  <si>
    <t>Montáž zábradlí rovného z profilové oceli do zdí hmotnosti přes 60 kg</t>
  </si>
  <si>
    <t>Montáž zábradlí rovného z profilové oceli do zdiva, hmotnosti 1 m zábradlí přes 60 kg</t>
  </si>
  <si>
    <t>127</t>
  </si>
  <si>
    <t>R10</t>
  </si>
  <si>
    <t>129</t>
  </si>
  <si>
    <t>3-R33</t>
  </si>
  <si>
    <t>Měření teploty betonové směsi až do vychladnutí vč. osazení teploměrů</t>
  </si>
  <si>
    <t>130</t>
  </si>
  <si>
    <t>R34</t>
  </si>
  <si>
    <t>dodávka teploměrů pro měření betonové směsi vč. drátů</t>
  </si>
  <si>
    <t>131</t>
  </si>
  <si>
    <t>Poznámka k položce:
VV pol. 114</t>
  </si>
  <si>
    <t>132</t>
  </si>
  <si>
    <t>133</t>
  </si>
  <si>
    <t>462511270</t>
  </si>
  <si>
    <t>Zához z lomového kamene bez proštěrkování z terénu hmotnost do 200 kg</t>
  </si>
  <si>
    <t>134</t>
  </si>
  <si>
    <t>Úpravy povrchů, podlahy a osazování výplní</t>
  </si>
  <si>
    <t>135</t>
  </si>
  <si>
    <t>634661111</t>
  </si>
  <si>
    <t>Výplň dilatačních spár š do 5 mm v mazaninách silikonovým tmelem</t>
  </si>
  <si>
    <t>Výplň dilatačních spár mazanin tmelem silikonovým, šířka spáry do 5 mm</t>
  </si>
  <si>
    <t>136</t>
  </si>
  <si>
    <t>137</t>
  </si>
  <si>
    <t>138</t>
  </si>
  <si>
    <t>139</t>
  </si>
  <si>
    <t>Poznámka k položce:
VV pol. 123</t>
  </si>
  <si>
    <t>140</t>
  </si>
  <si>
    <t>141</t>
  </si>
  <si>
    <t>142</t>
  </si>
  <si>
    <t>143</t>
  </si>
  <si>
    <t>871373121</t>
  </si>
  <si>
    <t>Montáž potrubí z kanalizačních trub z PVC otevřený výkop sklon do 20 % DN 300</t>
  </si>
  <si>
    <t>144</t>
  </si>
  <si>
    <t>R13</t>
  </si>
  <si>
    <t>drenážní potrubí z PVC DN 300</t>
  </si>
  <si>
    <t>145</t>
  </si>
  <si>
    <t>146</t>
  </si>
  <si>
    <t>R16</t>
  </si>
  <si>
    <t>147</t>
  </si>
  <si>
    <t>148</t>
  </si>
  <si>
    <t>149</t>
  </si>
  <si>
    <t>150</t>
  </si>
  <si>
    <t>Poznámka k položce:
VV pol. 112</t>
  </si>
  <si>
    <t>151</t>
  </si>
  <si>
    <t>152</t>
  </si>
  <si>
    <t>153</t>
  </si>
  <si>
    <t>154</t>
  </si>
  <si>
    <t>894502201</t>
  </si>
  <si>
    <t>Bednění stěn šachet pravoúhlých nebo vícehranných oboustranné</t>
  </si>
  <si>
    <t>155</t>
  </si>
  <si>
    <t>894812132</t>
  </si>
  <si>
    <t>Revizní a čistící šachta z PP DN 315 šachtová roura korugovaná bez hrdla světlé hloubky 2000 mm</t>
  </si>
  <si>
    <t>156</t>
  </si>
  <si>
    <t>157</t>
  </si>
  <si>
    <t>894812149</t>
  </si>
  <si>
    <t>Příplatek k rourám revizní a čistící šachty z PP DN 315 za uříznutí šachtové roury</t>
  </si>
  <si>
    <t>158</t>
  </si>
  <si>
    <t>894812156</t>
  </si>
  <si>
    <t>Revizní a čistící šachta z PP DN 315 poklop plastový pochůzí s rámem</t>
  </si>
  <si>
    <t>159</t>
  </si>
  <si>
    <t>160</t>
  </si>
  <si>
    <t>161</t>
  </si>
  <si>
    <t>162</t>
  </si>
  <si>
    <t>163</t>
  </si>
  <si>
    <t>164</t>
  </si>
  <si>
    <t>165</t>
  </si>
  <si>
    <t>166</t>
  </si>
  <si>
    <t>Poznámka k položce:
VV pol. 110</t>
  </si>
  <si>
    <t>167</t>
  </si>
  <si>
    <t>168</t>
  </si>
  <si>
    <t>Dodávka a montáž drenážní folie na ploše svislé</t>
  </si>
  <si>
    <t>Poznámka k položce:
VV pol. 100</t>
  </si>
  <si>
    <t>169</t>
  </si>
  <si>
    <t>931991211</t>
  </si>
  <si>
    <t>Výplň dilatačních spár z lehčených plastů tl 20 mm</t>
  </si>
  <si>
    <t>170</t>
  </si>
  <si>
    <t>171</t>
  </si>
  <si>
    <t>931994105</t>
  </si>
  <si>
    <t>Těsnění pracovní spáry betonové konstrukce vnitřním pásem "waterstop"</t>
  </si>
  <si>
    <t>172</t>
  </si>
  <si>
    <t>931994106</t>
  </si>
  <si>
    <t>Těsnění dilatační spáry betonové konstrukce vnitřním pásem "waterstop"</t>
  </si>
  <si>
    <t>173</t>
  </si>
  <si>
    <t>174</t>
  </si>
  <si>
    <t>175</t>
  </si>
  <si>
    <t>176</t>
  </si>
  <si>
    <t>941321811</t>
  </si>
  <si>
    <t>Demontáž lešení řadového modulového těžkého zatížení do 300 kg/m2 š do 1,2 m v do 10 m</t>
  </si>
  <si>
    <t>Demontáž lešení řadového modulového těžkého pracovního s podlahami s provozním zatížením tř. 4 do 300 kg/m2 šířky tř. SW09 přes 0,9 do 1,2 m, výšky do 10 m</t>
  </si>
  <si>
    <t xml:space="preserve">Poznámka k souboru cen:
1. Demontáž lešení řadového modulového těžkého výšky přes 40 m se oceňuje individuálně. 2. Ceny položek -1811, -1812 a -1813 lze použít i pro lešení HAKI šíře 0,75 m. 3. Ceny položek -1821, -1822 a -1823 lze použít i pro lešení HAKI šíře 1,05 a 1,25 m. </t>
  </si>
  <si>
    <t>177</t>
  </si>
  <si>
    <t>960211251</t>
  </si>
  <si>
    <t>Bourání konstrukcí zděných, z betonu nebo asfaltobetonu</t>
  </si>
  <si>
    <t>zděných z kamene nebo</t>
  </si>
  <si>
    <t>178</t>
  </si>
  <si>
    <t>960321271</t>
  </si>
  <si>
    <t>Bourání konstrukcí ze železobetonu</t>
  </si>
  <si>
    <t>179</t>
  </si>
  <si>
    <t>180</t>
  </si>
  <si>
    <t>181</t>
  </si>
  <si>
    <t>182</t>
  </si>
  <si>
    <t>966075141</t>
  </si>
  <si>
    <t>Odstranění kovového zábradlí vcelku</t>
  </si>
  <si>
    <t>183</t>
  </si>
  <si>
    <t>966079881</t>
  </si>
  <si>
    <t>Přerušení různých ocelových profilů průřezu do 700 mm2</t>
  </si>
  <si>
    <t>184</t>
  </si>
  <si>
    <t>966079991</t>
  </si>
  <si>
    <t>Příplatek k přerušení různých ocelových profilů ZKD 500 mm2 průřezu</t>
  </si>
  <si>
    <t>185</t>
  </si>
  <si>
    <t>977141114</t>
  </si>
  <si>
    <t>Vrty pro kotvy do betonu průměru 14 mm hloubky 110 mm s vyplněním epoxidovým tmelem</t>
  </si>
  <si>
    <t>186</t>
  </si>
  <si>
    <t>187</t>
  </si>
  <si>
    <t>188</t>
  </si>
  <si>
    <t>189</t>
  </si>
  <si>
    <t>979082312</t>
  </si>
  <si>
    <t>Vodorovná doprava suti a vybouraných hmot po suchu do 500 m</t>
  </si>
  <si>
    <t>190</t>
  </si>
  <si>
    <t>979082315</t>
  </si>
  <si>
    <t>Vodorovná doprava suti a vybouraných hmot po suchu nad 2000 do 3000 m</t>
  </si>
  <si>
    <t>191</t>
  </si>
  <si>
    <t>979082318</t>
  </si>
  <si>
    <t>Vodorovná doprava suti a vybouraných hmot po suchu nad 5000 do 6000 m</t>
  </si>
  <si>
    <t>192</t>
  </si>
  <si>
    <t>193</t>
  </si>
  <si>
    <t>194</t>
  </si>
  <si>
    <t>195</t>
  </si>
  <si>
    <t>9-R38</t>
  </si>
  <si>
    <t>196</t>
  </si>
  <si>
    <t>R19</t>
  </si>
  <si>
    <t>197</t>
  </si>
  <si>
    <t>A.I</t>
  </si>
  <si>
    <t>Monitoring</t>
  </si>
  <si>
    <t>198</t>
  </si>
  <si>
    <t>A.1</t>
  </si>
  <si>
    <t>Úřední měření seismiky - Typ I.</t>
  </si>
  <si>
    <t>199</t>
  </si>
  <si>
    <t>A.2</t>
  </si>
  <si>
    <t>Úřední měření seismiky - Typ II.</t>
  </si>
  <si>
    <t>200</t>
  </si>
  <si>
    <t>A.3</t>
  </si>
  <si>
    <t>201</t>
  </si>
  <si>
    <t>Stíněný metalický datový kabel</t>
  </si>
  <si>
    <t>202</t>
  </si>
  <si>
    <t>A.6</t>
  </si>
  <si>
    <t>203</t>
  </si>
  <si>
    <t>A.9</t>
  </si>
  <si>
    <t>Nástěnná nerezová skříňka, IP54, š. 800, v. 600, h. 270 mm</t>
  </si>
  <si>
    <t>204</t>
  </si>
  <si>
    <t>A.10</t>
  </si>
  <si>
    <t>205</t>
  </si>
  <si>
    <t>206</t>
  </si>
  <si>
    <t>Poznámka k položce:
VV pol. 146</t>
  </si>
  <si>
    <t>207</t>
  </si>
  <si>
    <t>A.11</t>
  </si>
  <si>
    <t>Dokumentace dosažené hloubky vrtu, nadmořskou výšku zhlaví, skutečný odklon polohy vrtu od svislic</t>
  </si>
  <si>
    <t>Poznámka k položce:
VV pol. 148</t>
  </si>
  <si>
    <t>208</t>
  </si>
  <si>
    <t>A.12</t>
  </si>
  <si>
    <t>Dokumentace vrtů pomocí vrtného jádra</t>
  </si>
  <si>
    <t>Poznámka k položce:
VV pol. 149</t>
  </si>
  <si>
    <t>209</t>
  </si>
  <si>
    <t>A.13</t>
  </si>
  <si>
    <t>Kamerový průzkum vrtu</t>
  </si>
  <si>
    <t>Poznámka k položce:
VV pol. 150</t>
  </si>
  <si>
    <t>210</t>
  </si>
  <si>
    <t>A.14</t>
  </si>
  <si>
    <t>Karotáž</t>
  </si>
  <si>
    <t>211</t>
  </si>
  <si>
    <t>A.15</t>
  </si>
  <si>
    <t>Centrátory</t>
  </si>
  <si>
    <t>212</t>
  </si>
  <si>
    <t>A.16</t>
  </si>
  <si>
    <t>Instrumentace inklinometrického vrtu</t>
  </si>
  <si>
    <t>213</t>
  </si>
  <si>
    <t>A.17</t>
  </si>
  <si>
    <t>Jílocementová zálivka</t>
  </si>
  <si>
    <t>214</t>
  </si>
  <si>
    <t>A.18</t>
  </si>
  <si>
    <t>Ocelová zárubnice DN 140 délky 2 m v dolní části perforovaná</t>
  </si>
  <si>
    <t>215</t>
  </si>
  <si>
    <t>A.19</t>
  </si>
  <si>
    <t>Uzamykatelné zhlaví s fixačními šrouby z plechu tl. 3 mm</t>
  </si>
  <si>
    <t>216</t>
  </si>
  <si>
    <t>A.20</t>
  </si>
  <si>
    <t>217</t>
  </si>
  <si>
    <t>Stavební příprava pro uchycení odrazového hranolu</t>
  </si>
  <si>
    <t>218</t>
  </si>
  <si>
    <t>Odrazový hranol na měření délek</t>
  </si>
  <si>
    <t>219</t>
  </si>
  <si>
    <t>Měření délek a úhlů pomocí elektronického dálkoměru</t>
  </si>
  <si>
    <t>etapa</t>
  </si>
  <si>
    <t>220</t>
  </si>
  <si>
    <t>221</t>
  </si>
  <si>
    <t>222</t>
  </si>
  <si>
    <t>223</t>
  </si>
  <si>
    <t>224</t>
  </si>
  <si>
    <t>225</t>
  </si>
  <si>
    <t>226</t>
  </si>
  <si>
    <t>227</t>
  </si>
  <si>
    <t>767995116</t>
  </si>
  <si>
    <t>Montáž atypických zámečnických konstrukcí hmotnosti do 250 kg</t>
  </si>
  <si>
    <t>Montáž ostatních atypických zámečnických konstrukcí hmotnosti přes 100 do 250 kg</t>
  </si>
  <si>
    <t xml:space="preserve">Poznámka k souboru cen:
1. Určení cen se řídí hmotností jednotlivě montovaného dílu konstrukce. </t>
  </si>
  <si>
    <t>228</t>
  </si>
  <si>
    <t>229</t>
  </si>
  <si>
    <t>230</t>
  </si>
  <si>
    <t>Poznámka k položce:
VV pol. 132</t>
  </si>
  <si>
    <t>231</t>
  </si>
  <si>
    <t>232</t>
  </si>
  <si>
    <t>233</t>
  </si>
  <si>
    <t>234</t>
  </si>
  <si>
    <t>Poznámka k položce:
VV pol. 137</t>
  </si>
  <si>
    <t>235</t>
  </si>
  <si>
    <t>236</t>
  </si>
  <si>
    <t>23-M</t>
  </si>
  <si>
    <t>Montáže potrubí</t>
  </si>
  <si>
    <t>237</t>
  </si>
  <si>
    <t>238</t>
  </si>
  <si>
    <t>239</t>
  </si>
  <si>
    <t>240</t>
  </si>
  <si>
    <t xml:space="preserve">    469 - Stavební práce při elektromontážích</t>
  </si>
  <si>
    <t>132301101</t>
  </si>
  <si>
    <t>Hloubení rýh š do 600 mm v hornině tř. 4 objemu do 100 m3</t>
  </si>
  <si>
    <t>182101101</t>
  </si>
  <si>
    <t>Svahování v zářezech v hornině tř. 1 až 4</t>
  </si>
  <si>
    <t>182301121</t>
  </si>
  <si>
    <t>Rozprostření ornice pl do 500 m2 ve svahu přes 1:5 tl vrstvy do 100 mm</t>
  </si>
  <si>
    <t>262308122</t>
  </si>
  <si>
    <t>Příplatek za vrty pro injektáže povrchové D 56 mm šikmé úklon do 90° hl do 25 m hor. III</t>
  </si>
  <si>
    <t>"Lanové kotvy"</t>
  </si>
  <si>
    <t>"Tyčové kotvy"</t>
  </si>
  <si>
    <t>cementu portlandského PC 42,5R</t>
  </si>
  <si>
    <t>zeminy jílovinové – bentonitu mletého</t>
  </si>
  <si>
    <t>153822115</t>
  </si>
  <si>
    <t>Napnutí kabelových kotev při únosnosti kotvy do 0,93 NM</t>
  </si>
  <si>
    <t>Napnutí kabelových kotev při únosnosti kotvy přes 0,62 do 0,93 MN</t>
  </si>
  <si>
    <t>153822191</t>
  </si>
  <si>
    <t>Příplatek za napínání kabelových kotev s dynamometrem</t>
  </si>
  <si>
    <t>Napnutí kabelových kotev Příplatek k ceně za napínání kotev s dynamometrem</t>
  </si>
  <si>
    <t>Poznámka k položce:
VV pol. 96</t>
  </si>
  <si>
    <t>Poznámka k položce:
VV pol. 51</t>
  </si>
  <si>
    <t>457971122</t>
  </si>
  <si>
    <t>Zřízení vrstvy z geotextilie o sklonu přes 10° do 35° š přes 3 do 7,5 m</t>
  </si>
  <si>
    <t>457979123</t>
  </si>
  <si>
    <t>Příplatek za připevnění geotextilie k podkladu o sklonu přes 10° do 35° 10 skob na 10 m2</t>
  </si>
  <si>
    <t>469</t>
  </si>
  <si>
    <t>Stavební práce při elektromontážích</t>
  </si>
  <si>
    <t>drenážní potrubí PVC DN 160</t>
  </si>
  <si>
    <t>997221845</t>
  </si>
  <si>
    <t>Poplatek za uložení odpadu z asfaltových povrchů na skládce (skládkovné)</t>
  </si>
  <si>
    <t>Poplatek za uložení stavebního odpadu na skládce (skládkovné) z asfaltových povrchů</t>
  </si>
  <si>
    <t xml:space="preserve">Poznámka k souboru cen:
1. Ceny uvedené v souboru cen lze po dohodě upravit.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</si>
  <si>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kpl.</t>
  </si>
  <si>
    <t>A.4</t>
  </si>
  <si>
    <t>A.7</t>
  </si>
  <si>
    <t>A.8</t>
  </si>
  <si>
    <t>Poznámka k položce:
VV pol. 120</t>
  </si>
  <si>
    <t>Poznámka k položce:
VV pol. 122</t>
  </si>
  <si>
    <t>4861</t>
  </si>
  <si>
    <t>Cement - zaijektování kotev</t>
  </si>
  <si>
    <t>283,475</t>
  </si>
  <si>
    <t>cem_piloty</t>
  </si>
  <si>
    <t>Cement pro mikropiloty</t>
  </si>
  <si>
    <t>31,74</t>
  </si>
  <si>
    <t>humus_svah</t>
  </si>
  <si>
    <t>Ohumusování a osetí ve svahu</t>
  </si>
  <si>
    <t>3541</t>
  </si>
  <si>
    <t>3118</t>
  </si>
  <si>
    <t>2238</t>
  </si>
  <si>
    <t>642</t>
  </si>
  <si>
    <t>SO12 - SO 12 - Skluz</t>
  </si>
  <si>
    <t>kámen</t>
  </si>
  <si>
    <t>Kámen pro opětovné použití</t>
  </si>
  <si>
    <t>100,8</t>
  </si>
  <si>
    <t>3214</t>
  </si>
  <si>
    <t>3797</t>
  </si>
  <si>
    <t>ohumus_rov</t>
  </si>
  <si>
    <t>Ohumusování v rovině</t>
  </si>
  <si>
    <t>recyklat</t>
  </si>
  <si>
    <t>Zásyp betonovým recyklátem</t>
  </si>
  <si>
    <t>2150</t>
  </si>
  <si>
    <t>rýha4</t>
  </si>
  <si>
    <t>Výkop rýhy š. do 60 cm v tř. 4</t>
  </si>
  <si>
    <t>suť</t>
  </si>
  <si>
    <t>Odklizení suti</t>
  </si>
  <si>
    <t>9816,16</t>
  </si>
  <si>
    <t>sut25</t>
  </si>
  <si>
    <t>Odvoz suti a vybouraných hmot do 25 km</t>
  </si>
  <si>
    <t>260,086</t>
  </si>
  <si>
    <t>U240</t>
  </si>
  <si>
    <t>Převázka U240</t>
  </si>
  <si>
    <t>1,363</t>
  </si>
  <si>
    <t>U260</t>
  </si>
  <si>
    <t>1,322</t>
  </si>
  <si>
    <t>vrt_195</t>
  </si>
  <si>
    <t>Vrty do 245 mm</t>
  </si>
  <si>
    <t>vrt_kotvy</t>
  </si>
  <si>
    <t>2629</t>
  </si>
  <si>
    <t>vrty_hřeb</t>
  </si>
  <si>
    <t>Vrty pro hřebíky a svorníky</t>
  </si>
  <si>
    <t>1728</t>
  </si>
  <si>
    <t>2210</t>
  </si>
  <si>
    <t xml:space="preserve">    711 - Izolace proti vodě, vlhkosti a plynům</t>
  </si>
  <si>
    <t xml:space="preserve">    21-M - Elektromontáže</t>
  </si>
  <si>
    <t xml:space="preserve">      21.I - Odstranění rozvodů a zařízení nn, osvětlení a slaboproudých rozvodů</t>
  </si>
  <si>
    <t>113107224</t>
  </si>
  <si>
    <t>Odstranění podkladu pl přes 200 m2 z kameniva drceného tl 400 mm</t>
  </si>
  <si>
    <t>-221491024</t>
  </si>
  <si>
    <t>113107242</t>
  </si>
  <si>
    <t>Odstranění podkladu pl přes 200 m2 živičných tl 100 mm</t>
  </si>
  <si>
    <t>-463201167</t>
  </si>
  <si>
    <t>553 "komunikace, VV pol. 29""</t>
  </si>
  <si>
    <t>113107245</t>
  </si>
  <si>
    <t>Odstranění podkladu pl přes 200 m2 živičných tl 250 mm</t>
  </si>
  <si>
    <t>-2480581</t>
  </si>
  <si>
    <t>50+60 "bourání komunikace na mostech, VV pol. 30 a 34"</t>
  </si>
  <si>
    <t>1040432718</t>
  </si>
  <si>
    <t>2,3+4+11 "obklady, VV pol. 155, 156, 158"</t>
  </si>
  <si>
    <t>24            "schody, VV pol. 157"</t>
  </si>
  <si>
    <t>59,5          "pro zához z rozebraného kamene, VV pol. 160 - 70%"</t>
  </si>
  <si>
    <t>1106269061</t>
  </si>
  <si>
    <t>kámen "VV pol. 155, 156, 157, 158 a 160"</t>
  </si>
  <si>
    <t>-491723590</t>
  </si>
  <si>
    <t>115101201</t>
  </si>
  <si>
    <t>Čerpání vody na dopravní výšku do 10 m průměrný přítok do 500 l/min</t>
  </si>
  <si>
    <t>1634570197</t>
  </si>
  <si>
    <t>8*30*24 "VV pol. 18"</t>
  </si>
  <si>
    <t>716410191</t>
  </si>
  <si>
    <t>8*30*5 "VV pol. 19"</t>
  </si>
  <si>
    <t>115101301</t>
  </si>
  <si>
    <t>Pohotovost čerpací soupravy pro dopravní výšku do 10 m přítok do 500 l/min</t>
  </si>
  <si>
    <t>392831726</t>
  </si>
  <si>
    <t>8*30 "VV pol. 18 a 19"</t>
  </si>
  <si>
    <t>1494453809</t>
  </si>
  <si>
    <t>122201104</t>
  </si>
  <si>
    <t>Odkopávky a prokopávky nezapažené v hornině tř. 3 objem přes 5000 m3</t>
  </si>
  <si>
    <t>-1957771017</t>
  </si>
  <si>
    <t>0,20*odkop_34 "20% v tř. 3, VV pol. 2"</t>
  </si>
  <si>
    <t>122301104</t>
  </si>
  <si>
    <t>Odkopávky a prokopávky nezapažené v hornině tř. 4 objem do přes 5000 m3</t>
  </si>
  <si>
    <t>2136368416</t>
  </si>
  <si>
    <t>0,80*odkop_34 "80% v tř. 4, VV pol. 2"</t>
  </si>
  <si>
    <t>122401104</t>
  </si>
  <si>
    <t>Odkopávky a prokopávky nezapažené v hornině tř. 5 objem přes 5000 m3</t>
  </si>
  <si>
    <t>-1609338930</t>
  </si>
  <si>
    <t>0,90*0,80*odkop_56 "VV pol. 5 a 57% pol. 8"</t>
  </si>
  <si>
    <t>122501104</t>
  </si>
  <si>
    <t>Odkopávky a prokopávky nezapažené v hornině tř. 6 objem přes 5000 m3</t>
  </si>
  <si>
    <t>1973518121</t>
  </si>
  <si>
    <t>0,90*0,20*odkop_56 "20% v tř. 6, VV pol. 5 a 57% pol. 8"</t>
  </si>
  <si>
    <t>-787599456</t>
  </si>
  <si>
    <t>v hornině 5</t>
  </si>
  <si>
    <t>0,10*0,80*odkop_56 "VV pol. 5 a 57% pol. 8"</t>
  </si>
  <si>
    <t>-845525373</t>
  </si>
  <si>
    <t>v hornině 6</t>
  </si>
  <si>
    <t>0,10*0,20*odkop_56 "20% v tř. 6, VV pol. 5 a 57% pol. 8"</t>
  </si>
  <si>
    <t>1216898336</t>
  </si>
  <si>
    <t>přes 5 000 m3</t>
  </si>
  <si>
    <t>0,20*jam34_nezap "20% v tř, 3, VV pol. 3"</t>
  </si>
  <si>
    <t>-1162459096</t>
  </si>
  <si>
    <t>0,80*jam34_nezap "80% v tř. 4, VV pol. 3"</t>
  </si>
  <si>
    <t>92807627</t>
  </si>
  <si>
    <t>0,90*0,80*jam56_nezap "80% v tř. 5, VV pol. 6 a 33% pol. 8""</t>
  </si>
  <si>
    <t>1409796971</t>
  </si>
  <si>
    <t>0,90*0,80*jam56_zap "80% v tř. 5, VV pol. 7 a 10% pol. 8""</t>
  </si>
  <si>
    <t>1554751499</t>
  </si>
  <si>
    <t>0,90*0,20*jam56_nezap "20% v tř. 6, VV pol. 6 a 33% pol. 8""</t>
  </si>
  <si>
    <t>-496598574</t>
  </si>
  <si>
    <t>0,90*0,20*jam56_zap "20% v tř. 6, VV pol. 7 a 10% z pol. 8"</t>
  </si>
  <si>
    <t>192979738</t>
  </si>
  <si>
    <t>12 "výkop rýhy pro výsadbu rostlin, VV pol. 17"</t>
  </si>
  <si>
    <t>132302202</t>
  </si>
  <si>
    <t>Hloubení rýh š přes 600 do 2000 mm ručním nebo pneum nářadím v nesoudržných horninách tř. 4</t>
  </si>
  <si>
    <t>384545224</t>
  </si>
  <si>
    <t>Hloubení zapažených i nezapažených rýh šířky přes 600 do 2 000 mm ručním nebo pneumatickým nářadím s urovnáním dna do předepsaného profilu a spádu v horninách tř. 4 nesoudržných</t>
  </si>
  <si>
    <t>15 "ruční výkop kolem bodu TBD, VV pol. 52"</t>
  </si>
  <si>
    <t>-1366090573</t>
  </si>
  <si>
    <t>0,10*0,80*jam56_nezap "80% v tř. 5, VV pol. 6 a 33% pol. 8"</t>
  </si>
  <si>
    <t>0,10*0,80*jam56_zap "80% v tř. 5, VV pol. 7 a 10% pol. 8"</t>
  </si>
  <si>
    <t>-462801423</t>
  </si>
  <si>
    <t>0,10*0,20*jam56_nezap "20% v tř. 6"</t>
  </si>
  <si>
    <t>0,10*0,20*jam56_zap "20% v tř. 6"</t>
  </si>
  <si>
    <t>1681149560</t>
  </si>
  <si>
    <t>Poznámka k položce:
1 ks na 2 m2 sítě</t>
  </si>
  <si>
    <t>154902212b</t>
  </si>
  <si>
    <t>-1161182398</t>
  </si>
  <si>
    <t>514853936</t>
  </si>
  <si>
    <t>(0,44+0,43)*(odkop_34+jam34_nezap) "44+43% do 500 m, VV pol. 2 a 3"</t>
  </si>
  <si>
    <t>162301151</t>
  </si>
  <si>
    <t>Vodorovné přemístění výkopku/sypaniny z hornin tř. 5 až 7 do 500 m</t>
  </si>
  <si>
    <t>1113350717</t>
  </si>
  <si>
    <t>(0,49+0,07)*(odkop_56+jam56_nezap+jam56_zap) "49+7% do 500 m, VV pol. 5, 6 a 7"</t>
  </si>
  <si>
    <t>1355038775</t>
  </si>
  <si>
    <t>přes 2 500 do 3 000 m</t>
  </si>
  <si>
    <t>0,13*(odkop_34+jam34_nezap)    "13% do 3 km, VV pol. 2 a 3"</t>
  </si>
  <si>
    <t>zásyp                                            "přenístění z MD do zásypu,  VV pol. 10"</t>
  </si>
  <si>
    <t>0,10*ohumus_rov                         "přemístění humusu z mezideponie, VV pol. 12"</t>
  </si>
  <si>
    <t>0,10*humus_svah                         "V pol. 13 a 14"</t>
  </si>
  <si>
    <t>recyklat                                        "dovoz z mezideponie, VV pol. 9"</t>
  </si>
  <si>
    <t>rýha4                                            "přemístění na MD, VV pol. 17"</t>
  </si>
  <si>
    <t>15                                               "výkop kolem bodu TBD, VV pol. 52"</t>
  </si>
  <si>
    <t>878277905</t>
  </si>
  <si>
    <t>0,44*(odkop_56+jam56_nezap+jam56_zap) "44% do 3 km, VV pol. 5, 6 a 7"</t>
  </si>
  <si>
    <t>162501152b</t>
  </si>
  <si>
    <t>Vodorovné přemístění do 3000 m výkopku z horniny tř. 5 až 7</t>
  </si>
  <si>
    <t>-889800960</t>
  </si>
  <si>
    <t>kámen  "přemístění rozebraného kamene pro opětovné použití"</t>
  </si>
  <si>
    <t>162-R01</t>
  </si>
  <si>
    <t>Přemístění výkopku tř. 1-4 dolů skluzem</t>
  </si>
  <si>
    <t>1015588581</t>
  </si>
  <si>
    <t>0,44*(odkop_34+jam34_nezap) "44% skluzem, VV pol. 2a 3"</t>
  </si>
  <si>
    <t>162-R02</t>
  </si>
  <si>
    <t>Přemístění výkopku tř. 5-7 dolů skluzem</t>
  </si>
  <si>
    <t>986588120</t>
  </si>
  <si>
    <t>0,49*(odkop_56+jam56_nezap+jam56_zap) "49% dolů skluzem, VV pol. 5, 6 a 7"</t>
  </si>
  <si>
    <t>-269097547</t>
  </si>
  <si>
    <t>tř. 1 až 4</t>
  </si>
  <si>
    <t>zásyp                                         "naložení na MD, VV pol. 10"</t>
  </si>
  <si>
    <t>0,10*ohumus_rov                      "naložení humusu na MD, VV pol. 12"</t>
  </si>
  <si>
    <t>0,10*humus_svah                     "VV pol. 13 a 14"</t>
  </si>
  <si>
    <t>0,44*(odkop_34+jam34_nezap) "naložení zeminy přemísťované skluzem, VV pol. 2 a 3"</t>
  </si>
  <si>
    <t>recyklat                                       "naložení na MD, VV pol. 9"</t>
  </si>
  <si>
    <t>167101152</t>
  </si>
  <si>
    <t>Nakládání výkopku z hornin tř. 5 až 7 přes 100 m3</t>
  </si>
  <si>
    <t>-260517861</t>
  </si>
  <si>
    <t>1742078953</t>
  </si>
  <si>
    <t>na skládky</t>
  </si>
  <si>
    <t>"50% na MD 50% přímo do SO 21"</t>
  </si>
  <si>
    <t>0,50*(jam34_nezap+jam56_nezap+jam56_zap+odkop_34+odkop_56+rýha4)        "VV pol. 2, 3, 5, 6 a 7"</t>
  </si>
  <si>
    <t>0,50*15                                                                        "výkop kolem bodu TBD - 50% na MD, VV pol. 52"</t>
  </si>
  <si>
    <t>-940596544</t>
  </si>
  <si>
    <t>jam, šachet, rýh nebo kolem objektů</t>
  </si>
  <si>
    <t>2210 "zásyp kolem objektu, VV pol. 10"</t>
  </si>
  <si>
    <t>1671500413</t>
  </si>
  <si>
    <t>2150 "zásyp bet. recyklátem, VV pol. 9"</t>
  </si>
  <si>
    <t>-1076762820</t>
  </si>
  <si>
    <t>bez prohození sypaniny</t>
  </si>
  <si>
    <t>116"obsyp drénu DN 300, VV pol. 130"</t>
  </si>
  <si>
    <t>8,5 "obsyp drénu DN 150, VV pol. 131"</t>
  </si>
  <si>
    <t>583336250</t>
  </si>
  <si>
    <t>kamenivo těžené hrubé frakce 4-8</t>
  </si>
  <si>
    <t>-1251289640</t>
  </si>
  <si>
    <t>kamenivo přírodní těžené pro stavební účely  PTK  (drobné, hrubé, štěrkopísky) kamenivo těžené hrubé d&gt;=2 a D&lt;=45 mm (ČSN EN 13043 ) d&gt;=2 a D&gt;=4 mm (ČSN EN 12620, ČSN EN 13139 ) d&gt;=1 a D&gt;=2 mm (ČSN EN 13242) frakce   4-8 -praná</t>
  </si>
  <si>
    <t>124,5*1,75</t>
  </si>
  <si>
    <t>-296772321</t>
  </si>
  <si>
    <t>60 "VV pol. 12"</t>
  </si>
  <si>
    <t>005724720</t>
  </si>
  <si>
    <t>osivo směs travní krajinná - rovinná</t>
  </si>
  <si>
    <t>-1415285372</t>
  </si>
  <si>
    <t>osiva pícnin směsi travní balení obvykle 25 kg technická - rovinná (10 kg)</t>
  </si>
  <si>
    <t>ohumus_rov*300/10000  "VV pol. 12"</t>
  </si>
  <si>
    <t>181411122</t>
  </si>
  <si>
    <t>Založení lučního trávníku výsevem plochy do 1000 m2 ve svahu do 1:2</t>
  </si>
  <si>
    <t>480583716</t>
  </si>
  <si>
    <t>Založení trávníku na půdě předem připravené plochy do 1000 m2 výsevem včetně utažení lučního na svahu přes 1:5 do 1:2</t>
  </si>
  <si>
    <t>humus_svah  "VV pol. 13 a 14"</t>
  </si>
  <si>
    <t>005724740</t>
  </si>
  <si>
    <t>osivo směs travní krajinná - svahová</t>
  </si>
  <si>
    <t>648633673</t>
  </si>
  <si>
    <t>osiva pícnin směsi travní balení obvykle 25 kg technická - svahová (10 kg)</t>
  </si>
  <si>
    <t>humus_svah*300/10000   "VV pol. 13 a 14"</t>
  </si>
  <si>
    <t>-698711560</t>
  </si>
  <si>
    <t>ohumus_rov    "VV pol. 12"</t>
  </si>
  <si>
    <t>181301101</t>
  </si>
  <si>
    <t>Rozprostření ornice tl vrstvy do 100 mm pl do 500 m2 v rovině nebo ve svahu do 1:5</t>
  </si>
  <si>
    <t>1834577166</t>
  </si>
  <si>
    <t>Rozprostření a urovnání ornice v rovině nebo ve svahu sklonu do 1 : 5 při souvislé ploše do 500m2, tl. vrstvy do 100 mm</t>
  </si>
  <si>
    <t>53339295</t>
  </si>
  <si>
    <t>Svahování trvalých svahů do projektovaných profilů s potřebným přemístěním výkopku při svahování v zářezech v hornině tř. 1 až 4</t>
  </si>
  <si>
    <t>1220257555</t>
  </si>
  <si>
    <t>Rozprostření a urovnání ornice ve svahu sklonu přes 1 : 5 při souvislé ploše do 500 m2, tl. vrstvy do 100 mm</t>
  </si>
  <si>
    <t>1205 "zatravňovací rohože" +2336 "svah, VV pol. 13 a 14"</t>
  </si>
  <si>
    <t>183405212</t>
  </si>
  <si>
    <t>Výsev trávníku hydroosevem na hlušinu</t>
  </si>
  <si>
    <t>-931248916</t>
  </si>
  <si>
    <t>Poznámka k položce:
VV pol. 14a</t>
  </si>
  <si>
    <t>1708064890</t>
  </si>
  <si>
    <t>500*1205/10000</t>
  </si>
  <si>
    <t>185804312</t>
  </si>
  <si>
    <t>Zalití rostlin vodou plocha přes 20 m2</t>
  </si>
  <si>
    <t>1207003959</t>
  </si>
  <si>
    <t>plochy jednotlivě přes 20 m2</t>
  </si>
  <si>
    <t>3*0,010*(ohumus_rov+humus_svah)         "VV pol. 12, 13 a 14"</t>
  </si>
  <si>
    <t>153211004</t>
  </si>
  <si>
    <t>Zřízení stříkaného betonu tl do 200 mm skalních a poloskalních ploch</t>
  </si>
  <si>
    <t>242436276</t>
  </si>
  <si>
    <t>Zřízení stříkaného betonu skalních a poloskalních ploch průměrné tloušťky přes 150 do 200 mm</t>
  </si>
  <si>
    <t>153211006</t>
  </si>
  <si>
    <t>Zřízení stříkaného betonu tl do 300 mm skalních a poloskalních ploch</t>
  </si>
  <si>
    <t>205953883</t>
  </si>
  <si>
    <t>Zřízení stříkaného betonu skalních a poloskalních ploch průměrné tloušťky přes 250 do 300 mm</t>
  </si>
  <si>
    <t>-1237484208</t>
  </si>
  <si>
    <t>243 "rubová drenáž v místě stříkaných betonu, VV pol. 144"</t>
  </si>
  <si>
    <t>-55368318</t>
  </si>
  <si>
    <t>296 "50% plochy dočasného svahu, VV pol. 55"</t>
  </si>
  <si>
    <t>142 "50% plochy svahu trvalého, VV pol. 64"</t>
  </si>
  <si>
    <t>49   "50% svahu, VV pol. 71"</t>
  </si>
  <si>
    <t>15 "50% LB svahu, VV pol. 76"</t>
  </si>
  <si>
    <t>98 "sanace betonových konstrukcí - čelo vývaru, VV pol. 126"</t>
  </si>
  <si>
    <t>390 "podkladní beton stříkaný, VV pol. 78"</t>
  </si>
  <si>
    <t>589333310</t>
  </si>
  <si>
    <t>směs pro beton třída C30/37 XF3 frakce do 8 mm</t>
  </si>
  <si>
    <t>-1675634351</t>
  </si>
  <si>
    <t>směsi pro beton prostý a železový třída C 30/37 betony stupeň vlivu prostředí -  XF2, XF3, XF4 kamenivo do 8 mm</t>
  </si>
  <si>
    <t>990*0,1</t>
  </si>
  <si>
    <t>50*0,2</t>
  </si>
  <si>
    <t>98*0,3</t>
  </si>
  <si>
    <t>-280743775</t>
  </si>
  <si>
    <t>1420 "očištění stávajících konstrukcí v místě navázání nového betonu, VV pol. 195"</t>
  </si>
  <si>
    <t>50+98+98     "sanace betonových konstrukcí, VV pol. 122, 123, 126"</t>
  </si>
  <si>
    <t>155282291</t>
  </si>
  <si>
    <t>Příplatek za ruční dočištění ocelových kartáči</t>
  </si>
  <si>
    <t>1670932803</t>
  </si>
  <si>
    <t>Očištění skalních a poloskalních ploch Příplatek k ceně za ruční dočištění ocelovými kartáči</t>
  </si>
  <si>
    <t xml:space="preserve">Poznámka k souboru cen:
1. Ceny -2211, -2212 lze použít i pro ocenění očištění skalní plochy v základové spáře. 2. Ceny očištění tlakovou vodou nelze použít při použití místní vodovodní sítě jako zdroje tlaku. 3. V cenách jsou započteny i náklady na dodání všech hmot. </t>
  </si>
  <si>
    <t>0,10*1666 "10% ruční dočištění"</t>
  </si>
  <si>
    <t>229942113</t>
  </si>
  <si>
    <t>1411797956</t>
  </si>
  <si>
    <t>přes 105 do 115 mm</t>
  </si>
  <si>
    <t>229942123</t>
  </si>
  <si>
    <t>-1811483203</t>
  </si>
  <si>
    <t>322110418</t>
  </si>
  <si>
    <t>U240+U260 "VV pol. 66 a 67"</t>
  </si>
  <si>
    <t>-1035543349</t>
  </si>
  <si>
    <t>1,363 "převázky pro kotvy z 2x UPN 240, VV pol. 66"</t>
  </si>
  <si>
    <t>1,322 "převázka pro kotvy z 2x UPN260, VV pol. 67"</t>
  </si>
  <si>
    <t>1385719533</t>
  </si>
  <si>
    <t>tyče ocelové hrubé průřezu U nad 160 mm jakost oceli S 235 JR   (11 375) označení průřezu    240</t>
  </si>
  <si>
    <t>U240*1,03 "VV pol. 66"</t>
  </si>
  <si>
    <t>-1214789962</t>
  </si>
  <si>
    <t>U260*1,03 "VV pol. 67"</t>
  </si>
  <si>
    <t>-2025646660</t>
  </si>
  <si>
    <t>2100496508</t>
  </si>
  <si>
    <t>0,50*vrt_kotvy "50% v tř. III, VV pol. 58, 59, 60, 61, 62, 68, 69, 73"</t>
  </si>
  <si>
    <t>-940907755</t>
  </si>
  <si>
    <t>0,50*vrt_195 "50% v tř. III, VV pol. 65"</t>
  </si>
  <si>
    <t>2074323899</t>
  </si>
  <si>
    <t>vrty_hřeb "VV pol. 54, 75 a 63"</t>
  </si>
  <si>
    <t>214009633</t>
  </si>
  <si>
    <t>0,50*vrt_kotvy "VV pol. 58, 59, 60, 61, 62, 68, 69 a 73"</t>
  </si>
  <si>
    <t>1775100813</t>
  </si>
  <si>
    <t>5*5 "drenážní vrty, VV pol. 143"</t>
  </si>
  <si>
    <t>-986651887</t>
  </si>
  <si>
    <t>13*34 "VV pol. 60"</t>
  </si>
  <si>
    <t>12*5 "VV pol. 61"</t>
  </si>
  <si>
    <t>11*16 "VV pol. 62"</t>
  </si>
  <si>
    <t>12*7 "VV pol. 68"</t>
  </si>
  <si>
    <t>7*180 "VV pol. 73"</t>
  </si>
  <si>
    <t>10*6 "VV pol. 69"</t>
  </si>
  <si>
    <t>9*40 "VV pol. 59"</t>
  </si>
  <si>
    <t>11*17 "VV pol. 58"</t>
  </si>
  <si>
    <t>0,50*vrt_kotvy "50% v tř. IV"</t>
  </si>
  <si>
    <t>-1924334115</t>
  </si>
  <si>
    <t>0,50*vrt_195 "50% v tř. IV"</t>
  </si>
  <si>
    <t>983759244</t>
  </si>
  <si>
    <t>v hornině tř.IV</t>
  </si>
  <si>
    <t>1569599124</t>
  </si>
  <si>
    <t>v hornině IV</t>
  </si>
  <si>
    <t>0,50*vrt_kotvy "VV pol. 58, 59, 60, 61, 62, 68, 69, 73"</t>
  </si>
  <si>
    <t>225112116</t>
  </si>
  <si>
    <t>Vrty maloprofilové jádrové D do 56 mm úklon přes 45° hl do 25 m hor. V a VI</t>
  </si>
  <si>
    <t>-99151176</t>
  </si>
  <si>
    <t>Maloprofilové vrty jádrové průměru do 56 mm úklonu přes 45 st. v hl 0 až 25 m v hornině tř. V a VI</t>
  </si>
  <si>
    <t>0,210*580 "vrty pro kotvičky prům. 14 mm do betonu, VV pol. 104"</t>
  </si>
  <si>
    <t>-1792365020</t>
  </si>
  <si>
    <t>"Lanové kotvy - zainjektování/zalití"</t>
  </si>
  <si>
    <t>0,15*(13-8)*34  "VV pol. 60"</t>
  </si>
  <si>
    <t>0,15*(12-7)*5    "VV pol. 61"</t>
  </si>
  <si>
    <t>0,15*(11-7)*16  "VV pol. 62"</t>
  </si>
  <si>
    <t>0,15*(12-4)*7  "VV pol. 68"</t>
  </si>
  <si>
    <t>"Tyčové kotvy - zainjektování/zalití kotvy"</t>
  </si>
  <si>
    <t>0,15*(7-5)*180  "VV pol. 73"</t>
  </si>
  <si>
    <t>0,15*(10-6)*6    "VV pol. 69"</t>
  </si>
  <si>
    <t>0,15*(9-6)*40    "VV pol. 59"</t>
  </si>
  <si>
    <t>0,15*(11-7)*17   "VV pol. 58"</t>
  </si>
  <si>
    <t>-574237537</t>
  </si>
  <si>
    <t>0,15*1,0*23 "zainjektování/zalití mikropiloty, VV pol. 65"</t>
  </si>
  <si>
    <t>1537234203</t>
  </si>
  <si>
    <t>0,5*9*23 "kořeny mikropilot, VV pol. 65"</t>
  </si>
  <si>
    <t>1418389029</t>
  </si>
  <si>
    <t>"Lanové kotvy - kořen"</t>
  </si>
  <si>
    <t>0,150*8*34   "VV pol. 60"</t>
  </si>
  <si>
    <t>0,150*7*5     "VV pol. 61"</t>
  </si>
  <si>
    <t>0,150*7*16   "VV pol. 62"</t>
  </si>
  <si>
    <t>0,150*4*7     "VV pol. 68"</t>
  </si>
  <si>
    <t>"Lanové kotvy - zainjektování/zalití kotvy"</t>
  </si>
  <si>
    <t>0,025*(13-8)*34  "VV pol. 60"</t>
  </si>
  <si>
    <t>0,025*(12-7)*5   "VV pol. 61"</t>
  </si>
  <si>
    <t>0,025*(11-7)*16  "VV pol. 62"</t>
  </si>
  <si>
    <t>0,025*(12-4)*7   "VV pol. 68"</t>
  </si>
  <si>
    <t>"Tyčové kotvy - kořen"</t>
  </si>
  <si>
    <t>0,150*5*180  "VV pol. 73"</t>
  </si>
  <si>
    <t>0,150*6*6       "VV pol. 69"</t>
  </si>
  <si>
    <t>0,150*6*40     "VV pol. 59"</t>
  </si>
  <si>
    <t>0,150*7*17    "VV pol. 58"</t>
  </si>
  <si>
    <t>"Tyčové kotvy  - zainjektování/zalití kotev"</t>
  </si>
  <si>
    <t>0,025*(7-5)*180  "VV pol. 73"</t>
  </si>
  <si>
    <t>0,025*(10-6)*6    "VV pol. 69"</t>
  </si>
  <si>
    <t>0,025*(9-6)*40   "VV pol. 59"</t>
  </si>
  <si>
    <t>0,025*(11-7)*17  "VV pol. 58"</t>
  </si>
  <si>
    <t>-1901740582</t>
  </si>
  <si>
    <t>0,150*9,0*23 "mikropiloty - kořeny, VV pol. 65"</t>
  </si>
  <si>
    <t>0,030*1,0*23 "mikropiloty - zainjektování/zalití, VV pol. 65"</t>
  </si>
  <si>
    <t>513187662</t>
  </si>
  <si>
    <t>0,05*cem_kotvy "VV pol. 58 - 62 a 68, 69, a 73"</t>
  </si>
  <si>
    <t>1696722227</t>
  </si>
  <si>
    <t>0,05*cem_piloty "VV pol. 65"</t>
  </si>
  <si>
    <t>1498577282</t>
  </si>
  <si>
    <t>přes 0,60 do 2,0 Mpa</t>
  </si>
  <si>
    <t>"Lanové kotvy - zainjektování kořene"</t>
  </si>
  <si>
    <t>0,50*8*34   "VV pol. 60"</t>
  </si>
  <si>
    <t>0,50*7*5     "VV pol. 61"</t>
  </si>
  <si>
    <t>0,50*7*16   "VV pol. 62"</t>
  </si>
  <si>
    <t>0,50*4*7     "VV pol. 68"</t>
  </si>
  <si>
    <t>"Tyčové kotvy - zainjektování kořene"</t>
  </si>
  <si>
    <t>0,50*5*180  "VV pol. 73"</t>
  </si>
  <si>
    <t>0,50*6*6      "VV pol. 69"</t>
  </si>
  <si>
    <t>0,50*6*40    "VV pol. 59"</t>
  </si>
  <si>
    <t>0,50*7*17    "VV pol. 58"</t>
  </si>
  <si>
    <t>445748008</t>
  </si>
  <si>
    <t>7*180   "VV pol. 73"</t>
  </si>
  <si>
    <t>11*17   "VV pol. 58"</t>
  </si>
  <si>
    <t>285371212</t>
  </si>
  <si>
    <t>Kotvy tyčové dl přes 5 m D přes 28 do 32 mm</t>
  </si>
  <si>
    <t>1286579169</t>
  </si>
  <si>
    <t>přes 28 do 32 mm</t>
  </si>
  <si>
    <t>879908432</t>
  </si>
  <si>
    <t>10*6 "P=350, VV pol. 69"</t>
  </si>
  <si>
    <t>415907167</t>
  </si>
  <si>
    <t>180 "P= 210 kN, VV pol. 73"</t>
  </si>
  <si>
    <t>6    "P=350 kN, VV pol. 69"</t>
  </si>
  <si>
    <t>-943229065</t>
  </si>
  <si>
    <t>9*40   "VV pol. 59"</t>
  </si>
  <si>
    <t>211243515</t>
  </si>
  <si>
    <t>17+40   "D50 - Po 500 kN, VV pol. 58 a 59"</t>
  </si>
  <si>
    <t>-662385708</t>
  </si>
  <si>
    <t>285375115</t>
  </si>
  <si>
    <t>Kotvy kabelové z pramenců nebo drátů pro nosnost do 0,93 MN dodání a osazení</t>
  </si>
  <si>
    <t>816538047</t>
  </si>
  <si>
    <t>12*5   "VV pol. 61"</t>
  </si>
  <si>
    <t>285375192</t>
  </si>
  <si>
    <t>Příplatek za protikorozní úpravu trvalých kotev pro nosnost do 0,93 MN</t>
  </si>
  <si>
    <t>-732686590</t>
  </si>
  <si>
    <t>13*34   "VV pol. 60"</t>
  </si>
  <si>
    <t>12*5     "VV pol. 61"</t>
  </si>
  <si>
    <t>11*16   "VV pol. 62"</t>
  </si>
  <si>
    <t>285376112</t>
  </si>
  <si>
    <t>1274966065</t>
  </si>
  <si>
    <t>Poznámka k položce:
VV pol. 68</t>
  </si>
  <si>
    <t>651928662</t>
  </si>
  <si>
    <t>34+5+16 "VV pol. 60, 61 a 62"</t>
  </si>
  <si>
    <t>133866858</t>
  </si>
  <si>
    <t>Poznámka k položce:
VV pol. 176</t>
  </si>
  <si>
    <t>489216561</t>
  </si>
  <si>
    <t>34+5+16+7 "VV pol. 60, 61, 62 a 68"</t>
  </si>
  <si>
    <t>-295256049</t>
  </si>
  <si>
    <t>285947111b</t>
  </si>
  <si>
    <t>Trn z betonářské oceli včetně zainjektování D do 20 mm l do 3 m (hřebíkování - trvalé) vč. antikorozní povrchové úpravy</t>
  </si>
  <si>
    <t>891214662</t>
  </si>
  <si>
    <t>D  přes 0,4 do 3,0 m</t>
  </si>
  <si>
    <t>285947111c</t>
  </si>
  <si>
    <t>Trn z betonářské oceli včetně zainjektování D do 20 mm l do 3 m (kotvy do bet. konstrukci)</t>
  </si>
  <si>
    <t>1975716707</t>
  </si>
  <si>
    <t>580 "napojení nového a stávajícího betonu pům. 14 mm, VV pol. 104"</t>
  </si>
  <si>
    <t>153273122</t>
  </si>
  <si>
    <t>Výztuž stříkaného betonu ze svařovaných sítí dvouvrstvá D drátu 6 mm skalních a poloskalních ploch</t>
  </si>
  <si>
    <t>903561439</t>
  </si>
  <si>
    <t>Výztuž stříkaného betonu ze svařovaných sítí skalních a poloskalních ploch dvouvrstvých, průměru drátu přes 4 do 6 mm</t>
  </si>
  <si>
    <t>Poznámka k položce:
Uvažováno jako zpevnění svahu - kotveno svorníky a hřebíky.
Přivařeno.</t>
  </si>
  <si>
    <t>593+97+30 "VV pol. 53, 70 a 74"</t>
  </si>
  <si>
    <t>1473651127</t>
  </si>
  <si>
    <t>50+98 "sanace betonových konstrukcí, VV pol. 122 a 123"</t>
  </si>
  <si>
    <t>98  "VV pol. 126"</t>
  </si>
  <si>
    <t>153271121</t>
  </si>
  <si>
    <t>Kotvičky pro výztuž stříkaného betonu do malty hl do 0,4 m z oceli BSt 500 D do 10 mm</t>
  </si>
  <si>
    <t>-535301693</t>
  </si>
  <si>
    <t>Kotvičky pro výztuž stříkaného betonu z betonářské oceli BSt 500 do malty hloubky přes 200 do 400 mm, průměru do 10 mm</t>
  </si>
  <si>
    <t xml:space="preserve">Poznámka k souboru cen:
1. V cenách jsou započteny i náklady na:     a) rozměření, vyvrtání otvoru a opotřebení vrtného materiálu,     b) případné vyčištění otvoru (vyfoukáním otvoru),     c) vyplnění otvorů maltou a osazení a dodání kotev. </t>
  </si>
  <si>
    <t>1184+784 "sanace, VV pol. 124 a 127"</t>
  </si>
  <si>
    <t>3057 "kotvení nových betonů ke stávajícím, VV pol. 103"</t>
  </si>
  <si>
    <t>28936-R08</t>
  </si>
  <si>
    <t>Zpevnění svahu stavební jámy vysokopevnostní sítí s antikorozní úpravou</t>
  </si>
  <si>
    <t>-41080542</t>
  </si>
  <si>
    <t>D  D 6,30 mm</t>
  </si>
  <si>
    <t>284+240 "VV pol. 56 a 57"</t>
  </si>
  <si>
    <t>Kotvení dna skluzu pro omezení vztlaku - kotvy (mikropiloty)</t>
  </si>
  <si>
    <t>450062317</t>
  </si>
  <si>
    <t>Poznámka k položce:
Tahové trvalé kotvy (mikropiloty)
Předpokládaná tahová síla 32 kN/m2, rastr kotev 2 x 2 m .
  - vrty pro kotvy 76 mm, vrtatelnost IV
  - kotvy 40/11 mm ... dl. 7 m
  - zainjektování polyuretanovou pryskyřicí (cca 7 kg/m)
  - dvojitá antikorozní ochrana</t>
  </si>
  <si>
    <t>7*38 "VV pol. 77"</t>
  </si>
  <si>
    <t>2-R18</t>
  </si>
  <si>
    <t>Dodávka a osazení prefabrikovaných ŽB desek pod hlavy kotev 1,2 x 1,2 x 0,2 m</t>
  </si>
  <si>
    <t>-2018600634</t>
  </si>
  <si>
    <t>Poznámka k položce:
VV pol. 91</t>
  </si>
  <si>
    <t>-1402538729</t>
  </si>
  <si>
    <t>délky dílce do 2 m</t>
  </si>
  <si>
    <t>R08</t>
  </si>
  <si>
    <t>-630628255</t>
  </si>
  <si>
    <t>Poznámka k položce:
VV pol. 90</t>
  </si>
  <si>
    <t>-807641467</t>
  </si>
  <si>
    <t>do 12 mm</t>
  </si>
  <si>
    <t>45 "kotvení sítě k výztuži pilot, VV pol. 105"</t>
  </si>
  <si>
    <t>320360112</t>
  </si>
  <si>
    <t>Svařované nosné spoje křížení prutů D nad 12 do 32 mm</t>
  </si>
  <si>
    <t>-2127813493</t>
  </si>
  <si>
    <t>X Svařované nosné spoje (silové) z výztužných ocelí se zaručenou nebo dobrou svařitelností v místě křížení, prutů průměru přes 12 do 32 mm</t>
  </si>
  <si>
    <t>24 "přivaření výztuže ke kotvám pilotové stěny, VV pol. 105"</t>
  </si>
  <si>
    <t>-402996116</t>
  </si>
  <si>
    <t>855 "zdrsnění ploch stávajícího betonu, VV pol. 106"</t>
  </si>
  <si>
    <t>-443637776</t>
  </si>
  <si>
    <t>Poznámka k položce:
VV pol. 118b</t>
  </si>
  <si>
    <t>132142195</t>
  </si>
  <si>
    <t>"Zdění obkladního zdiva 31,8 z nového kamene, zbytek z rozebraného původního kamene"</t>
  </si>
  <si>
    <t>2,3+4"zdění obkladního zdivakoruny zdi - použije se rozebraný kamen - z rozebraného kamene, VV pol. 155 a 156"</t>
  </si>
  <si>
    <t>11        "obklad líce levobřežního křídla přemostění skluzu - z rozebraného kamene, VV pol. 158"</t>
  </si>
  <si>
    <t>31,8    "obklad koruny zdi, VV pol. 152"</t>
  </si>
  <si>
    <t>14 "kamenná římsa, VV pol. 154"</t>
  </si>
  <si>
    <t>583810760</t>
  </si>
  <si>
    <t>kopák hrubý 25x25x25-80 cm</t>
  </si>
  <si>
    <t>61337228</t>
  </si>
  <si>
    <t>kámen přírodní pro zdivo (kámen lomový, kopáky, haklíky, kvádry) kámen lomový upravený ČSN 72 1860, ON 72 1861 žula (materiálová skupina I/2) kopáky hrubé 25x25x25-80 cm</t>
  </si>
  <si>
    <t>56 "kamenná římsa, VV pol. 154"</t>
  </si>
  <si>
    <t>31,8/0,25 "dodávka kopáků pro obklad koruny zdi, VV pol. 152"</t>
  </si>
  <si>
    <t>-1038289897</t>
  </si>
  <si>
    <t>5 "obklad koruny pravobřežní zdi skluzu - přesné kamenořezy tvaru komolého kužele, VV pol. 153"</t>
  </si>
  <si>
    <t>R30</t>
  </si>
  <si>
    <t>dodávka přesných kamenořezů tvaru komolého kužele</t>
  </si>
  <si>
    <t>-1930734437</t>
  </si>
  <si>
    <t>Poznámka k položce:
VV pol. 153</t>
  </si>
  <si>
    <t>1333128696</t>
  </si>
  <si>
    <t>395      "podkladní beton tl. 300 mm, VV pol. 79"</t>
  </si>
  <si>
    <t>1500 "výplňový beton, VV pol. 80"</t>
  </si>
  <si>
    <t>1025 "výplňový beton - nadvýlom, VV pol. 81"</t>
  </si>
  <si>
    <t>240 "výplň betonem, VV pol. 11"</t>
  </si>
  <si>
    <t>-1448084057</t>
  </si>
  <si>
    <t>Konstrukce přehrad ze ŽB mrazuvzdorného tř. C 30/37 - XC4, XF3, XA2, XM3</t>
  </si>
  <si>
    <t xml:space="preserve">Poznámka k položce:
Další požadavky na beton dle původních ČSN:
Vodotěsnost HV 8 podle ČSN 73 1321
Mrazuvzdornost T100 podle ČSN 73 1322
Včetně:
 - rozptýlené výztuže z nekovových vláken
 - ošetření betonové konstrukce proti vysychání záměsové vody speciálním nástřikem
 - ošetřování a bednění pracovních spár
(zvlašť položkou je vyčísleno pouze negativni bednění pracovních spár B-system)
Nabízená cena za konstrukční betony musí umožnit provedení železobetonových konstrukcí, bez ohledu na to, zda bude použit klasický hutněný beton nebo beton samozhutnitelný. 
Má se za to, že provedení jakýchkoliv modifikací technologie pro dosažení požadovaných vlastností (např. u samozhutnitelného betonu) je obsaženo v ceně. Při ocenění položek rozpočtu, které souvisí s provedením betonových konstrukcí (zejména skluzu a přelivu) nabízející do ceny zahrne veškeré náklady související s technologií betonu a souvisejícími činnostmi, prostřednictvím kterých má být požadovaných parametrů dosaženo (např. použití samozhutnitelného betonu, vhodných receptur, použití přísad, prací a materiálů pro úpravu povrchů, bednění atp., včetně případných zvýšených nákladů).
</t>
  </si>
  <si>
    <t>5050 "ŽB dna a bočních stěn, VV pol. 82"</t>
  </si>
  <si>
    <t>-1525014256</t>
  </si>
  <si>
    <t>Bednění konstrukcí přehrad rovinné</t>
  </si>
  <si>
    <t>Poznámka k položce:
Včetně rohových lišt pro zkosení hran konstrukce</t>
  </si>
  <si>
    <t>2951+400 "bednění sten a prahu, VV pol. 92 a 95"</t>
  </si>
  <si>
    <t>655   "bednění dilatačních spár, VV pol. 97"</t>
  </si>
  <si>
    <t>225   "bednění výplńových betonů, VV pol. 98"</t>
  </si>
  <si>
    <t>630   "bednění podkladního betonu, VV pol. 102"</t>
  </si>
  <si>
    <t>321351010b</t>
  </si>
  <si>
    <t>Bednění konstrukcí přehrad rovinné - negativní</t>
  </si>
  <si>
    <t>1529796774</t>
  </si>
  <si>
    <t>Poznámka k položce:
Včetně ukotvení bednění do podkladní konstrukce a podloží.</t>
  </si>
  <si>
    <t>1960 "negativní bednění dna, VV pol. 93"</t>
  </si>
  <si>
    <t>Bednění konstrukcí přehrad válcově zakřivené - negativni</t>
  </si>
  <si>
    <t>-1486212433</t>
  </si>
  <si>
    <t>1140 "bednění dna ukončení skluzu, VV pol. 94"</t>
  </si>
  <si>
    <t>2113033830</t>
  </si>
  <si>
    <t>399796723</t>
  </si>
  <si>
    <t>1960 "VV pol. 93"</t>
  </si>
  <si>
    <t>321352020b</t>
  </si>
  <si>
    <t>Odbednění konstrukcí přehrad válcově zakřivené - negativni</t>
  </si>
  <si>
    <t>904091916</t>
  </si>
  <si>
    <t>1140 "VV pol. 94"</t>
  </si>
  <si>
    <t>32135-R10</t>
  </si>
  <si>
    <t>Bednění negativních pracovních spár</t>
  </si>
  <si>
    <t>-741910294</t>
  </si>
  <si>
    <t>1749250202</t>
  </si>
  <si>
    <t>Výztuž železobetonových konstrukcí přehrad z oceli 10 505 D do 12 mm</t>
  </si>
  <si>
    <t>25,67 "suma výztuže bloků, VV pol. 84"</t>
  </si>
  <si>
    <t>-1797807981</t>
  </si>
  <si>
    <t>Výztuž železobetonových konstrukcí přehrad z oceli 10 505 D do 32 mm</t>
  </si>
  <si>
    <t>474,48 "suma výztuže bloků, VV pol. 84"</t>
  </si>
  <si>
    <t>-75329041</t>
  </si>
  <si>
    <t>Výztuž železobetonových konstrukcí přehrad ze svařovaných sítí</t>
  </si>
  <si>
    <t>1,55 "suma výztuže bloků, VV pol. 85"</t>
  </si>
  <si>
    <t>32136-R09</t>
  </si>
  <si>
    <t>Dodávka a osazení vylamovací výztuže 2x 12 mm á 10 cm</t>
  </si>
  <si>
    <t>-1224592763</t>
  </si>
  <si>
    <t>543,4+3,9+3+1,7 "VV pol. 86, 87, 88 a 89"</t>
  </si>
  <si>
    <t>-1653812477</t>
  </si>
  <si>
    <t>14 "na LB mostním křídle, VV pol. 162"</t>
  </si>
  <si>
    <t>31 "na PB zdi skluzu od horního mostu po blok13, VV pol. 164"</t>
  </si>
  <si>
    <t>dodávka ocelového zábradlí vč. povrchové úpravy žárové zinkování+nátěrový systém</t>
  </si>
  <si>
    <t>-1028541504</t>
  </si>
  <si>
    <t>dodávka ocelového zábradlí se svislou výplní vč. povrchové úpravy žárové zinkování</t>
  </si>
  <si>
    <t>51,0*14 "na LB mostním křídle, VV pol. 162"</t>
  </si>
  <si>
    <t>51,0*31 "na PB zdi skluzu od horního mostu po blok13, VV pol. 164"</t>
  </si>
  <si>
    <t>348171211b</t>
  </si>
  <si>
    <t>Osazování zábradlí na zdech hmotnosti do 100 kg/m - z kompozitu</t>
  </si>
  <si>
    <t>858904759</t>
  </si>
  <si>
    <t>do 100 kg/m</t>
  </si>
  <si>
    <t>175 "na LB zdi skluzu, VV pol. 161"</t>
  </si>
  <si>
    <t>27 "na PB zdi skluzu, VV pol. 163"</t>
  </si>
  <si>
    <t>R31</t>
  </si>
  <si>
    <t>dodávka zábradlí z kompozitního materiálu</t>
  </si>
  <si>
    <t>-732103570</t>
  </si>
  <si>
    <t xml:space="preserve">Poznámka k položce:
Madlo - D profil 50x50x5
Spodní vodorovný prvek - čtvercová trubka 50x50x5 mm
Sloupky - čtvercová trubka 50x50x5 mm ve vzdálenosti 1,0 m.
Po 3,5 m dilatace.
</t>
  </si>
  <si>
    <t>3-R23</t>
  </si>
  <si>
    <t>Dodávka hliníkového mobilního hrazení bloku 10, hrazená šířka 17,2 m, výška cca 6 m</t>
  </si>
  <si>
    <t>149773555</t>
  </si>
  <si>
    <t>17,2*6,0 "VV pol. 168"</t>
  </si>
  <si>
    <t>3-R25</t>
  </si>
  <si>
    <t>Dočasné obednění (dřevěné oplocení) bodu TBD - ochrana před poškozením během stavby</t>
  </si>
  <si>
    <t>-1614615280</t>
  </si>
  <si>
    <t>3*29 "VV pol. 169, 170 a 172"</t>
  </si>
  <si>
    <t>3-R26</t>
  </si>
  <si>
    <t>Odstranění dočasného bednění, oplocení bodu TBD</t>
  </si>
  <si>
    <t>-2098964331</t>
  </si>
  <si>
    <t>-540123442</t>
  </si>
  <si>
    <t>Poznámka k položce:
VV pol. 119</t>
  </si>
  <si>
    <t>28397422</t>
  </si>
  <si>
    <t>451311511</t>
  </si>
  <si>
    <t>Podklad pro dlažbu z betonu prostého vodostavebného V4 tř. B 20 vrstva tl do 100 mm</t>
  </si>
  <si>
    <t>-786898409</t>
  </si>
  <si>
    <t>Poznámka k položce:
VV pol. 159</t>
  </si>
  <si>
    <t>451311531</t>
  </si>
  <si>
    <t>Podklad pro dlažbu z betonu prostého vodostavebného V4 tř. B 20 vrstva tl nad 150 do 200 mm</t>
  </si>
  <si>
    <t>820178948</t>
  </si>
  <si>
    <t>106 "podklad pod schody z lom. kam. VV pol. 157"</t>
  </si>
  <si>
    <t>451561111</t>
  </si>
  <si>
    <t>Lože pod dlažby z kameniva drceného drobného vrstva tl do 100 mm</t>
  </si>
  <si>
    <t>-287141898</t>
  </si>
  <si>
    <t>Poznámka k položce:
lože pod šachty</t>
  </si>
  <si>
    <t>814026322</t>
  </si>
  <si>
    <t>přes 3 do 7,5 m</t>
  </si>
  <si>
    <t>1205 "uvažováno jako montáž zatravňovací rohože, VV pol. 14"</t>
  </si>
  <si>
    <t>dodávka protierozní zatravňovací rohože, vstřebání sítě do 4 let</t>
  </si>
  <si>
    <t>-732501405</t>
  </si>
  <si>
    <t>1205*1,1 "10% na přesahy a ztratné, VV pol. 14"</t>
  </si>
  <si>
    <t>-1895069499</t>
  </si>
  <si>
    <t>přes 8 do 10 ks</t>
  </si>
  <si>
    <t>914309694</t>
  </si>
  <si>
    <t>X Zához z lomového kamene neupraveného záhozového bez proštěrkování z terénu, hmotnosti jednotlivých kamenů do 200 kg</t>
  </si>
  <si>
    <t>0,30*85 "z nového kamene, VV pol. 160"</t>
  </si>
  <si>
    <t>462511270b</t>
  </si>
  <si>
    <t>Zához z lomového kamene bez proštěrkování z terénu hmotnost do 200 kg - z rozebraného kamene</t>
  </si>
  <si>
    <t>-365997634</t>
  </si>
  <si>
    <t>0,70*85 "z rozebraného kamene, VV pol. 160"</t>
  </si>
  <si>
    <t>46521-R17</t>
  </si>
  <si>
    <t>Schody z lomového kamene na maltu cementovou s vyspárováním tl. 220 mm z rozebraného kamene</t>
  </si>
  <si>
    <t>1730019253</t>
  </si>
  <si>
    <t>106 "použije se rozebraný kamen, VV pol. 157"</t>
  </si>
  <si>
    <t>460200523</t>
  </si>
  <si>
    <t>Hloubení kabelových nezapažených rýh ručně š 60 cm, hl 70 cm, v hornině tř 3</t>
  </si>
  <si>
    <t>-1377942879</t>
  </si>
  <si>
    <t>Hloubení kabelových rýh ručně včetně urovnání dna s přemístěním výkopku do vzdálenosti 3 m od okraje jámy nebo naložením na dopravní prostředek šířky 60 cm, hloubky 70 cm, v hornině třídy 3</t>
  </si>
  <si>
    <t xml:space="preserve">Poznámka k souboru cen:
1. Ceny hloubení rýh ručně v hornině třídy 6 a 7 jsou stanoveny za použití pneumatického kladiva. </t>
  </si>
  <si>
    <t>Poznámka k položce:
VV pol. 147</t>
  </si>
  <si>
    <t>460560523</t>
  </si>
  <si>
    <t>Zásyp rýh ručně šířky 60 cm, hloubky 70 cm, z horniny třídy 3</t>
  </si>
  <si>
    <t>1065848529</t>
  </si>
  <si>
    <t>Zásyp kabelových rýh ručně šířky 40 cm hloubky 70 cm, v hornině třídy 3</t>
  </si>
  <si>
    <t>-301725639</t>
  </si>
  <si>
    <t>0,65*0,15*150*1,75 "obsyp kabelové trasy, VV pol. 151"</t>
  </si>
  <si>
    <t>272313511</t>
  </si>
  <si>
    <t>Základové klenby z betonu tř. C 12/15</t>
  </si>
  <si>
    <t>-140121358</t>
  </si>
  <si>
    <t>Základy z betonu prostého klenby z betonu kamenem neprokládaného tř. C 12/15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</si>
  <si>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</si>
  <si>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460510303</t>
  </si>
  <si>
    <t>Multikanály plastové do rýhy bez obsypu bez výkopových prací 9-cestné</t>
  </si>
  <si>
    <t>1624510129</t>
  </si>
  <si>
    <t>Kabelové prostupy, kanály a multikanály multikanály plastové včetně osazení, utěsnění a spojování do rýhy, bez výkopových prací bez obsypu 9-cestné</t>
  </si>
  <si>
    <t xml:space="preserve">Poznámka k souboru cen:
1. V cenách -0004 až -0156 nejsou obsaženy náklady na dodávku trub. Tato dodávka se oceňuje ve     specifikaci. 2. V cenách -0258 až -0274 nejsou obsaženy náklady na dodávku žlabů. Tato dodávka se oceňuje ve     specifikaci. 3. V cenách -0301 až -0353 nejsou obsaženy náklady na dodávku multikanálů. Tato dodávka se oceňuje     ve specifikaci. </t>
  </si>
  <si>
    <t>345730010</t>
  </si>
  <si>
    <t>multikanál z HDPE základní 1118 mm</t>
  </si>
  <si>
    <t>-1513851749</t>
  </si>
  <si>
    <t>9W-42/CZ    základní 1118 mm</t>
  </si>
  <si>
    <t>345730040</t>
  </si>
  <si>
    <t xml:space="preserve">multikanál těsnící vložka </t>
  </si>
  <si>
    <t>-31036789</t>
  </si>
  <si>
    <t>G-9W/CZ      těsnící vložka</t>
  </si>
  <si>
    <t>460421001</t>
  </si>
  <si>
    <t>Lože kabelů z písku nebo štěrkopísku tl 5 cm nad kabel, bez zakrytí, šířky lože do 65 cm</t>
  </si>
  <si>
    <t>-94958045</t>
  </si>
  <si>
    <t>Kabelové lože včetně podsypu, zhutnění a urovnání povrchu z písku nebo štěrkopísku tloušťky 5 cm nad kabel bez zakrytí, šířky do 65 cm</t>
  </si>
  <si>
    <t xml:space="preserve">Poznámka k souboru cen:
1. V cenách -1021 až -1072, -1121 až -1172 a -1221 až -1272 nejsou započteny náklady na dodávku     betonových a plastových desek. Tato dodávka se oceňuje ve specifikaci. </t>
  </si>
  <si>
    <t>460531133</t>
  </si>
  <si>
    <t>Osazení kabelové komory z dílu HDPE plochy do 2,0 m2 hl do 1,0 m pro běžné zatížení</t>
  </si>
  <si>
    <t>1607392224</t>
  </si>
  <si>
    <t>Osazení kabelové komory z plastů pro běžné zatížení komorového dílu z polyetylénu HDPE půdorysné plochy od 1,5 m2 do 2,0 m2, světlé hloubky od 0,7 do 1,0 m</t>
  </si>
  <si>
    <t>Poznámka k položce:
VV pol. 147 a 149</t>
  </si>
  <si>
    <t>345731040</t>
  </si>
  <si>
    <t>přístupová komora  800x795x915 mm</t>
  </si>
  <si>
    <t>522662174</t>
  </si>
  <si>
    <t>345731140</t>
  </si>
  <si>
    <t>přístupová komora 1095x800x915 mm</t>
  </si>
  <si>
    <t>-573887635</t>
  </si>
  <si>
    <t>345731170</t>
  </si>
  <si>
    <t>víko komory OCEL</t>
  </si>
  <si>
    <t>1005403317</t>
  </si>
  <si>
    <t>345731070</t>
  </si>
  <si>
    <t>825628919</t>
  </si>
  <si>
    <t>591241111</t>
  </si>
  <si>
    <t>Kladení dlažby z kostek drobných z kamene na MC tl 50 mm</t>
  </si>
  <si>
    <t>-1791073318</t>
  </si>
  <si>
    <t>Kladení dlažby z kostek s provedením lože do tl. 50 mm, s vyplněním spár, s dvojím beraněním a se smetením přebytečného materiálu na krajnici drobných z kamene, do lože z cementové malty</t>
  </si>
  <si>
    <t>0,5*137 "odvodnovací žlábek, VV pol. 159"</t>
  </si>
  <si>
    <t>583801100</t>
  </si>
  <si>
    <t>kostka dlažební drobná, žula, I.jakost, velikost 10 cm</t>
  </si>
  <si>
    <t>-130025602</t>
  </si>
  <si>
    <t>výrobky lomařské a kamenické pro komunikace (kostky dlažební, krajníky a obrubníky) kostka dlažební drobná žula (skupina materiálu I/2) vel. 10 cm  I.jakost (5,2 m2/t)</t>
  </si>
  <si>
    <t>0,5*137/5,2</t>
  </si>
  <si>
    <t>-365460717</t>
  </si>
  <si>
    <t>Poznámka k položce:
VV pol. 118c</t>
  </si>
  <si>
    <t>634911123</t>
  </si>
  <si>
    <t>Řezání dilatačních spár š 10 mm hl do 50 mm v čerstvé betonové mazanině</t>
  </si>
  <si>
    <t>-994734126</t>
  </si>
  <si>
    <t>Řezání dilatačních nebo smršťovacích spár v čerstvé betonové mazanině nebo potěru šířky přes 5 do 10 mm, hloubky přes 20 do 50 mm</t>
  </si>
  <si>
    <t>871313121</t>
  </si>
  <si>
    <t>Montáž potrubí z kanalizačních trub z PVC otevřený výkop sklon do 20 % DN 150</t>
  </si>
  <si>
    <t>-1227220829</t>
  </si>
  <si>
    <t>DN 150</t>
  </si>
  <si>
    <t>20,5 "montáž drenážního potrubí DN 150, VV pol. 129"</t>
  </si>
  <si>
    <t>R36</t>
  </si>
  <si>
    <t>-251425360</t>
  </si>
  <si>
    <t>Poznámka k položce:
Kanalizační KG potrubí s dodatečně vyvrtanými otvory v horní polovině profilu. VV pol. 129</t>
  </si>
  <si>
    <t>20,5*1,03 'Přepočtené koeficientem množství</t>
  </si>
  <si>
    <t>1673023811</t>
  </si>
  <si>
    <t>DN 300</t>
  </si>
  <si>
    <t>145 "montáž drenážního potrubí z PVC, VV pol. 128"</t>
  </si>
  <si>
    <t>-613080497</t>
  </si>
  <si>
    <t>Poznámka k položce:
Kanalizační KG potrubí s dodatečně vyvrtanými otvory v horní polovině profilu.VV pol. 128</t>
  </si>
  <si>
    <t>145*1,03 'Přepočtené koeficientem množství</t>
  </si>
  <si>
    <t>894211121</t>
  </si>
  <si>
    <t>Šachty kanalizační kruhové z prostého betonu na potrubí DN 250 nebo 300 dno beton tř. C 25/30</t>
  </si>
  <si>
    <t>-1729450373</t>
  </si>
  <si>
    <t>Poznámka k položce:
VV pol. 139</t>
  </si>
  <si>
    <t>592243210</t>
  </si>
  <si>
    <t>prstenec šachetní betonový vyrovnávací 63/8 62,5 x 12 x 8 cm</t>
  </si>
  <si>
    <t>463131390</t>
  </si>
  <si>
    <t>TBW-Q.2 63/8    62,5 x 9 x 8</t>
  </si>
  <si>
    <t>Poznámka k položce:
VV pol. 138</t>
  </si>
  <si>
    <t>1*1,01 'Přepočtené koeficientem množství</t>
  </si>
  <si>
    <t>592243120</t>
  </si>
  <si>
    <t>konus šachetní betonový 100x62,5x58 cm</t>
  </si>
  <si>
    <t>2122586014</t>
  </si>
  <si>
    <t>592243070</t>
  </si>
  <si>
    <t>skruž betonová šachetní 100/100 D100x100x12 cm</t>
  </si>
  <si>
    <t>34460907</t>
  </si>
  <si>
    <t>Poznámka k položce:
VV pol. 135</t>
  </si>
  <si>
    <t>2*1,01 'Přepočtené koeficientem množství</t>
  </si>
  <si>
    <t>592243060</t>
  </si>
  <si>
    <t>skruž betonová šachetní 100/50 D100x50x12 cm</t>
  </si>
  <si>
    <t>1485695907</t>
  </si>
  <si>
    <t>Poznámka k položce:
VV pol. 136</t>
  </si>
  <si>
    <t>-1449067207</t>
  </si>
  <si>
    <t>oboustranné</t>
  </si>
  <si>
    <t>Poznámka k položce:
vč. odbednění</t>
  </si>
  <si>
    <t>30 "VV pol. 134"</t>
  </si>
  <si>
    <t>930961575</t>
  </si>
  <si>
    <t>894812133</t>
  </si>
  <si>
    <t>Revizní a čistící šachta z PP DN 315 šachtová roura korugovaná bez hrdla světlé hloubky 3000 mm</t>
  </si>
  <si>
    <t>716899874</t>
  </si>
  <si>
    <t>894812141</t>
  </si>
  <si>
    <t>Revizní a čistící šachta z PP DN 315 šachtová roura teleskopická světlé hloubky 375 mm</t>
  </si>
  <si>
    <t>-47570114</t>
  </si>
  <si>
    <t>-764794848</t>
  </si>
  <si>
    <t>1448813149</t>
  </si>
  <si>
    <t>Poznámka k položce:
VV pol. 133</t>
  </si>
  <si>
    <t>899102111</t>
  </si>
  <si>
    <t>Osazení poklopů litinových nebo ocelových včetně rámů hmotnosti nad 50 do 100 kg</t>
  </si>
  <si>
    <t>1764239056</t>
  </si>
  <si>
    <t>552434440</t>
  </si>
  <si>
    <t>poklop kruhový litinový 600 B 125</t>
  </si>
  <si>
    <t>1998592251</t>
  </si>
  <si>
    <t>298128788</t>
  </si>
  <si>
    <t>Poznámka k položce:
VV pol. 142</t>
  </si>
  <si>
    <t>93011 - R01</t>
  </si>
  <si>
    <t>Těsnění pracovních spar - injektovatelné hadičky</t>
  </si>
  <si>
    <t>-1060483663</t>
  </si>
  <si>
    <t>Poznámka k položce:
dodávka a osazení hadiček vč. koncovek a zainjektování</t>
  </si>
  <si>
    <t>35 "VV pol. 118"</t>
  </si>
  <si>
    <t>10 "VV pol. 153a"</t>
  </si>
  <si>
    <t>931994103</t>
  </si>
  <si>
    <t>Těsnění dilatační spáry betonové konstrukce ukončujícím pásem "waterstop"</t>
  </si>
  <si>
    <t>1567838809</t>
  </si>
  <si>
    <t>1369402342</t>
  </si>
  <si>
    <t>520 "VV pol. 107"</t>
  </si>
  <si>
    <t>192 "VV pol. 108"</t>
  </si>
  <si>
    <t>790417496</t>
  </si>
  <si>
    <t>120 "VV pol. 115"</t>
  </si>
  <si>
    <t>43   "VV pol. 116"</t>
  </si>
  <si>
    <t>931994111</t>
  </si>
  <si>
    <t>Těsnění styčné spáry u prefa dílců bobtnajícím profilem "swell"</t>
  </si>
  <si>
    <t>1496986762</t>
  </si>
  <si>
    <t>X Těsnění spáry betonové konstrukce pásy, profily, tmely profilem, spáry styčné u prefa dílců bobtnajícím „swell“</t>
  </si>
  <si>
    <t>953312112</t>
  </si>
  <si>
    <t>Vložky do svislých dilatačních spár z fasádních polystyrénových desek tl 20 mm</t>
  </si>
  <si>
    <t>-1160268026</t>
  </si>
  <si>
    <t>Vložky svislé do dilatačních spár z polystyrenových desek fasádních včetně dodání a osazení, v jakémkoliv zdivu přes 10 do 20 mm</t>
  </si>
  <si>
    <t>Poznámka k položce:
VV pol. 97b</t>
  </si>
  <si>
    <t>Těsnění dilatační spáry páskem šířky 150 mm</t>
  </si>
  <si>
    <t>-506809828</t>
  </si>
  <si>
    <t>Poznámka k položce:
Kompletní provedení. VV pol. 109</t>
  </si>
  <si>
    <t>R-37</t>
  </si>
  <si>
    <t>Těsnění pracovní spáry pásem</t>
  </si>
  <si>
    <t>-1347960129</t>
  </si>
  <si>
    <t>1328114654</t>
  </si>
  <si>
    <t>Poznámka k položce:
VV pol. 97</t>
  </si>
  <si>
    <t>935111111</t>
  </si>
  <si>
    <t>Osazení příkopového žlabu do štěrkopísku tl 100 mm z betonových tvárnic š 500 mm</t>
  </si>
  <si>
    <t>-709210533</t>
  </si>
  <si>
    <t>žlabovka betonová 39-50 50x50x13 cm</t>
  </si>
  <si>
    <t>-735725311</t>
  </si>
  <si>
    <t>Poznámka k položce:
délka žlabu 21 m, VV pol. 146</t>
  </si>
  <si>
    <t>941221111</t>
  </si>
  <si>
    <t>Montáž lešení řadového rámového těžkého zatížení do 300 kg/m2 š do 1,2 m v do 10 m</t>
  </si>
  <si>
    <t>-197857677</t>
  </si>
  <si>
    <t>Montáž lešení řadového rámového těžkého pracovního s podlahami s provozním zatížením tř. 4 do 300 kg/m2 šířky tř. SW09 přes 0,9 do 1,2 m, výšky do 10 m</t>
  </si>
  <si>
    <t xml:space="preserve">Poznámka k souboru cen:
1. V ceně jsou započteny i náklady na kotvení lešení. 2. Montáž lešení řadového rámového těžkého výšky přes 40 m se oceňuje individuálně. 3. Šířkou se rozumí půdorysná vzdálenost, měřená od vnitřního líce sloupků zábradlí k protilehlému     volnému okraji podlahy nebo mezi vnitřními líci. </t>
  </si>
  <si>
    <t>941221211</t>
  </si>
  <si>
    <t>Příplatek k lešení řadovému rámovému těžkému š 1,2 m v do 25 m za první a ZKD den použití</t>
  </si>
  <si>
    <t>-1004460064</t>
  </si>
  <si>
    <t>Montáž lešení řadového rámového těžkého pracovního s podlahami s provozním zatížením tř. 4 do 300 kg/m2 Příplatek za první a každý další den použití lešení k ceně -1111 nebo -1112</t>
  </si>
  <si>
    <t>30*664</t>
  </si>
  <si>
    <t>625280914</t>
  </si>
  <si>
    <t>664</t>
  </si>
  <si>
    <t>1277749218</t>
  </si>
  <si>
    <t>3276 "konstrukce skluzu z prostého betonu, VV pol. 20"</t>
  </si>
  <si>
    <t>183    "VV pol. 22"</t>
  </si>
  <si>
    <t>2,6    "bourání základu meteorologické stanice, VV pol. 26"</t>
  </si>
  <si>
    <t>0,5*0,5*0,8 "bourání základu anteního stožáru, VV pol. 27"</t>
  </si>
  <si>
    <t>4 "žlábek kanal"</t>
  </si>
  <si>
    <t>69238832</t>
  </si>
  <si>
    <t>ze železobetonu</t>
  </si>
  <si>
    <t>154 "bourání ŽB konstrukce vývaru, VV pol. 21"</t>
  </si>
  <si>
    <t>39    "VV pol. 23"</t>
  </si>
  <si>
    <t>1,8 "bourání zavzdušňovacího otvoru do strojovny,  VV pol. 25"</t>
  </si>
  <si>
    <t>960321271b</t>
  </si>
  <si>
    <t>Bourání konstrukcí ze železobetonu - líce konstrukce v tl. 10 cm</t>
  </si>
  <si>
    <t>2050653082</t>
  </si>
  <si>
    <t>22,6 "líce zdí, VV pol. 121"</t>
  </si>
  <si>
    <t>9,8   "líc čela vývaru, V pol. 125"</t>
  </si>
  <si>
    <t>963051111</t>
  </si>
  <si>
    <t>Bourání mostní nosné konstrukce z ŽB</t>
  </si>
  <si>
    <t>-399668895</t>
  </si>
  <si>
    <t>18,1+8,3 "VV pol. 32 a 36"</t>
  </si>
  <si>
    <t>963-R04</t>
  </si>
  <si>
    <t>Demontáž mostních nosníků KA 61 dl. 12,6 m</t>
  </si>
  <si>
    <t>-1687875980</t>
  </si>
  <si>
    <t>6+5 "VV pol. 33 a 37"</t>
  </si>
  <si>
    <t>1313320322</t>
  </si>
  <si>
    <t>204+31+39  "VV pol. 24, 31 a 35"</t>
  </si>
  <si>
    <t>-1190372424</t>
  </si>
  <si>
    <t>20 "odřezání kotev ... 10 tyčových + 10 lanových"</t>
  </si>
  <si>
    <t>3   "mikropiloty"</t>
  </si>
  <si>
    <t>-2014199916</t>
  </si>
  <si>
    <t>20      "kotvy"</t>
  </si>
  <si>
    <t>3*10   "mikropiloty"</t>
  </si>
  <si>
    <t>969021121</t>
  </si>
  <si>
    <t>Vybourání kanalizačního potrubí DN do 200</t>
  </si>
  <si>
    <t>-1178395006</t>
  </si>
  <si>
    <t>14 "VV pol. 40"</t>
  </si>
  <si>
    <t>969021131</t>
  </si>
  <si>
    <t>Vybourání kanalizačního potrubí DN do 300</t>
  </si>
  <si>
    <t>1443771795</t>
  </si>
  <si>
    <t>8+9 "VV pol. 41 a 42"</t>
  </si>
  <si>
    <t>96902-R05</t>
  </si>
  <si>
    <t>Vybourání kanalizačního potrubí DN do 600</t>
  </si>
  <si>
    <t>1791298485</t>
  </si>
  <si>
    <t>Poznámka k položce:
VV pol. 39</t>
  </si>
  <si>
    <t>1606343062</t>
  </si>
  <si>
    <t>(45+202)/1,3*4 "4ks na sloupek zábradlí"</t>
  </si>
  <si>
    <t>548792180</t>
  </si>
  <si>
    <t>šroub kotevní M 12 x 110 /168</t>
  </si>
  <si>
    <t>-1762656334</t>
  </si>
  <si>
    <t>977-R18</t>
  </si>
  <si>
    <t>Řezání železobetonu</t>
  </si>
  <si>
    <t>-1455812888</t>
  </si>
  <si>
    <t>Řezání železobetonu tl. 1,0 m dl. 12 m</t>
  </si>
  <si>
    <t>1113592577</t>
  </si>
  <si>
    <t>(0,69+0,04)*suť "69+4% do 500 m"</t>
  </si>
  <si>
    <t>212522536</t>
  </si>
  <si>
    <t>2,65*3276 "konstrukce skluzu z prostého betonu, VV pol. 20"</t>
  </si>
  <si>
    <t>2,65*183   "opěrná stěna u vývaru, VV pol. 22"</t>
  </si>
  <si>
    <t>2,65*2,6    "bourání základu meteorologické stanice, VV pol. 26"</t>
  </si>
  <si>
    <t>2,65*0,5*0,5*0,8 "bourání základu anteního stožáru, VV pol. 27"</t>
  </si>
  <si>
    <t>2,85*154 "bourání ŽB konstrukce vývaru, VV pol. 21"</t>
  </si>
  <si>
    <t>2,85*39   "bourání opěrné zdi u vývaru, VV pol. 23"</t>
  </si>
  <si>
    <t>2,85*32,4 "odbourání líce zdí, VV pol. 121 a 125"</t>
  </si>
  <si>
    <t>0,27*suť "27% ze souštu do 3 km"</t>
  </si>
  <si>
    <t>0,560*553 "podklad komunikace, VV pol. 28"</t>
  </si>
  <si>
    <t>2,400*(18,1+8,3) "mosty, VV pol. 32 a 36"</t>
  </si>
  <si>
    <t>4 "žlábek kanal."</t>
  </si>
  <si>
    <t>868756902</t>
  </si>
  <si>
    <t>0,016*(204+31+39) "odklizení zábradlí k likvidaci, VV pol. 24, 31 a 35""</t>
  </si>
  <si>
    <t>0,181*553 "asf. vrstvy komunikace, VV pol. 28"</t>
  </si>
  <si>
    <t>0,582*(50+60) "VV pol. 30 a 34"</t>
  </si>
  <si>
    <t>7,5*(6+5) "odklizení mostních nosníků, VV pol. 33 a 37"</t>
  </si>
  <si>
    <t>0,063*14"kanal. potrubí DN 200, VV pol. 40"</t>
  </si>
  <si>
    <t>0,228*(8+9) "kanal. potrubí DN 300, VV pol. 41 a 42"</t>
  </si>
  <si>
    <t>0,583*7  "kanal DN 600, VV pol. 39"</t>
  </si>
  <si>
    <t>0,025*10 "vod. potrubi, VV pol. 38"</t>
  </si>
  <si>
    <t>-1463327915</t>
  </si>
  <si>
    <t>(25-6)*sut25 "celkem do 25 km"</t>
  </si>
  <si>
    <t>997321611</t>
  </si>
  <si>
    <t>Nakládání nebo překládání suti a vybouraných hmot</t>
  </si>
  <si>
    <t>-1191478939</t>
  </si>
  <si>
    <t>Vodorovná doprava suti a vybouraných hmot bez naložení, s vyložením a hrubým urovnáním nakládání nebo překládání na dopravní prostředek při vodorovné dopravě suti a vybouraných hmot</t>
  </si>
  <si>
    <t>0,69*suť "naložení po přemístění skluzem"</t>
  </si>
  <si>
    <t>979098121</t>
  </si>
  <si>
    <t>Poplatek za skládku - železobetonu bez příměsi</t>
  </si>
  <si>
    <t>-54062078</t>
  </si>
  <si>
    <t>7,5*(6+5)   "VV pol. 33 a 37"</t>
  </si>
  <si>
    <t>0,063*14 "kanal potrubí DN 200, VV pol. 40"</t>
  </si>
  <si>
    <t>1071769620</t>
  </si>
  <si>
    <t>100,093+64,020</t>
  </si>
  <si>
    <t>979-R03</t>
  </si>
  <si>
    <t>Přemístění sutě z vybouraných konstrukcí dolů skluzem</t>
  </si>
  <si>
    <t>1112066984</t>
  </si>
  <si>
    <t>0,69*suť "69% skluzem"</t>
  </si>
  <si>
    <t>9-R07</t>
  </si>
  <si>
    <t>Odstranění zařízení TBD Vrt HY-62-06</t>
  </si>
  <si>
    <t>1990324561</t>
  </si>
  <si>
    <t>Poznámka k položce:
Odstranění zhlaví a výpažnice vrtu v délce 5 m.
Vč. odklizení vybouraných hmot do 25 km. VV pol. 52</t>
  </si>
  <si>
    <t>9-R14</t>
  </si>
  <si>
    <t>Těsnění pracovních spár ke stávajícím konstrukcím - vlepený profilový pás š. 20 cm</t>
  </si>
  <si>
    <t>1835344260</t>
  </si>
  <si>
    <t>Poznámka k položce:
Položka zahrnuje:
  - vyfrézování drážky do stávajícího betonu
  - navrtaná výztuž
  - dodávku a osazení dilatačního pásu š. 25 cm
  - zainjektování vhodným lepícím tmelem, VV pol. 113</t>
  </si>
  <si>
    <t>9-R39</t>
  </si>
  <si>
    <t>Těsnění dilatační spáry ke stávající konstrukci přírubovým těsnícím pásem</t>
  </si>
  <si>
    <t>-912851153</t>
  </si>
  <si>
    <t>Poznámka k položce:
Včetně přikotvení ke stávající konstrukci.
Kompletní provedení.
VV pol. 111</t>
  </si>
  <si>
    <t>9-R-40</t>
  </si>
  <si>
    <t>Těsnění dilatační spáry ke stávající tmelem</t>
  </si>
  <si>
    <t>1131504583</t>
  </si>
  <si>
    <t>679485462</t>
  </si>
  <si>
    <t>X Přesun hmot pro objekty budované v souvislosti se sypanými hrázemi a elektrárny vodní (832 3, 832 4) jakékoliv</t>
  </si>
  <si>
    <t>14/4</t>
  </si>
  <si>
    <t>Pomocná ocelová konstrukce</t>
  </si>
  <si>
    <t>-1225149630</t>
  </si>
  <si>
    <t>Poznámka k položce:
VV pol. 181</t>
  </si>
  <si>
    <t>-1337472075</t>
  </si>
  <si>
    <t>Poznámka k položce:
podrobněji viz. příloha č. 1 (Odborný posudek - Stanovení vstupních podmínek trhacích prací ....)  II.2 Technické podmínky – stavební objekty. VV pol. 174</t>
  </si>
  <si>
    <t>-864324954</t>
  </si>
  <si>
    <t>Poznámka k položce:
podrobněji viz. příloha č. 1 (Odborný posudek - Stanovení vstupních podmínek trhacích prací ....)  II.2 Technické podmínky – stavební objekty. VV pol. 175</t>
  </si>
  <si>
    <t>Dynamometr na principu vibrující struny s vnitřním snímačem teploty rozsah do 1000 kN</t>
  </si>
  <si>
    <t>-1712491147</t>
  </si>
  <si>
    <t>Poznámka k položce:
(prvky pro měření napětí u kotev) měrný rozsah do 1000 kN, přesnost ± 0,5% z měrného rozsahu, citlivost 0,025% z měrného rozsahu, VV pol. 176</t>
  </si>
  <si>
    <t>-1911566872</t>
  </si>
  <si>
    <t>Poznámka k položce:
2 kroucené páry (2x2x0,5 mm2) od snímaču do dataloggeru, VV pol. 177</t>
  </si>
  <si>
    <t>Chránička kabelová průměru 63 mm</t>
  </si>
  <si>
    <t>-1502159128</t>
  </si>
  <si>
    <t>Poznámka k položce:
VV pol. 178</t>
  </si>
  <si>
    <t>-1809705833</t>
  </si>
  <si>
    <t>Poznámka k položce:
1 sada - odpojovač akumulátoru s ochranou proti hlubokému vybití, záložní proud 10A na DIN lištu
1 ks - olověný bezúdržbový akumulátor  12V, 26Ah, minimální životnost 10let
1 ks - programovatelný datalogger, parametry: 3 diferenciální analogové vstupy, rozsah ±2.5mV - ±5000mV, 4 binární I/O - řídících  vstupů/výstupů softwarově konfigurovatelných pro připojení SDM a SDI-12 seriové komunikace, 4MB SRAM vnitřní baterií zálohované paměti pro ukládání naměřených dat, napájecí napětí 9.6 - 16V=, komunikace s nadřazeným systémem - porty C/S, RS232, včetně programového vybavení  
1 ks - Rozhraní pro strunové snímače, se vstupem pro termistorový teplotní snímač, napájení 12V=, datová komunikace s dataloggerem pomocí RS232 
1 ks - Multiplexer 16/32 pozic, multiplexer pro připojení kombinovaných čidel vibrující struna/termistor. Možnost připojení 16-ti kombinovaných čidel, napájení 11.3-16V, klidová spotřeba méně jak 210µA, spotřeba v aktivním stavu 6mA, řízení pomocí dvojice kontrolních signálů - RESET, CLOCK (0-3.3V) 
1 ks - Radiomodem pro přenos údajů do velínu VD, vč. vysílače/příjimače a antény. VV pol. 179</t>
  </si>
  <si>
    <t>Přesný svislý venkovní vrt do 25 m D do 156 mm</t>
  </si>
  <si>
    <t>-1220505020</t>
  </si>
  <si>
    <t>Poznámka k položce:
Přesný svislý jádrový vrt průměru do průměru 156 mm (4 ks, délek 15). Zhotovitel zvolí takový profil vrtání, který bude garantovat spolehlivé provedení inklinometrického vrtu včetně vystrojení inklinometrické výpažnice vnitřního průměru 73 mm. Objednatel požaduje dokumentaci vrtného jádra, kamerový průzkum vrtů a karotáží (gama karotáž (GR), elektrokarotáž (RAP), indukční karotáž (IK), akustická karotáž (AK), kavernometrie (KM), gama-gama karotáž (GGK-H)). Zhotovitel musí u každého vrtu zdokumentovat dosaženou hloubku vrtu, nadmořskou výšku zhlaví, skutečný odklon polohy vrtu od svislice. Dokumentace vrtného jádra, kamerového průzkumu a karotáže bude dodána včetně vyhodnocení měření a závěrečná zprávy. VV pol. 182</t>
  </si>
  <si>
    <t>-874098126</t>
  </si>
  <si>
    <t>Poznámka k položce:
VV pol. 183</t>
  </si>
  <si>
    <t>-1218893068</t>
  </si>
  <si>
    <t>Poznámka k položce:
VV pol. 184</t>
  </si>
  <si>
    <t>14/3</t>
  </si>
  <si>
    <t>Uzemňovací vodič CY 6</t>
  </si>
  <si>
    <t>-1754747540</t>
  </si>
  <si>
    <t>Poznámka k položce:
VV pol. 180</t>
  </si>
  <si>
    <t>1118437423</t>
  </si>
  <si>
    <t>Poznámka k položce:
VV pol. 185</t>
  </si>
  <si>
    <t>1279692815</t>
  </si>
  <si>
    <t>Poznámka k položce:
- gama karotáž (GR)
- elektrokarotáž (RAP)
- indukční karotáž (IK)
- akustická karotáž (AK)
- kavernometrie (KM) 
Ve vrtě bude dále provedeno měření hustoty hornin metodou gama-gama karotáže (GGK-H)
Včetně vyhodnocení měření, přeprava karotážní aparatury na lokalitu a zpět, závěrečná zpráva a reprodukce.
- seismokarotáž VV pol. 186</t>
  </si>
  <si>
    <t>2083829822</t>
  </si>
  <si>
    <t>Poznámka k položce:
VV pol. 187</t>
  </si>
  <si>
    <t>-1338399329</t>
  </si>
  <si>
    <t xml:space="preserve">Poznámka k položce:
Instrumentace inklinometrického vrtu (SINCO nebo Slope Indicator) - čtyřdrážková inklinometrická výpažnice vnitřního průměru 73 mm (délka vrtu + 0,4 m) včetně spodní a horní zátky, 
• materiál: ABS plast
• odolnost (pevnost) při vnějším přetlaku &gt; 1,0 MPa;
• svislé zatížení (ve vystrojeném vrtu) &gt; 300 kg;
• prostředí -25 až + 80 °C;
• spiralita drážky &lt; 0,5°/3m;
• spojované lepením nebo rychlospojkami s těsněním. VV pol. 188
</t>
  </si>
  <si>
    <t>256041727</t>
  </si>
  <si>
    <t>Poznámka k položce:
Jílocementová zálivka (cementace bude vzestupně) by měla být ve váhovém poměru portlantský cement / voda / bentonit (1 / 2,5 / 0,3) (délka inklinometrické výpažnice - 0,1 m), VV pol. 189</t>
  </si>
  <si>
    <t>241</t>
  </si>
  <si>
    <t>-941203201</t>
  </si>
  <si>
    <t>Poznámka k položce:
20 ks otvorů průměru 40 mm v délce 1 m, VV pol. 190</t>
  </si>
  <si>
    <t>242</t>
  </si>
  <si>
    <t>-566131624</t>
  </si>
  <si>
    <t>Poznámka k položce:
VV pol. 191</t>
  </si>
  <si>
    <t>243</t>
  </si>
  <si>
    <t>-908169764</t>
  </si>
  <si>
    <t>Poznámka k položce:
VV pol. 192</t>
  </si>
  <si>
    <t>244</t>
  </si>
  <si>
    <t>896034888</t>
  </si>
  <si>
    <t>Poznámka k položce:
VV pol. 193</t>
  </si>
  <si>
    <t>245</t>
  </si>
  <si>
    <t>1060408972</t>
  </si>
  <si>
    <t>Poznámka k položce:
četnost 1 x týdně, odhadovaný počet měření 49 etap, včetně vyhodnocení, VV pol. 194</t>
  </si>
  <si>
    <t>711</t>
  </si>
  <si>
    <t>Izolace proti vodě, vlhkosti a plynům</t>
  </si>
  <si>
    <t>246</t>
  </si>
  <si>
    <t>711412001</t>
  </si>
  <si>
    <t>Provedení izolace proti tlakové vodě svislé za studena nátěrem penetračním</t>
  </si>
  <si>
    <t>-800059877</t>
  </si>
  <si>
    <t>Provedení izolace proti povrchové a podpovrchové tlakové vodě natěradly a tmely za studena na ploše svislé S nátěrem penetračním</t>
  </si>
  <si>
    <t>Poznámka k položce:
VV pol. 173</t>
  </si>
  <si>
    <t>247</t>
  </si>
  <si>
    <t>111631480</t>
  </si>
  <si>
    <t>lak asfaltový -160 kg</t>
  </si>
  <si>
    <t>-400243061</t>
  </si>
  <si>
    <t>výrobky asfaltové izolační asfalty oxidované stavebně-izolační k penetraci suchých a očištěných podkladů pod asfaltové izolační krytiny a izolace ALP-160 kg</t>
  </si>
  <si>
    <t>35*0,00035 'Přepočtené koeficientem množství</t>
  </si>
  <si>
    <t>248</t>
  </si>
  <si>
    <t>711442559</t>
  </si>
  <si>
    <t>Provedení izolace proti tlakové vodě svislé přitavením pásu NAIP</t>
  </si>
  <si>
    <t>-262773711</t>
  </si>
  <si>
    <t>Provedení izolace proti povrchové a podpovrchové tlakové vodě pásy přitavením NAIP na ploše svislé S</t>
  </si>
  <si>
    <t>249</t>
  </si>
  <si>
    <t>628526740</t>
  </si>
  <si>
    <t xml:space="preserve">pás modifikovaný </t>
  </si>
  <si>
    <t>-1023242224</t>
  </si>
  <si>
    <t>pásy s modifikovaným asfaltem vložka skleněná rohož asfaltové hydroizolační pásy modifikované SBS (styren - butadien - styren) BITUELAST</t>
  </si>
  <si>
    <t>35*1,1 'Přepočtené koeficientem množství</t>
  </si>
  <si>
    <t>250</t>
  </si>
  <si>
    <t>711491272</t>
  </si>
  <si>
    <t>Provedení izolace proti tlakové vodě svislé z textilií vrstva ochranná</t>
  </si>
  <si>
    <t>-1102750765</t>
  </si>
  <si>
    <t>Provedení izolace proti povrchové a podpovrchové tlakové vodě ostatní na ploše svislé S z textilií, vrstvy ochranné</t>
  </si>
  <si>
    <t>251</t>
  </si>
  <si>
    <t>693111160</t>
  </si>
  <si>
    <t>textilie netkaná vpichovaná š 200 cm 400 g/m2</t>
  </si>
  <si>
    <t>-902795951</t>
  </si>
  <si>
    <t>geotextilie geotextilie netkané GETEX (vlna, viskóza, syntetika) barva pestrá použití: ve stavebnictví pro stavby silnic, dálnic, železnic přehrad, kanálů, pro výstavbu skládek 400g/m2  šíře 200 cm</t>
  </si>
  <si>
    <t>35/2*1,1 "VV pol. 173"</t>
  </si>
  <si>
    <t>252</t>
  </si>
  <si>
    <t>998711102</t>
  </si>
  <si>
    <t>Přesun hmot tonážní pro izolace proti vodě, vlhkosti a plynům v objektech výšky do 12 m</t>
  </si>
  <si>
    <t>1180138788</t>
  </si>
  <si>
    <t>Přesun hmot pro izolace proti vodě, vlhkosti a plynům v objektech výšky přes 6 do 12 m</t>
  </si>
  <si>
    <t>253</t>
  </si>
  <si>
    <t>767 9003</t>
  </si>
  <si>
    <t>Zádržný systém do šachet</t>
  </si>
  <si>
    <t>464256976</t>
  </si>
  <si>
    <t>"zádržný systém do všech šachet, VV pol. 140"       6,2</t>
  </si>
  <si>
    <t>254</t>
  </si>
  <si>
    <t>dodávka hliníkového mobilního žebříku pro přístup do skluzu délky 7 m</t>
  </si>
  <si>
    <t>2042902948</t>
  </si>
  <si>
    <t>Poznámka k položce:
šířka žebříku 400 mm, úchytné prvky ke kci kompozitního zábradlí, dolní část opatřena protiskluzovou patkou. 
VV pol. 165</t>
  </si>
  <si>
    <t>255</t>
  </si>
  <si>
    <t>R20</t>
  </si>
  <si>
    <t>dodávka hliníkového mobilního žebříku pro přístup do skluzu délky 4,2 m</t>
  </si>
  <si>
    <t>195574341</t>
  </si>
  <si>
    <t>Poznámka k položce:
žebřík šířky 400 mm opatřen úchyty k přichycení k zábradlí z kompozitu, dolní strana opatřena protiskluzovou patkou. VV pol. 165</t>
  </si>
  <si>
    <t>256</t>
  </si>
  <si>
    <t>-1065363006</t>
  </si>
  <si>
    <t>200 "montáž kotevních pásků, VV pol. 167"</t>
  </si>
  <si>
    <t>210 "montáž pancéřování z nerez oceli, VV pol. 166"</t>
  </si>
  <si>
    <t>257</t>
  </si>
  <si>
    <t>R21</t>
  </si>
  <si>
    <t>dodávka panceřováníkonce rozrážecího žebra z nerez oceli - plech tl. 15 mm</t>
  </si>
  <si>
    <t>1301750010</t>
  </si>
  <si>
    <t>Poznámka k položce:
VV pol. 166</t>
  </si>
  <si>
    <t>258</t>
  </si>
  <si>
    <t>12 - 1</t>
  </si>
  <si>
    <t>dodávka kotevních ocelových pásků 60 x 8 mm</t>
  </si>
  <si>
    <t>-1960661878</t>
  </si>
  <si>
    <t>Poznámka k položce:
dodávka včetně povrchové úpravy nátěrem, VV pol. 167</t>
  </si>
  <si>
    <t>937308293</t>
  </si>
  <si>
    <t>do 6 m</t>
  </si>
  <si>
    <t>21-M</t>
  </si>
  <si>
    <t>Elektromontáže</t>
  </si>
  <si>
    <t>21.I</t>
  </si>
  <si>
    <t>Odstranění rozvodů a zařízení nn, osvětlení a slaboproudých rozvodů</t>
  </si>
  <si>
    <t>260</t>
  </si>
  <si>
    <t>21.I.01</t>
  </si>
  <si>
    <t>Podzemní vedení nn podél pravostr. zdi spadiště ke kotev. bloku lávky, odstranění - odvoz 25km</t>
  </si>
  <si>
    <t>-1292624651</t>
  </si>
  <si>
    <t>Podzemní vedení nn podél pravostr. zdi spadiště ke kotev. bloku lávky, odvoz 25km</t>
  </si>
  <si>
    <t>Poznámka k položce:
VV pol. 43</t>
  </si>
  <si>
    <t>261</t>
  </si>
  <si>
    <t>21.I.02</t>
  </si>
  <si>
    <t>Sdělovací kabely zavěšené na pravostr. zdi ke kotev. bloku lávky, odstranění -  odvoz 25km</t>
  </si>
  <si>
    <t>-1759867678</t>
  </si>
  <si>
    <t>Sdělovací kabely zavěšené na pravostr. zdi ke kotev. bloku lávky, odvoz 25km</t>
  </si>
  <si>
    <t>Poznámka k položce:
VV pol. 44</t>
  </si>
  <si>
    <t>262</t>
  </si>
  <si>
    <t>21.I.03</t>
  </si>
  <si>
    <t>Kabelová trasa nn a sdělovací vedení v konstrukci přemostění na koruně, odstranění - odvoz 25km</t>
  </si>
  <si>
    <t>159227575</t>
  </si>
  <si>
    <t>Kabelová trasa nn a sdělovací vedení v konstrukci přemostění na koruně, odvoz 25km</t>
  </si>
  <si>
    <t>263</t>
  </si>
  <si>
    <t>21.I.04</t>
  </si>
  <si>
    <t>Podzemní kabelové sdělovací vedení ze strojovny spod. výpustí podél pravostranné zdi skluzu, odstranění - odvoz na skládku 25km</t>
  </si>
  <si>
    <t>-1616738802</t>
  </si>
  <si>
    <t>Podzemní kabelové sdělovací vedení ze strojovny spod. výpustí podél pravostranné zdi skluzu, odvoz na skládku 25km</t>
  </si>
  <si>
    <t>264</t>
  </si>
  <si>
    <t>21.I.06</t>
  </si>
  <si>
    <t>Podzemní kabel. vedení osvětlení schodiště skluzu podél levobřežní zdi, odstranění - odvoz 25km</t>
  </si>
  <si>
    <t>-1723918210</t>
  </si>
  <si>
    <t>Podzemní kabel. vedení osvětlení schodiště skluzu podél levobřežní zdi, odvoz 25km</t>
  </si>
  <si>
    <t>Poznámka k položce:
VV pol. 47</t>
  </si>
  <si>
    <t>265</t>
  </si>
  <si>
    <t>21.I.07</t>
  </si>
  <si>
    <t>Stožáry osvětlení, odstranění - odvoz na skládku 25km</t>
  </si>
  <si>
    <t>1149249172</t>
  </si>
  <si>
    <t>Stožáry osvětlení, odvoz na skládku 25km</t>
  </si>
  <si>
    <t>Poznámka k položce:
VV pol. 48</t>
  </si>
  <si>
    <t>266</t>
  </si>
  <si>
    <t>21.I.08</t>
  </si>
  <si>
    <t>Podzemní kabel. vedení VN 22kV - připojení Francis, odstranění - odvoz na skládku 25km</t>
  </si>
  <si>
    <t>-91360647</t>
  </si>
  <si>
    <t>Podzemní kabel. vedení VN 22kV - připojení Francis, odvoz na skládku 25km</t>
  </si>
  <si>
    <t>267</t>
  </si>
  <si>
    <t>21.I.09</t>
  </si>
  <si>
    <t>Podzemní kabel. vedení nn - připojení Bánki, odstranění - odvoz na skládku 25km</t>
  </si>
  <si>
    <t>755785380</t>
  </si>
  <si>
    <t>Podzemní kabel. vedení nn - připojení Bánki, odvoz na skládku 25km</t>
  </si>
  <si>
    <t>268</t>
  </si>
  <si>
    <t>21.I.10</t>
  </si>
  <si>
    <t>Kabelové sdělovací vedení zavěšené na zábradlí přemostění u vývaru, odstranění - odvoz 25km</t>
  </si>
  <si>
    <t>-1635306105</t>
  </si>
  <si>
    <t>Kabelové sdělovací vedení zavěšené na zábradlí přemostění u vývaru, odvoz 25km</t>
  </si>
  <si>
    <t>269</t>
  </si>
  <si>
    <t>230082043</t>
  </si>
  <si>
    <t>Demontáž potrubí do šrotu do 50 kg D 57 mm, tl 6,3 mm</t>
  </si>
  <si>
    <t>-1567033953</t>
  </si>
  <si>
    <t>Poznámka k položce:
Demontáž přípojky pro provozní středisko vč. nosné konstrukce.</t>
  </si>
  <si>
    <t>270</t>
  </si>
  <si>
    <t>330027353</t>
  </si>
  <si>
    <t>31+160+4+170+26+20 "výkop demontovaných kabelů, VV pol. 43, 46, 47, 49 a 50"</t>
  </si>
  <si>
    <t>271</t>
  </si>
  <si>
    <t>-1800888997</t>
  </si>
  <si>
    <t>Poznámka k položce:
VV pol. 43, 46, 47, 49 a 50</t>
  </si>
  <si>
    <t>1) Krycí list soupisu</t>
  </si>
  <si>
    <t>2) Rekapitulace</t>
  </si>
  <si>
    <t>3) Soupis prací</t>
  </si>
  <si>
    <t>VD Šance – převedení extrémních povodní</t>
  </si>
  <si>
    <t>258a</t>
  </si>
  <si>
    <t>258b</t>
  </si>
  <si>
    <t>258c</t>
  </si>
  <si>
    <t>R 150225 - 1</t>
  </si>
  <si>
    <t>R 150225 - 2</t>
  </si>
  <si>
    <t>R 150225 - 3</t>
  </si>
  <si>
    <t xml:space="preserve">Kompozitní madlo (D+M) </t>
  </si>
  <si>
    <t>Poznámka k položce:
VV pol. 167b</t>
  </si>
  <si>
    <t>Poznámka k položce:
VV pol. 167c</t>
  </si>
  <si>
    <t>Poznámka k položce:
VV pol. 167d</t>
  </si>
  <si>
    <t>Kompozitní mřížkovaný rošt 8/30x30 1200x400 mm včetně rámu a kotevních prvků (D+M)</t>
  </si>
  <si>
    <t>Kompozitový žebřík vč. ochranného koše – dl.5,35m</t>
  </si>
  <si>
    <t>Poznámka k položce:
Uvažováno jako zpevnění svahu - hřebíkovaný svah.
Kompletní systém (pletivo, vrty, podložky...)</t>
  </si>
  <si>
    <t>203  "vrty pro mikropiloty, VV pol. 65"</t>
  </si>
  <si>
    <t>7 "VV pol. 68"</t>
  </si>
  <si>
    <t>Svorníky upevněné vrtáním l nad 2 do 3 m</t>
  </si>
  <si>
    <t>Svorníky upevněné vrtáním l nad 2 do 3,5 m - trvalé</t>
  </si>
  <si>
    <t>296+15 "hřebíkovaný svah, VV pol. 54 a 75"</t>
  </si>
  <si>
    <t>311 viz. pol. 99</t>
  </si>
  <si>
    <t>3,0*2*(311) "vrty pro hřebíkování svahu (hřebíky a svorníky, VV pol. 54 a 75"</t>
  </si>
  <si>
    <t>71+142 "hřebíkovaný svah - trvalý, VV pol. 63 a 64"</t>
  </si>
  <si>
    <t>213 viz pol. 100</t>
  </si>
  <si>
    <t>3,0*2*(213) "vrty pro trvalé hřebíky a svorníky, VV pol. 63"</t>
  </si>
  <si>
    <t>1,0*20  "VV pol. 65"</t>
  </si>
  <si>
    <t>9,15*20  "VV pol. 65"</t>
  </si>
  <si>
    <t>Vrty maloprofilové jádrové D do 195 mm úklon do 45° hl do 25 m hor. III a IV</t>
  </si>
  <si>
    <t>225411114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</si>
</sst>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0.00%"/>
    <numFmt numFmtId="166" formatCode="dd\.mm\.yyyy"/>
    <numFmt numFmtId="167" formatCode="#,##0.00000;\-#,##0.00000"/>
    <numFmt numFmtId="168" formatCode="#,##0.000;\-#,##0.000"/>
  </numFmts>
  <fonts count="28">
    <font>
      <sz val="8"/>
      <name val="Trebuchet MS"/>
      <family val="2"/>
    </font>
    <font>
      <sz val="10"/>
      <name val="Arial"/>
      <family val="2"/>
    </font>
    <font>
      <b/>
      <sz val="16"/>
      <name val="Trebuchet MS"/>
      <family val="2"/>
    </font>
    <font>
      <sz val="8"/>
      <color indexed="48"/>
      <name val="Trebuchet MS"/>
      <family val="2"/>
    </font>
    <font>
      <sz val="9"/>
      <color indexed="55"/>
      <name val="Trebuchet MS"/>
      <family val="2"/>
    </font>
    <font>
      <sz val="9"/>
      <name val="Trebuchet MS"/>
      <family val="2"/>
    </font>
    <font>
      <b/>
      <sz val="12"/>
      <name val="Trebuchet MS"/>
      <family val="2"/>
    </font>
    <font>
      <b/>
      <sz val="10"/>
      <name val="Trebuchet MS"/>
      <family val="2"/>
    </font>
    <font>
      <sz val="8"/>
      <color indexed="55"/>
      <name val="Trebuchet MS"/>
      <family val="2"/>
    </font>
    <font>
      <b/>
      <sz val="12"/>
      <color indexed="16"/>
      <name val="Trebuchet MS"/>
      <family val="2"/>
    </font>
    <font>
      <sz val="12"/>
      <name val="Trebuchet MS"/>
      <family val="2"/>
    </font>
    <font>
      <sz val="10"/>
      <name val="Trebuchet MS"/>
      <family val="2"/>
    </font>
    <font>
      <sz val="10"/>
      <color indexed="56"/>
      <name val="Trebuchet MS"/>
      <family val="2"/>
    </font>
    <font>
      <sz val="12"/>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7"/>
      <color indexed="55"/>
      <name val="Trebuchet MS"/>
      <family val="2"/>
    </font>
    <font>
      <sz val="8"/>
      <color indexed="63"/>
      <name val="Trebuchet MS"/>
      <family val="2"/>
    </font>
    <font>
      <sz val="8"/>
      <color indexed="20"/>
      <name val="Trebuchet MS"/>
      <family val="2"/>
    </font>
    <font>
      <sz val="8"/>
      <color indexed="18"/>
      <name val="Trebuchet MS"/>
      <family val="2"/>
    </font>
    <font>
      <sz val="8"/>
      <color indexed="10"/>
      <name val="Trebuchet MS"/>
      <family val="2"/>
    </font>
    <font>
      <i/>
      <sz val="8"/>
      <color indexed="12"/>
      <name val="Trebuchet MS"/>
      <family val="2"/>
    </font>
    <font>
      <sz val="10"/>
      <color indexed="16"/>
      <name val="Trebuchet MS"/>
      <family val="2"/>
    </font>
    <font>
      <u val="single"/>
      <sz val="8"/>
      <color theme="10"/>
      <name val="Trebuchet MS"/>
      <family val="2"/>
    </font>
    <font>
      <u val="single"/>
      <sz val="10"/>
      <color theme="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2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style="hair">
        <color indexed="55"/>
      </left>
      <right/>
      <top/>
      <bottom/>
    </border>
    <border>
      <left/>
      <right style="hair">
        <color indexed="55"/>
      </right>
      <top/>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right style="thin">
        <color indexed="8"/>
      </right>
      <top style="hair">
        <color indexed="55"/>
      </top>
      <bottom/>
    </border>
    <border>
      <left/>
      <right style="thin">
        <color indexed="8"/>
      </right>
      <top style="hair">
        <color indexed="8"/>
      </top>
      <bottom style="hair">
        <color indexed="8"/>
      </bottom>
    </border>
    <border>
      <left/>
      <right/>
      <top/>
      <bottom style="hair">
        <color indexed="55"/>
      </bottom>
    </border>
    <border>
      <left/>
      <right style="hair">
        <color indexed="55"/>
      </right>
      <top style="hair">
        <color indexed="55"/>
      </top>
      <bottom/>
    </border>
    <border>
      <left style="hair">
        <color indexed="55"/>
      </left>
      <right style="hair">
        <color indexed="55"/>
      </right>
      <top style="hair">
        <color indexed="55"/>
      </top>
      <bottom style="hair">
        <color indexed="55"/>
      </bottom>
    </border>
    <border>
      <left style="hair">
        <color indexed="55"/>
      </left>
      <right/>
      <top/>
      <bottom style="hair">
        <color indexed="55"/>
      </bottom>
    </border>
    <border>
      <left/>
      <right style="hair">
        <color indexed="55"/>
      </right>
      <top/>
      <bottom style="hair">
        <color indexed="55"/>
      </bottom>
    </border>
    <border>
      <left/>
      <right style="thin">
        <color indexed="8"/>
      </right>
      <top style="hair">
        <color indexed="55"/>
      </top>
      <bottom style="hair">
        <color indexed="55"/>
      </bottom>
    </border>
  </borders>
  <cellStyleXfs count="21">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6" fillId="0" borderId="0" applyNumberFormat="0" applyFill="0" applyBorder="0">
      <alignment/>
      <protection locked="0"/>
    </xf>
  </cellStyleXfs>
  <cellXfs count="190">
    <xf numFmtId="0" fontId="0" fillId="0" borderId="0" xfId="0" applyAlignment="1" applyProtection="1">
      <alignmen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0" fillId="2" borderId="0" xfId="0" applyFill="1" applyAlignment="1" applyProtection="1">
      <alignment horizontal="left" vertical="top"/>
      <protection locked="0"/>
    </xf>
    <xf numFmtId="0" fontId="0" fillId="2" borderId="0" xfId="0" applyFont="1" applyFill="1" applyAlignment="1" applyProtection="1">
      <alignment horizontal="left" vertical="top"/>
      <protection locked="0"/>
    </xf>
    <xf numFmtId="0" fontId="0" fillId="0" borderId="0" xfId="0" applyFont="1" applyAlignment="1" applyProtection="1">
      <alignment horizontal="left" vertical="center"/>
      <protection locked="0"/>
    </xf>
    <xf numFmtId="0" fontId="0" fillId="0" borderId="1" xfId="0" applyBorder="1" applyAlignment="1" applyProtection="1">
      <alignment horizontal="left" vertical="top"/>
      <protection/>
    </xf>
    <xf numFmtId="0" fontId="0" fillId="0" borderId="2" xfId="0" applyBorder="1" applyAlignment="1" applyProtection="1">
      <alignment horizontal="left" vertical="top"/>
      <protection/>
    </xf>
    <xf numFmtId="0" fontId="0" fillId="0" borderId="3" xfId="0" applyBorder="1" applyAlignment="1" applyProtection="1">
      <alignment horizontal="left" vertical="top"/>
      <protection/>
    </xf>
    <xf numFmtId="0" fontId="0" fillId="0" borderId="4" xfId="0" applyBorder="1" applyAlignment="1" applyProtection="1">
      <alignment horizontal="left" vertical="top"/>
      <protection/>
    </xf>
    <xf numFmtId="0" fontId="0" fillId="0" borderId="0" xfId="0" applyAlignment="1" applyProtection="1">
      <alignment horizontal="left" vertical="top"/>
      <protection/>
    </xf>
    <xf numFmtId="0" fontId="2" fillId="0" borderId="0" xfId="0" applyFont="1" applyAlignment="1" applyProtection="1">
      <alignment horizontal="left" vertical="center"/>
      <protection/>
    </xf>
    <xf numFmtId="0" fontId="0" fillId="0" borderId="5" xfId="0" applyBorder="1" applyAlignment="1" applyProtection="1">
      <alignment horizontal="left" vertical="top"/>
      <protection/>
    </xf>
    <xf numFmtId="0" fontId="3" fillId="0" borderId="0" xfId="0" applyFont="1" applyAlignment="1" applyProtection="1">
      <alignment horizontal="left" vertical="center"/>
      <protection locked="0"/>
    </xf>
    <xf numFmtId="0" fontId="5"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4" xfId="0" applyBorder="1" applyAlignment="1" applyProtection="1">
      <alignment horizontal="left" vertical="center"/>
      <protection/>
    </xf>
    <xf numFmtId="0" fontId="0" fillId="0" borderId="0" xfId="0" applyAlignment="1" applyProtection="1">
      <alignment horizontal="left" vertical="center"/>
      <protection/>
    </xf>
    <xf numFmtId="0" fontId="0" fillId="0" borderId="5" xfId="0" applyBorder="1" applyAlignment="1" applyProtection="1">
      <alignment horizontal="left" vertical="center"/>
      <protection/>
    </xf>
    <xf numFmtId="0" fontId="8" fillId="0" borderId="0" xfId="0" applyFont="1" applyAlignment="1" applyProtection="1">
      <alignment horizontal="right" vertical="center"/>
      <protection/>
    </xf>
    <xf numFmtId="0" fontId="8" fillId="0" borderId="0" xfId="0" applyFont="1" applyAlignment="1" applyProtection="1">
      <alignment horizontal="left" vertical="center"/>
      <protection/>
    </xf>
    <xf numFmtId="0" fontId="0" fillId="3" borderId="0" xfId="0" applyFill="1" applyAlignment="1" applyProtection="1">
      <alignment horizontal="left" vertical="center"/>
      <protection/>
    </xf>
    <xf numFmtId="0" fontId="6" fillId="3" borderId="6" xfId="0" applyFont="1" applyFill="1" applyBorder="1" applyAlignment="1" applyProtection="1">
      <alignment horizontal="left" vertical="center"/>
      <protection/>
    </xf>
    <xf numFmtId="0" fontId="0" fillId="3" borderId="7" xfId="0" applyFill="1" applyBorder="1" applyAlignment="1" applyProtection="1">
      <alignment horizontal="left" vertical="center"/>
      <protection/>
    </xf>
    <xf numFmtId="0" fontId="6" fillId="3" borderId="7" xfId="0" applyFont="1" applyFill="1" applyBorder="1" applyAlignment="1" applyProtection="1">
      <alignment horizontal="center" vertical="center"/>
      <protection/>
    </xf>
    <xf numFmtId="164" fontId="6" fillId="3" borderId="7" xfId="0" applyNumberFormat="1" applyFont="1" applyFill="1" applyBorder="1" applyAlignment="1" applyProtection="1">
      <alignment horizontal="right" vertical="center"/>
      <protection/>
    </xf>
    <xf numFmtId="0" fontId="0" fillId="3" borderId="5" xfId="0" applyFill="1" applyBorder="1" applyAlignment="1" applyProtection="1">
      <alignment horizontal="left" vertical="center"/>
      <protection/>
    </xf>
    <xf numFmtId="0" fontId="0" fillId="0" borderId="8" xfId="0" applyBorder="1" applyAlignment="1" applyProtection="1">
      <alignment horizontal="left" vertical="center"/>
      <protection/>
    </xf>
    <xf numFmtId="0" fontId="0" fillId="0" borderId="9"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2" xfId="0" applyBorder="1" applyAlignment="1" applyProtection="1">
      <alignment horizontal="left" vertical="center"/>
      <protection/>
    </xf>
    <xf numFmtId="0" fontId="0" fillId="0" borderId="4" xfId="0" applyBorder="1" applyAlignment="1" applyProtection="1">
      <alignment horizontal="left" vertical="center"/>
      <protection locked="0"/>
    </xf>
    <xf numFmtId="166" fontId="5" fillId="0" borderId="0" xfId="0" applyNumberFormat="1" applyFont="1" applyAlignment="1" applyProtection="1">
      <alignment horizontal="left" vertical="top"/>
      <protection/>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0" fillId="0" borderId="17" xfId="0" applyBorder="1" applyAlignment="1" applyProtection="1">
      <alignment horizontal="left" vertical="center"/>
      <protection/>
    </xf>
    <xf numFmtId="0" fontId="0" fillId="0" borderId="11" xfId="0" applyBorder="1" applyAlignment="1" applyProtection="1">
      <alignment horizontal="left" vertical="center"/>
      <protection/>
    </xf>
    <xf numFmtId="0" fontId="9" fillId="0" borderId="0" xfId="0" applyFont="1" applyAlignment="1" applyProtection="1">
      <alignment horizontal="left" vertical="center"/>
      <protection/>
    </xf>
    <xf numFmtId="164" fontId="9" fillId="0" borderId="0" xfId="0" applyNumberFormat="1" applyFont="1" applyAlignment="1" applyProtection="1">
      <alignment horizontal="right" vertical="center"/>
      <protection/>
    </xf>
    <xf numFmtId="0" fontId="10"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2" fillId="0" borderId="0" xfId="0" applyFont="1" applyAlignment="1" applyProtection="1">
      <alignment horizontal="left" vertical="center"/>
      <protection/>
    </xf>
    <xf numFmtId="0" fontId="0" fillId="0" borderId="2" xfId="0" applyBorder="1" applyAlignment="1" applyProtection="1">
      <alignment horizontal="left" vertical="top"/>
      <protection locked="0"/>
    </xf>
    <xf numFmtId="0" fontId="4"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0" fillId="0" borderId="4"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5" xfId="0" applyBorder="1" applyAlignment="1" applyProtection="1">
      <alignment horizontal="left" vertical="center" wrapText="1"/>
      <protection/>
    </xf>
    <xf numFmtId="0" fontId="0" fillId="0" borderId="18" xfId="0"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pplyProtection="1">
      <alignment horizontal="right" vertical="center"/>
      <protection locked="0"/>
    </xf>
    <xf numFmtId="164" fontId="8" fillId="0" borderId="0" xfId="0" applyNumberFormat="1" applyFont="1" applyAlignment="1" applyProtection="1">
      <alignment horizontal="right" vertical="center"/>
      <protection/>
    </xf>
    <xf numFmtId="165" fontId="8" fillId="0" borderId="0" xfId="0" applyNumberFormat="1" applyFont="1" applyAlignment="1" applyProtection="1">
      <alignment horizontal="right" vertical="center"/>
      <protection locked="0"/>
    </xf>
    <xf numFmtId="0" fontId="6" fillId="3" borderId="7" xfId="0" applyFont="1" applyFill="1" applyBorder="1" applyAlignment="1" applyProtection="1">
      <alignment horizontal="right" vertical="center"/>
      <protection/>
    </xf>
    <xf numFmtId="0" fontId="0" fillId="3" borderId="7"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xf>
    <xf numFmtId="0" fontId="0" fillId="0" borderId="9"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5" fillId="3" borderId="0" xfId="0" applyFont="1" applyFill="1" applyAlignment="1" applyProtection="1">
      <alignment horizontal="left" vertical="center"/>
      <protection/>
    </xf>
    <xf numFmtId="0" fontId="0" fillId="3" borderId="0" xfId="0" applyFill="1" applyAlignment="1" applyProtection="1">
      <alignment horizontal="left" vertical="center"/>
      <protection locked="0"/>
    </xf>
    <xf numFmtId="0" fontId="5" fillId="3" borderId="0" xfId="0" applyFont="1" applyFill="1" applyAlignment="1" applyProtection="1">
      <alignment horizontal="right" vertical="center"/>
      <protection/>
    </xf>
    <xf numFmtId="0" fontId="13" fillId="0" borderId="4" xfId="0" applyFont="1" applyBorder="1" applyAlignment="1" applyProtection="1">
      <alignment horizontal="left" vertical="center"/>
      <protection/>
    </xf>
    <xf numFmtId="0" fontId="13" fillId="0" borderId="0" xfId="0" applyFont="1" applyAlignment="1" applyProtection="1">
      <alignment horizontal="left" vertical="center"/>
      <protection/>
    </xf>
    <xf numFmtId="0" fontId="13" fillId="0" borderId="20" xfId="0" applyFont="1" applyBorder="1" applyAlignment="1" applyProtection="1">
      <alignment horizontal="left" vertical="center"/>
      <protection/>
    </xf>
    <xf numFmtId="0" fontId="13" fillId="0" borderId="20" xfId="0" applyFont="1" applyBorder="1" applyAlignment="1" applyProtection="1">
      <alignment horizontal="left" vertical="center"/>
      <protection locked="0"/>
    </xf>
    <xf numFmtId="164" fontId="13" fillId="0" borderId="20" xfId="0" applyNumberFormat="1" applyFont="1" applyBorder="1" applyAlignment="1" applyProtection="1">
      <alignment horizontal="right" vertical="center"/>
      <protection/>
    </xf>
    <xf numFmtId="0" fontId="13" fillId="0" borderId="5" xfId="0" applyFont="1" applyBorder="1" applyAlignment="1" applyProtection="1">
      <alignment horizontal="left" vertical="center"/>
      <protection/>
    </xf>
    <xf numFmtId="0" fontId="12" fillId="0" borderId="4" xfId="0" applyFont="1" applyBorder="1" applyAlignment="1" applyProtection="1">
      <alignment horizontal="left" vertical="center"/>
      <protection/>
    </xf>
    <xf numFmtId="0" fontId="12" fillId="0" borderId="20" xfId="0" applyFont="1" applyBorder="1" applyAlignment="1" applyProtection="1">
      <alignment horizontal="left" vertical="center"/>
      <protection/>
    </xf>
    <xf numFmtId="0" fontId="12" fillId="0" borderId="20" xfId="0" applyFont="1" applyBorder="1" applyAlignment="1" applyProtection="1">
      <alignment horizontal="left" vertical="center"/>
      <protection locked="0"/>
    </xf>
    <xf numFmtId="164" fontId="12" fillId="0" borderId="20" xfId="0" applyNumberFormat="1" applyFont="1" applyBorder="1" applyAlignment="1" applyProtection="1">
      <alignment horizontal="right" vertical="center"/>
      <protection/>
    </xf>
    <xf numFmtId="0" fontId="12" fillId="0" borderId="5" xfId="0" applyFont="1" applyBorder="1" applyAlignment="1" applyProtection="1">
      <alignment horizontal="left" vertical="center"/>
      <protection/>
    </xf>
    <xf numFmtId="0" fontId="0" fillId="0" borderId="0" xfId="0" applyFont="1" applyAlignment="1" applyProtection="1">
      <alignment horizontal="center" vertical="center" wrapText="1"/>
      <protection locked="0"/>
    </xf>
    <xf numFmtId="0" fontId="0" fillId="0" borderId="4" xfId="0" applyBorder="1" applyAlignment="1" applyProtection="1">
      <alignment horizontal="center" vertical="center" wrapText="1"/>
      <protection/>
    </xf>
    <xf numFmtId="0" fontId="5" fillId="3" borderId="14"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xf>
    <xf numFmtId="0" fontId="5" fillId="3" borderId="15"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xf>
    <xf numFmtId="0" fontId="0" fillId="0" borderId="4" xfId="0" applyBorder="1" applyAlignment="1" applyProtection="1">
      <alignment horizontal="center" vertical="center" wrapText="1"/>
      <protection locked="0"/>
    </xf>
    <xf numFmtId="164" fontId="9" fillId="0" borderId="0" xfId="0" applyNumberFormat="1" applyFont="1" applyAlignment="1" applyProtection="1">
      <alignment horizontal="right"/>
      <protection/>
    </xf>
    <xf numFmtId="167" fontId="14" fillId="0" borderId="11" xfId="0" applyNumberFormat="1" applyFont="1" applyBorder="1" applyAlignment="1" applyProtection="1">
      <alignment horizontal="right"/>
      <protection/>
    </xf>
    <xf numFmtId="167" fontId="14" fillId="0" borderId="21" xfId="0" applyNumberFormat="1" applyFont="1" applyBorder="1" applyAlignment="1" applyProtection="1">
      <alignment horizontal="right"/>
      <protection/>
    </xf>
    <xf numFmtId="164" fontId="15" fillId="0" borderId="0" xfId="0" applyNumberFormat="1" applyFont="1" applyAlignment="1" applyProtection="1">
      <alignment horizontal="right" vertical="center"/>
      <protection locked="0"/>
    </xf>
    <xf numFmtId="0" fontId="0" fillId="0" borderId="0" xfId="0" applyFont="1" applyAlignment="1" applyProtection="1">
      <alignment horizontal="left"/>
      <protection locked="0"/>
    </xf>
    <xf numFmtId="0" fontId="16" fillId="0" borderId="4" xfId="0" applyFont="1" applyBorder="1" applyAlignment="1" applyProtection="1">
      <alignment horizontal="left"/>
      <protection/>
    </xf>
    <xf numFmtId="0" fontId="16" fillId="0" borderId="0" xfId="0" applyFont="1" applyAlignment="1" applyProtection="1">
      <alignment horizontal="left"/>
      <protection/>
    </xf>
    <xf numFmtId="0" fontId="13" fillId="0" borderId="0" xfId="0" applyFont="1" applyAlignment="1" applyProtection="1">
      <alignment horizontal="left"/>
      <protection/>
    </xf>
    <xf numFmtId="164" fontId="13" fillId="0" borderId="0" xfId="0" applyNumberFormat="1" applyFont="1" applyAlignment="1" applyProtection="1">
      <alignment horizontal="right"/>
      <protection/>
    </xf>
    <xf numFmtId="0" fontId="16" fillId="0" borderId="4" xfId="0" applyFont="1" applyBorder="1" applyAlignment="1" applyProtection="1">
      <alignment horizontal="left"/>
      <protection locked="0"/>
    </xf>
    <xf numFmtId="0" fontId="16" fillId="0" borderId="12" xfId="0" applyFont="1" applyBorder="1" applyAlignment="1" applyProtection="1">
      <alignment horizontal="left"/>
      <protection/>
    </xf>
    <xf numFmtId="167" fontId="16" fillId="0" borderId="0" xfId="0" applyNumberFormat="1" applyFont="1" applyAlignment="1" applyProtection="1">
      <alignment horizontal="right"/>
      <protection/>
    </xf>
    <xf numFmtId="167" fontId="16" fillId="0" borderId="13" xfId="0" applyNumberFormat="1" applyFont="1" applyBorder="1" applyAlignment="1" applyProtection="1">
      <alignment horizontal="right"/>
      <protection/>
    </xf>
    <xf numFmtId="0" fontId="16" fillId="0" borderId="0" xfId="0" applyFont="1" applyAlignment="1" applyProtection="1">
      <alignment horizontal="left"/>
      <protection locked="0"/>
    </xf>
    <xf numFmtId="164" fontId="16" fillId="0" borderId="0" xfId="0" applyNumberFormat="1" applyFont="1" applyAlignment="1" applyProtection="1">
      <alignment horizontal="right" vertical="center"/>
      <protection locked="0"/>
    </xf>
    <xf numFmtId="0" fontId="12" fillId="0" borderId="0" xfId="0" applyFont="1" applyAlignment="1" applyProtection="1">
      <alignment horizontal="left"/>
      <protection/>
    </xf>
    <xf numFmtId="164" fontId="12" fillId="0" borderId="0" xfId="0" applyNumberFormat="1" applyFont="1" applyAlignment="1" applyProtection="1">
      <alignment horizontal="righ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8" fontId="0" fillId="0" borderId="22" xfId="0" applyNumberFormat="1" applyFont="1" applyBorder="1" applyAlignment="1" applyProtection="1">
      <alignment horizontal="right" vertical="center"/>
      <protection/>
    </xf>
    <xf numFmtId="164" fontId="0" fillId="4" borderId="22" xfId="0" applyNumberFormat="1" applyFont="1" applyFill="1" applyBorder="1" applyAlignment="1" applyProtection="1">
      <alignment horizontal="right" vertical="center"/>
      <protection locked="0"/>
    </xf>
    <xf numFmtId="164" fontId="0" fillId="0" borderId="22" xfId="0" applyNumberFormat="1" applyFont="1" applyBorder="1" applyAlignment="1" applyProtection="1">
      <alignment horizontal="right" vertical="center"/>
      <protection/>
    </xf>
    <xf numFmtId="0" fontId="8" fillId="4" borderId="22" xfId="0" applyFont="1" applyFill="1" applyBorder="1" applyAlignment="1" applyProtection="1">
      <alignment horizontal="left" vertical="center" wrapText="1"/>
      <protection locked="0"/>
    </xf>
    <xf numFmtId="0" fontId="8" fillId="0" borderId="0" xfId="0" applyFont="1" applyAlignment="1" applyProtection="1">
      <alignment horizontal="center" vertical="center" wrapText="1"/>
      <protection/>
    </xf>
    <xf numFmtId="167" fontId="8" fillId="0" borderId="0" xfId="0" applyNumberFormat="1" applyFont="1" applyAlignment="1" applyProtection="1">
      <alignment horizontal="right" vertical="center"/>
      <protection/>
    </xf>
    <xf numFmtId="167" fontId="8" fillId="0" borderId="13" xfId="0" applyNumberFormat="1" applyFont="1" applyBorder="1" applyAlignment="1" applyProtection="1">
      <alignment horizontal="right" vertical="center"/>
      <protection/>
    </xf>
    <xf numFmtId="164" fontId="0"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wrapText="1"/>
      <protection/>
    </xf>
    <xf numFmtId="0" fontId="18"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top" wrapText="1"/>
      <protection/>
    </xf>
    <xf numFmtId="0" fontId="20" fillId="0" borderId="4" xfId="0" applyFont="1" applyBorder="1" applyAlignment="1" applyProtection="1">
      <alignment horizontal="left" vertical="center"/>
      <protection/>
    </xf>
    <xf numFmtId="0" fontId="20" fillId="0" borderId="0" xfId="0" applyFont="1" applyAlignment="1" applyProtection="1">
      <alignment horizontal="left" vertical="center"/>
      <protection/>
    </xf>
    <xf numFmtId="0" fontId="20" fillId="0" borderId="0" xfId="0" applyFont="1" applyAlignment="1" applyProtection="1">
      <alignment horizontal="left" vertical="center" wrapText="1"/>
      <protection/>
    </xf>
    <xf numFmtId="168" fontId="20" fillId="0" borderId="0" xfId="0" applyNumberFormat="1" applyFont="1" applyAlignment="1" applyProtection="1">
      <alignment horizontal="right" vertical="center"/>
      <protection/>
    </xf>
    <xf numFmtId="0" fontId="20" fillId="0" borderId="4"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xf>
    <xf numFmtId="0" fontId="20" fillId="0" borderId="13" xfId="0" applyFont="1" applyBorder="1" applyAlignment="1" applyProtection="1">
      <alignment horizontal="left" vertical="center"/>
      <protection/>
    </xf>
    <xf numFmtId="0" fontId="20" fillId="0" borderId="0" xfId="0" applyFont="1" applyAlignment="1" applyProtection="1">
      <alignment horizontal="left" vertical="center"/>
      <protection locked="0"/>
    </xf>
    <xf numFmtId="0" fontId="0" fillId="0" borderId="20" xfId="0" applyBorder="1" applyAlignment="1" applyProtection="1">
      <alignment horizontal="left" vertical="center"/>
      <protection/>
    </xf>
    <xf numFmtId="0" fontId="21" fillId="0" borderId="4"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0" xfId="0" applyFont="1" applyAlignment="1" applyProtection="1">
      <alignment horizontal="left" vertical="center" wrapText="1"/>
      <protection/>
    </xf>
    <xf numFmtId="0" fontId="21" fillId="0" borderId="4"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locked="0"/>
    </xf>
    <xf numFmtId="0" fontId="22" fillId="0" borderId="4"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168" fontId="22" fillId="0" borderId="0" xfId="0" applyNumberFormat="1" applyFont="1" applyAlignment="1" applyProtection="1">
      <alignment horizontal="right" vertical="center"/>
      <protection/>
    </xf>
    <xf numFmtId="0" fontId="22" fillId="0" borderId="4"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xf>
    <xf numFmtId="0" fontId="22" fillId="0" borderId="13" xfId="0" applyFont="1" applyBorder="1" applyAlignment="1" applyProtection="1">
      <alignment horizontal="left" vertical="center"/>
      <protection/>
    </xf>
    <xf numFmtId="0" fontId="22" fillId="0" borderId="0" xfId="0" applyFont="1" applyAlignment="1" applyProtection="1">
      <alignment horizontal="left" vertical="center"/>
      <protection locked="0"/>
    </xf>
    <xf numFmtId="0" fontId="23" fillId="0" borderId="4"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0" xfId="0" applyFont="1" applyAlignment="1" applyProtection="1">
      <alignment horizontal="left" vertical="center" wrapText="1"/>
      <protection/>
    </xf>
    <xf numFmtId="168" fontId="23" fillId="0" borderId="0" xfId="0" applyNumberFormat="1" applyFont="1" applyAlignment="1" applyProtection="1">
      <alignment horizontal="right" vertical="center"/>
      <protection/>
    </xf>
    <xf numFmtId="0" fontId="23" fillId="0" borderId="4"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locked="0"/>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8" fontId="24" fillId="0" borderId="22" xfId="0" applyNumberFormat="1" applyFont="1" applyBorder="1" applyAlignment="1" applyProtection="1">
      <alignment horizontal="right" vertical="center"/>
      <protection/>
    </xf>
    <xf numFmtId="164" fontId="24" fillId="4" borderId="22" xfId="0" applyNumberFormat="1" applyFont="1" applyFill="1" applyBorder="1" applyAlignment="1" applyProtection="1">
      <alignment horizontal="right" vertical="center"/>
      <protection locked="0"/>
    </xf>
    <xf numFmtId="164" fontId="24" fillId="0" borderId="22" xfId="0" applyNumberFormat="1" applyFont="1" applyBorder="1" applyAlignment="1" applyProtection="1">
      <alignment horizontal="right" vertical="center"/>
      <protection/>
    </xf>
    <xf numFmtId="0" fontId="24" fillId="0" borderId="4" xfId="0" applyFont="1" applyBorder="1" applyAlignment="1" applyProtection="1">
      <alignment horizontal="left" vertical="center"/>
      <protection locked="0"/>
    </xf>
    <xf numFmtId="0" fontId="24" fillId="4" borderId="22" xfId="0" applyFont="1" applyFill="1" applyBorder="1" applyAlignment="1" applyProtection="1">
      <alignment horizontal="left" vertical="center" wrapText="1"/>
      <protection locked="0"/>
    </xf>
    <xf numFmtId="0" fontId="24" fillId="0" borderId="0" xfId="0" applyFont="1" applyAlignment="1" applyProtection="1">
      <alignment horizontal="center" vertical="center" wrapText="1"/>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0" fontId="26" fillId="2" borderId="0" xfId="20" applyFill="1" applyAlignment="1" applyProtection="1">
      <alignment horizontal="left" vertical="top"/>
      <protection locked="0"/>
    </xf>
    <xf numFmtId="0" fontId="25" fillId="2" borderId="0" xfId="0" applyFont="1" applyFill="1" applyAlignment="1" applyProtection="1">
      <alignment horizontal="left" vertical="center"/>
      <protection locked="0"/>
    </xf>
    <xf numFmtId="0" fontId="11" fillId="2" borderId="0" xfId="0" applyFont="1" applyFill="1" applyAlignment="1" applyProtection="1">
      <alignment horizontal="left" vertical="center"/>
      <protection locked="0"/>
    </xf>
    <xf numFmtId="0" fontId="27" fillId="2" borderId="0" xfId="20" applyFont="1" applyFill="1" applyAlignment="1" applyProtection="1">
      <alignment horizontal="left" vertical="center"/>
      <protection locked="0"/>
    </xf>
    <xf numFmtId="0" fontId="0" fillId="0" borderId="0" xfId="0" applyAlignment="1" applyProtection="1">
      <alignment horizontal="left" vertical="center"/>
      <protection/>
    </xf>
    <xf numFmtId="166" fontId="5" fillId="0" borderId="0" xfId="0" applyNumberFormat="1" applyFont="1" applyAlignment="1" applyProtection="1">
      <alignment horizontal="left" vertical="top"/>
      <protection locked="0"/>
    </xf>
    <xf numFmtId="0" fontId="5" fillId="0" borderId="0" xfId="0" applyFont="1" applyAlignment="1" applyProtection="1">
      <alignment horizontal="left" vertical="center"/>
      <protection locked="0"/>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0" fontId="0" fillId="0" borderId="22" xfId="0" applyFont="1" applyBorder="1" applyAlignment="1" applyProtection="1">
      <alignment horizontal="left" vertical="center" wrapText="1"/>
      <protection/>
    </xf>
    <xf numFmtId="0" fontId="0" fillId="0" borderId="14" xfId="0" applyFont="1" applyFill="1" applyBorder="1" applyAlignment="1" applyProtection="1">
      <alignment horizontal="center" vertical="center"/>
      <protection/>
    </xf>
    <xf numFmtId="49" fontId="0" fillId="0" borderId="15" xfId="0" applyNumberFormat="1" applyFont="1" applyFill="1" applyBorder="1" applyAlignment="1" applyProtection="1">
      <alignment horizontal="left" vertical="center" wrapText="1"/>
      <protection/>
    </xf>
    <xf numFmtId="0" fontId="0" fillId="0" borderId="15" xfId="0" applyFont="1" applyFill="1" applyBorder="1" applyAlignment="1" applyProtection="1">
      <alignment horizontal="center" vertical="center" wrapText="1"/>
      <protection/>
    </xf>
    <xf numFmtId="168" fontId="0" fillId="0" borderId="15" xfId="0" applyNumberFormat="1" applyFont="1" applyFill="1" applyBorder="1" applyAlignment="1" applyProtection="1">
      <alignment horizontal="right" vertical="center"/>
      <protection/>
    </xf>
    <xf numFmtId="164" fontId="0" fillId="0" borderId="15" xfId="0" applyNumberFormat="1" applyFont="1" applyFill="1" applyBorder="1" applyAlignment="1" applyProtection="1">
      <alignment horizontal="right" vertical="center"/>
      <protection locked="0"/>
    </xf>
    <xf numFmtId="164" fontId="0" fillId="0" borderId="15" xfId="0" applyNumberFormat="1" applyFont="1" applyFill="1" applyBorder="1" applyAlignment="1" applyProtection="1">
      <alignment horizontal="right" vertical="center"/>
      <protection/>
    </xf>
    <xf numFmtId="0" fontId="0" fillId="0" borderId="25" xfId="0" applyFont="1" applyFill="1" applyBorder="1" applyAlignment="1" applyProtection="1">
      <alignment horizontal="left" vertical="center" wrapText="1"/>
      <protection/>
    </xf>
    <xf numFmtId="0" fontId="6" fillId="0" borderId="0" xfId="0" applyFont="1" applyAlignment="1" applyProtection="1">
      <alignment horizontal="left" vertical="center" wrapText="1"/>
      <protection/>
    </xf>
    <xf numFmtId="0" fontId="0" fillId="0" borderId="0" xfId="0" applyAlignment="1" applyProtection="1">
      <alignment horizontal="left" vertical="center"/>
      <protection/>
    </xf>
    <xf numFmtId="0" fontId="27" fillId="2" borderId="0" xfId="20" applyFont="1" applyFill="1" applyAlignment="1" applyProtection="1">
      <alignment horizontal="left" vertical="center"/>
      <protection locked="0"/>
    </xf>
    <xf numFmtId="0" fontId="0" fillId="0" borderId="0" xfId="0" applyAlignment="1" applyProtection="1">
      <alignment horizontal="left" vertical="top"/>
      <protection locked="0"/>
    </xf>
    <xf numFmtId="0" fontId="0" fillId="0" borderId="0" xfId="0" applyFont="1" applyAlignment="1" applyProtection="1">
      <alignment horizontal="left" vertical="top"/>
      <protection locked="0"/>
    </xf>
    <xf numFmtId="0" fontId="4" fillId="0" borderId="0" xfId="0" applyFont="1" applyAlignment="1" applyProtection="1">
      <alignment horizontal="left" vertical="center" wrapText="1"/>
      <protection/>
    </xf>
    <xf numFmtId="0" fontId="0" fillId="0" borderId="0" xfId="0" applyAlignment="1" applyProtection="1">
      <alignment horizontal="left" vertical="top"/>
      <protection/>
    </xf>
    <xf numFmtId="0" fontId="5" fillId="0" borderId="0" xfId="0" applyFont="1" applyAlignment="1" applyProtection="1">
      <alignment horizontal="left" vertical="center" wrapText="1"/>
      <protection/>
    </xf>
    <xf numFmtId="0" fontId="0" fillId="0" borderId="0" xfId="0" applyAlignment="1" applyProtection="1">
      <alignment horizontal="left" vertical="center"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1280" name="Obrázek 1" descr="D:\KROSplusData\System\Temp\rad14FE5.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51"/>
  <sheetViews>
    <sheetView showGridLines="0" tabSelected="1" workbookViewId="0" topLeftCell="A1">
      <pane ySplit="1" topLeftCell="A350" activePane="bottomLeft" state="frozen"/>
      <selection pane="bottomLeft" activeCell="L366" sqref="L366"/>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4"/>
      <c r="B1" s="165"/>
      <c r="C1" s="165"/>
      <c r="D1" s="164" t="s">
        <v>0</v>
      </c>
      <c r="E1" s="165"/>
      <c r="F1" s="166" t="s">
        <v>1759</v>
      </c>
      <c r="G1" s="183" t="s">
        <v>1760</v>
      </c>
      <c r="H1" s="183"/>
      <c r="I1" s="165"/>
      <c r="J1" s="166" t="s">
        <v>1761</v>
      </c>
      <c r="K1" s="164"/>
      <c r="L1" s="166"/>
      <c r="M1" s="166"/>
      <c r="N1" s="166"/>
      <c r="O1" s="166"/>
      <c r="P1" s="166"/>
      <c r="Q1" s="166"/>
      <c r="R1" s="166"/>
      <c r="S1" s="166"/>
      <c r="T1" s="166"/>
      <c r="U1" s="163"/>
      <c r="V1" s="16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row>
    <row r="2" spans="3:56" s="2" customFormat="1" ht="37.5" customHeight="1">
      <c r="C2" s="2"/>
      <c r="L2" s="184"/>
      <c r="M2" s="185"/>
      <c r="N2" s="185"/>
      <c r="O2" s="185"/>
      <c r="P2" s="185"/>
      <c r="Q2" s="185"/>
      <c r="R2" s="185"/>
      <c r="S2" s="185"/>
      <c r="T2" s="185"/>
      <c r="U2" s="185"/>
      <c r="V2" s="185"/>
      <c r="AT2" s="2" t="s">
        <v>44</v>
      </c>
      <c r="AZ2" s="5" t="s">
        <v>253</v>
      </c>
      <c r="BA2" s="5" t="s">
        <v>254</v>
      </c>
      <c r="BB2" s="5" t="s">
        <v>76</v>
      </c>
      <c r="BC2" s="5" t="s">
        <v>703</v>
      </c>
      <c r="BD2" s="5" t="s">
        <v>43</v>
      </c>
    </row>
    <row r="3" spans="2:56" s="2" customFormat="1" ht="7.5" customHeight="1">
      <c r="B3" s="6"/>
      <c r="C3" s="7"/>
      <c r="D3" s="7"/>
      <c r="E3" s="7"/>
      <c r="F3" s="7"/>
      <c r="G3" s="7"/>
      <c r="H3" s="7"/>
      <c r="I3" s="47"/>
      <c r="J3" s="7"/>
      <c r="K3" s="8"/>
      <c r="AT3" s="2" t="s">
        <v>43</v>
      </c>
      <c r="AZ3" s="5" t="s">
        <v>256</v>
      </c>
      <c r="BA3" s="5" t="s">
        <v>704</v>
      </c>
      <c r="BB3" s="5" t="s">
        <v>116</v>
      </c>
      <c r="BC3" s="5" t="s">
        <v>705</v>
      </c>
      <c r="BD3" s="5" t="s">
        <v>43</v>
      </c>
    </row>
    <row r="4" spans="2:56" s="2" customFormat="1" ht="37.5" customHeight="1">
      <c r="B4" s="9"/>
      <c r="C4" s="10"/>
      <c r="D4" s="11" t="s">
        <v>45</v>
      </c>
      <c r="E4" s="10"/>
      <c r="F4" s="10"/>
      <c r="G4" s="10"/>
      <c r="H4" s="10"/>
      <c r="J4" s="10"/>
      <c r="K4" s="12"/>
      <c r="M4" s="13" t="s">
        <v>4</v>
      </c>
      <c r="AT4" s="2" t="s">
        <v>1</v>
      </c>
      <c r="AZ4" s="5" t="s">
        <v>706</v>
      </c>
      <c r="BA4" s="5" t="s">
        <v>707</v>
      </c>
      <c r="BB4" s="5" t="s">
        <v>116</v>
      </c>
      <c r="BC4" s="5" t="s">
        <v>708</v>
      </c>
      <c r="BD4" s="5" t="s">
        <v>43</v>
      </c>
    </row>
    <row r="5" spans="2:56" s="2" customFormat="1" ht="7.5" customHeight="1">
      <c r="B5" s="9"/>
      <c r="C5" s="10"/>
      <c r="D5" s="10"/>
      <c r="E5" s="10"/>
      <c r="F5" s="10"/>
      <c r="G5" s="10"/>
      <c r="H5" s="10"/>
      <c r="J5" s="10"/>
      <c r="K5" s="12"/>
      <c r="AZ5" s="5" t="s">
        <v>709</v>
      </c>
      <c r="BA5" s="5" t="s">
        <v>710</v>
      </c>
      <c r="BB5" s="5" t="s">
        <v>76</v>
      </c>
      <c r="BC5" s="5" t="s">
        <v>711</v>
      </c>
      <c r="BD5" s="5" t="s">
        <v>43</v>
      </c>
    </row>
    <row r="6" spans="2:56" s="2" customFormat="1" ht="15.75" customHeight="1">
      <c r="B6" s="9"/>
      <c r="C6" s="10"/>
      <c r="D6" s="15" t="s">
        <v>5</v>
      </c>
      <c r="E6" s="10"/>
      <c r="F6" s="10"/>
      <c r="G6" s="10"/>
      <c r="H6" s="10"/>
      <c r="J6" s="10"/>
      <c r="K6" s="12"/>
      <c r="AZ6" s="5" t="s">
        <v>257</v>
      </c>
      <c r="BA6" s="5" t="s">
        <v>258</v>
      </c>
      <c r="BB6" s="5" t="s">
        <v>118</v>
      </c>
      <c r="BC6" s="5" t="s">
        <v>712</v>
      </c>
      <c r="BD6" s="5" t="s">
        <v>43</v>
      </c>
    </row>
    <row r="7" spans="2:56" s="2" customFormat="1" ht="15.75" customHeight="1">
      <c r="B7" s="9"/>
      <c r="C7" s="10"/>
      <c r="D7" s="10"/>
      <c r="E7" s="186" t="s">
        <v>1762</v>
      </c>
      <c r="F7" s="187"/>
      <c r="G7" s="187"/>
      <c r="H7" s="187"/>
      <c r="J7" s="10"/>
      <c r="K7" s="12"/>
      <c r="AZ7" s="5" t="s">
        <v>259</v>
      </c>
      <c r="BA7" s="5" t="s">
        <v>260</v>
      </c>
      <c r="BB7" s="5" t="s">
        <v>118</v>
      </c>
      <c r="BC7" s="5" t="s">
        <v>713</v>
      </c>
      <c r="BD7" s="5" t="s">
        <v>43</v>
      </c>
    </row>
    <row r="8" spans="2:56" s="5" customFormat="1" ht="15.75" customHeight="1">
      <c r="B8" s="16"/>
      <c r="C8" s="17"/>
      <c r="D8" s="15" t="s">
        <v>46</v>
      </c>
      <c r="E8" s="17"/>
      <c r="F8" s="17"/>
      <c r="G8" s="17"/>
      <c r="H8" s="17"/>
      <c r="J8" s="17"/>
      <c r="K8" s="18"/>
      <c r="AZ8" s="5" t="s">
        <v>261</v>
      </c>
      <c r="BA8" s="5" t="s">
        <v>262</v>
      </c>
      <c r="BB8" s="5" t="s">
        <v>118</v>
      </c>
      <c r="BC8" s="5" t="s">
        <v>714</v>
      </c>
      <c r="BD8" s="5" t="s">
        <v>43</v>
      </c>
    </row>
    <row r="9" spans="2:56" s="5" customFormat="1" ht="37.5" customHeight="1">
      <c r="B9" s="16"/>
      <c r="C9" s="17"/>
      <c r="D9" s="17"/>
      <c r="E9" s="181" t="s">
        <v>715</v>
      </c>
      <c r="F9" s="182"/>
      <c r="G9" s="182"/>
      <c r="H9" s="182"/>
      <c r="J9" s="17"/>
      <c r="K9" s="18"/>
      <c r="AZ9" s="5" t="s">
        <v>716</v>
      </c>
      <c r="BA9" s="5" t="s">
        <v>717</v>
      </c>
      <c r="BB9" s="5" t="s">
        <v>118</v>
      </c>
      <c r="BC9" s="5" t="s">
        <v>718</v>
      </c>
      <c r="BD9" s="5" t="s">
        <v>43</v>
      </c>
    </row>
    <row r="10" spans="2:56" s="5" customFormat="1" ht="14.25" customHeight="1">
      <c r="B10" s="16"/>
      <c r="C10" s="17"/>
      <c r="D10" s="17"/>
      <c r="E10" s="17"/>
      <c r="F10" s="17"/>
      <c r="G10" s="17"/>
      <c r="H10" s="17"/>
      <c r="J10" s="17"/>
      <c r="K10" s="18"/>
      <c r="AZ10" s="5" t="s">
        <v>263</v>
      </c>
      <c r="BA10" s="5" t="s">
        <v>264</v>
      </c>
      <c r="BB10" s="5" t="s">
        <v>118</v>
      </c>
      <c r="BC10" s="5" t="s">
        <v>719</v>
      </c>
      <c r="BD10" s="5" t="s">
        <v>43</v>
      </c>
    </row>
    <row r="11" spans="2:56" s="5" customFormat="1" ht="15" customHeight="1">
      <c r="B11" s="16"/>
      <c r="C11" s="17"/>
      <c r="D11" s="15" t="s">
        <v>6</v>
      </c>
      <c r="E11" s="17"/>
      <c r="F11" s="14"/>
      <c r="G11" s="17"/>
      <c r="H11" s="17"/>
      <c r="I11" s="48" t="s">
        <v>7</v>
      </c>
      <c r="J11" s="14"/>
      <c r="K11" s="18"/>
      <c r="AZ11" s="5" t="s">
        <v>265</v>
      </c>
      <c r="BA11" s="5" t="s">
        <v>266</v>
      </c>
      <c r="BB11" s="5" t="s">
        <v>118</v>
      </c>
      <c r="BC11" s="5" t="s">
        <v>720</v>
      </c>
      <c r="BD11" s="5" t="s">
        <v>43</v>
      </c>
    </row>
    <row r="12" spans="2:56" s="5" customFormat="1" ht="15" customHeight="1">
      <c r="B12" s="16"/>
      <c r="C12" s="17"/>
      <c r="D12" s="15" t="s">
        <v>9</v>
      </c>
      <c r="E12" s="17"/>
      <c r="F12" s="14" t="s">
        <v>10</v>
      </c>
      <c r="G12" s="17"/>
      <c r="H12" s="17"/>
      <c r="I12" s="48" t="s">
        <v>11</v>
      </c>
      <c r="J12" s="168"/>
      <c r="K12" s="18"/>
      <c r="AZ12" s="5" t="s">
        <v>721</v>
      </c>
      <c r="BA12" s="5" t="s">
        <v>722</v>
      </c>
      <c r="BB12" s="5" t="s">
        <v>76</v>
      </c>
      <c r="BC12" s="5" t="s">
        <v>200</v>
      </c>
      <c r="BD12" s="5" t="s">
        <v>43</v>
      </c>
    </row>
    <row r="13" spans="2:56" s="5" customFormat="1" ht="12" customHeight="1">
      <c r="B13" s="16"/>
      <c r="C13" s="17"/>
      <c r="D13" s="17"/>
      <c r="E13" s="17"/>
      <c r="F13" s="17"/>
      <c r="G13" s="17"/>
      <c r="H13" s="17"/>
      <c r="J13" s="17"/>
      <c r="K13" s="18"/>
      <c r="AZ13" s="5" t="s">
        <v>723</v>
      </c>
      <c r="BA13" s="5" t="s">
        <v>724</v>
      </c>
      <c r="BB13" s="5" t="s">
        <v>118</v>
      </c>
      <c r="BC13" s="5" t="s">
        <v>725</v>
      </c>
      <c r="BD13" s="5" t="s">
        <v>43</v>
      </c>
    </row>
    <row r="14" spans="2:56" s="5" customFormat="1" ht="15" customHeight="1">
      <c r="B14" s="16"/>
      <c r="C14" s="17"/>
      <c r="D14" s="15" t="s">
        <v>14</v>
      </c>
      <c r="E14" s="17"/>
      <c r="F14" s="17"/>
      <c r="G14" s="17"/>
      <c r="H14" s="17"/>
      <c r="I14" s="48" t="s">
        <v>15</v>
      </c>
      <c r="J14" s="14" t="s">
        <v>16</v>
      </c>
      <c r="K14" s="18"/>
      <c r="AZ14" s="5" t="s">
        <v>726</v>
      </c>
      <c r="BA14" s="5" t="s">
        <v>727</v>
      </c>
      <c r="BB14" s="5" t="s">
        <v>118</v>
      </c>
      <c r="BC14" s="5" t="s">
        <v>90</v>
      </c>
      <c r="BD14" s="5" t="s">
        <v>43</v>
      </c>
    </row>
    <row r="15" spans="2:56" s="5" customFormat="1" ht="18.75" customHeight="1">
      <c r="B15" s="16"/>
      <c r="C15" s="17"/>
      <c r="D15" s="17"/>
      <c r="E15" s="14" t="s">
        <v>17</v>
      </c>
      <c r="F15" s="17"/>
      <c r="G15" s="17"/>
      <c r="H15" s="17"/>
      <c r="I15" s="48" t="s">
        <v>18</v>
      </c>
      <c r="J15" s="14" t="s">
        <v>19</v>
      </c>
      <c r="K15" s="18"/>
      <c r="AZ15" s="5" t="s">
        <v>728</v>
      </c>
      <c r="BA15" s="5" t="s">
        <v>729</v>
      </c>
      <c r="BB15" s="5" t="s">
        <v>116</v>
      </c>
      <c r="BC15" s="5" t="s">
        <v>730</v>
      </c>
      <c r="BD15" s="5" t="s">
        <v>43</v>
      </c>
    </row>
    <row r="16" spans="2:56" s="5" customFormat="1" ht="7.5" customHeight="1">
      <c r="B16" s="16"/>
      <c r="C16" s="17"/>
      <c r="D16" s="17"/>
      <c r="E16" s="17"/>
      <c r="F16" s="17"/>
      <c r="G16" s="17"/>
      <c r="H16" s="17"/>
      <c r="J16" s="17"/>
      <c r="K16" s="18"/>
      <c r="AZ16" s="5" t="s">
        <v>731</v>
      </c>
      <c r="BA16" s="5" t="s">
        <v>732</v>
      </c>
      <c r="BB16" s="5" t="s">
        <v>116</v>
      </c>
      <c r="BC16" s="5" t="s">
        <v>733</v>
      </c>
      <c r="BD16" s="5" t="s">
        <v>43</v>
      </c>
    </row>
    <row r="17" spans="2:56" s="5" customFormat="1" ht="15" customHeight="1">
      <c r="B17" s="16"/>
      <c r="C17" s="17"/>
      <c r="D17" s="15" t="s">
        <v>20</v>
      </c>
      <c r="E17" s="17"/>
      <c r="F17" s="17"/>
      <c r="G17" s="17"/>
      <c r="H17" s="17"/>
      <c r="I17" s="48" t="s">
        <v>15</v>
      </c>
      <c r="J17" s="169"/>
      <c r="K17" s="18"/>
      <c r="AZ17" s="5" t="s">
        <v>734</v>
      </c>
      <c r="BA17" s="5" t="s">
        <v>735</v>
      </c>
      <c r="BB17" s="5" t="s">
        <v>116</v>
      </c>
      <c r="BC17" s="5" t="s">
        <v>736</v>
      </c>
      <c r="BD17" s="5" t="s">
        <v>43</v>
      </c>
    </row>
    <row r="18" spans="2:56" s="5" customFormat="1" ht="18.75" customHeight="1">
      <c r="B18" s="16"/>
      <c r="C18" s="17"/>
      <c r="D18" s="17"/>
      <c r="E18" s="169"/>
      <c r="F18" s="17"/>
      <c r="G18" s="17"/>
      <c r="H18" s="17"/>
      <c r="I18" s="48" t="s">
        <v>18</v>
      </c>
      <c r="J18" s="169"/>
      <c r="K18" s="18"/>
      <c r="AZ18" s="5" t="s">
        <v>737</v>
      </c>
      <c r="BA18" s="5" t="s">
        <v>267</v>
      </c>
      <c r="BB18" s="5" t="s">
        <v>116</v>
      </c>
      <c r="BC18" s="5" t="s">
        <v>738</v>
      </c>
      <c r="BD18" s="5" t="s">
        <v>43</v>
      </c>
    </row>
    <row r="19" spans="2:56" s="5" customFormat="1" ht="7.5" customHeight="1">
      <c r="B19" s="16"/>
      <c r="C19" s="17"/>
      <c r="D19" s="17"/>
      <c r="E19" s="17"/>
      <c r="F19" s="17"/>
      <c r="G19" s="17"/>
      <c r="H19" s="17"/>
      <c r="J19" s="17"/>
      <c r="K19" s="18"/>
      <c r="AZ19" s="5" t="s">
        <v>739</v>
      </c>
      <c r="BA19" s="5" t="s">
        <v>740</v>
      </c>
      <c r="BB19" s="5" t="s">
        <v>132</v>
      </c>
      <c r="BC19" s="5" t="s">
        <v>650</v>
      </c>
      <c r="BD19" s="5" t="s">
        <v>43</v>
      </c>
    </row>
    <row r="20" spans="2:56" s="5" customFormat="1" ht="15" customHeight="1">
      <c r="B20" s="16"/>
      <c r="C20" s="17"/>
      <c r="D20" s="15" t="s">
        <v>21</v>
      </c>
      <c r="E20" s="17"/>
      <c r="F20" s="17"/>
      <c r="G20" s="17"/>
      <c r="H20" s="17"/>
      <c r="I20" s="48" t="s">
        <v>15</v>
      </c>
      <c r="J20" s="14" t="s">
        <v>22</v>
      </c>
      <c r="K20" s="18"/>
      <c r="AZ20" s="5" t="s">
        <v>741</v>
      </c>
      <c r="BA20" s="5" t="s">
        <v>268</v>
      </c>
      <c r="BB20" s="5" t="s">
        <v>132</v>
      </c>
      <c r="BC20" s="5" t="s">
        <v>742</v>
      </c>
      <c r="BD20" s="5" t="s">
        <v>43</v>
      </c>
    </row>
    <row r="21" spans="2:56" s="5" customFormat="1" ht="18.75" customHeight="1">
      <c r="B21" s="16"/>
      <c r="C21" s="17"/>
      <c r="D21" s="17"/>
      <c r="E21" s="14" t="s">
        <v>23</v>
      </c>
      <c r="F21" s="17"/>
      <c r="G21" s="17"/>
      <c r="H21" s="17"/>
      <c r="I21" s="48" t="s">
        <v>18</v>
      </c>
      <c r="J21" s="14" t="s">
        <v>24</v>
      </c>
      <c r="K21" s="18"/>
      <c r="AZ21" s="5" t="s">
        <v>743</v>
      </c>
      <c r="BA21" s="5" t="s">
        <v>744</v>
      </c>
      <c r="BB21" s="5" t="s">
        <v>132</v>
      </c>
      <c r="BC21" s="5" t="s">
        <v>745</v>
      </c>
      <c r="BD21" s="5" t="s">
        <v>43</v>
      </c>
    </row>
    <row r="22" spans="2:56" s="5" customFormat="1" ht="7.5" customHeight="1">
      <c r="B22" s="16"/>
      <c r="C22" s="17"/>
      <c r="D22" s="17"/>
      <c r="E22" s="17"/>
      <c r="F22" s="17"/>
      <c r="G22" s="17"/>
      <c r="H22" s="17"/>
      <c r="J22" s="17"/>
      <c r="K22" s="18"/>
      <c r="AZ22" s="5" t="s">
        <v>269</v>
      </c>
      <c r="BA22" s="5" t="s">
        <v>270</v>
      </c>
      <c r="BB22" s="5" t="s">
        <v>118</v>
      </c>
      <c r="BC22" s="5" t="s">
        <v>746</v>
      </c>
      <c r="BD22" s="5" t="s">
        <v>43</v>
      </c>
    </row>
    <row r="23" spans="2:11" s="5" customFormat="1" ht="15" customHeight="1">
      <c r="B23" s="16"/>
      <c r="C23" s="17"/>
      <c r="D23" s="15" t="s">
        <v>25</v>
      </c>
      <c r="E23" s="17"/>
      <c r="F23" s="17"/>
      <c r="G23" s="17"/>
      <c r="H23" s="17"/>
      <c r="J23" s="17"/>
      <c r="K23" s="18"/>
    </row>
    <row r="24" spans="2:11" s="49" customFormat="1" ht="15.75" customHeight="1">
      <c r="B24" s="50"/>
      <c r="C24" s="51"/>
      <c r="D24" s="51"/>
      <c r="E24" s="188"/>
      <c r="F24" s="189"/>
      <c r="G24" s="189"/>
      <c r="H24" s="189"/>
      <c r="J24" s="51"/>
      <c r="K24" s="52"/>
    </row>
    <row r="25" spans="2:11" s="5" customFormat="1" ht="7.5" customHeight="1">
      <c r="B25" s="16"/>
      <c r="C25" s="17"/>
      <c r="D25" s="17"/>
      <c r="E25" s="17"/>
      <c r="F25" s="17"/>
      <c r="G25" s="17"/>
      <c r="H25" s="17"/>
      <c r="J25" s="17"/>
      <c r="K25" s="18"/>
    </row>
    <row r="26" spans="2:11" s="5" customFormat="1" ht="7.5" customHeight="1">
      <c r="B26" s="16"/>
      <c r="C26" s="17"/>
      <c r="D26" s="41"/>
      <c r="E26" s="41"/>
      <c r="F26" s="41"/>
      <c r="G26" s="41"/>
      <c r="H26" s="41"/>
      <c r="I26" s="34"/>
      <c r="J26" s="41"/>
      <c r="K26" s="53"/>
    </row>
    <row r="27" spans="2:11" s="5" customFormat="1" ht="26.25" customHeight="1">
      <c r="B27" s="16"/>
      <c r="C27" s="17"/>
      <c r="D27" s="54" t="s">
        <v>26</v>
      </c>
      <c r="E27" s="17"/>
      <c r="F27" s="17"/>
      <c r="G27" s="17"/>
      <c r="H27" s="17"/>
      <c r="J27" s="43">
        <f>ROUNDUP($J$96,2)</f>
        <v>0</v>
      </c>
      <c r="K27" s="18"/>
    </row>
    <row r="28" spans="2:11" s="5" customFormat="1" ht="7.5" customHeight="1">
      <c r="B28" s="16"/>
      <c r="C28" s="17"/>
      <c r="D28" s="41"/>
      <c r="E28" s="41"/>
      <c r="F28" s="41"/>
      <c r="G28" s="41"/>
      <c r="H28" s="41"/>
      <c r="I28" s="34"/>
      <c r="J28" s="41"/>
      <c r="K28" s="53"/>
    </row>
    <row r="29" spans="2:11" s="5" customFormat="1" ht="15" customHeight="1">
      <c r="B29" s="16"/>
      <c r="C29" s="17"/>
      <c r="D29" s="17"/>
      <c r="E29" s="17"/>
      <c r="F29" s="19" t="s">
        <v>28</v>
      </c>
      <c r="G29" s="17"/>
      <c r="H29" s="17"/>
      <c r="I29" s="55" t="s">
        <v>27</v>
      </c>
      <c r="J29" s="19" t="s">
        <v>29</v>
      </c>
      <c r="K29" s="18"/>
    </row>
    <row r="30" spans="2:11" s="5" customFormat="1" ht="15" customHeight="1">
      <c r="B30" s="16"/>
      <c r="C30" s="17"/>
      <c r="D30" s="20" t="s">
        <v>30</v>
      </c>
      <c r="E30" s="20" t="s">
        <v>31</v>
      </c>
      <c r="F30" s="56">
        <f>ROUNDUP(SUM($BE$96:$BE$1050),2)</f>
        <v>0</v>
      </c>
      <c r="G30" s="17"/>
      <c r="H30" s="17"/>
      <c r="I30" s="57">
        <v>0.21</v>
      </c>
      <c r="J30" s="56">
        <f>ROUNDUP(SUM($BE$96:$BE$1050)*$I$30,1)</f>
        <v>0</v>
      </c>
      <c r="K30" s="18"/>
    </row>
    <row r="31" spans="2:11" s="5" customFormat="1" ht="15" customHeight="1">
      <c r="B31" s="16"/>
      <c r="C31" s="17"/>
      <c r="D31" s="17"/>
      <c r="E31" s="20" t="s">
        <v>32</v>
      </c>
      <c r="F31" s="56">
        <f>ROUNDUP(SUM($BF$96:$BF$1050),2)</f>
        <v>0</v>
      </c>
      <c r="G31" s="17"/>
      <c r="H31" s="17"/>
      <c r="I31" s="57">
        <v>0.15</v>
      </c>
      <c r="J31" s="56">
        <f>ROUNDUP(SUM($BF$96:$BF$1050)*$I$31,1)</f>
        <v>0</v>
      </c>
      <c r="K31" s="18"/>
    </row>
    <row r="32" spans="2:11" s="5" customFormat="1" ht="15" customHeight="1" hidden="1">
      <c r="B32" s="16"/>
      <c r="C32" s="17"/>
      <c r="D32" s="17"/>
      <c r="E32" s="20" t="s">
        <v>33</v>
      </c>
      <c r="F32" s="56">
        <f>ROUNDUP(SUM($BG$96:$BG$1050),2)</f>
        <v>0</v>
      </c>
      <c r="G32" s="17"/>
      <c r="H32" s="17"/>
      <c r="I32" s="57">
        <v>0.21</v>
      </c>
      <c r="J32" s="56">
        <v>0</v>
      </c>
      <c r="K32" s="18"/>
    </row>
    <row r="33" spans="2:11" s="5" customFormat="1" ht="15" customHeight="1" hidden="1">
      <c r="B33" s="16"/>
      <c r="C33" s="17"/>
      <c r="D33" s="17"/>
      <c r="E33" s="20" t="s">
        <v>34</v>
      </c>
      <c r="F33" s="56">
        <f>ROUNDUP(SUM($BH$96:$BH$1050),2)</f>
        <v>0</v>
      </c>
      <c r="G33" s="17"/>
      <c r="H33" s="17"/>
      <c r="I33" s="57">
        <v>0.15</v>
      </c>
      <c r="J33" s="56">
        <v>0</v>
      </c>
      <c r="K33" s="18"/>
    </row>
    <row r="34" spans="2:11" s="5" customFormat="1" ht="15" customHeight="1" hidden="1">
      <c r="B34" s="16"/>
      <c r="C34" s="17"/>
      <c r="D34" s="17"/>
      <c r="E34" s="20" t="s">
        <v>35</v>
      </c>
      <c r="F34" s="56">
        <f>ROUNDUP(SUM($BI$96:$BI$1050),2)</f>
        <v>0</v>
      </c>
      <c r="G34" s="17"/>
      <c r="H34" s="17"/>
      <c r="I34" s="57">
        <v>0</v>
      </c>
      <c r="J34" s="56">
        <v>0</v>
      </c>
      <c r="K34" s="18"/>
    </row>
    <row r="35" spans="2:11" s="5" customFormat="1" ht="7.5" customHeight="1">
      <c r="B35" s="16"/>
      <c r="C35" s="17"/>
      <c r="D35" s="17"/>
      <c r="E35" s="17"/>
      <c r="F35" s="17"/>
      <c r="G35" s="17"/>
      <c r="H35" s="17"/>
      <c r="J35" s="17"/>
      <c r="K35" s="18"/>
    </row>
    <row r="36" spans="2:11" s="5" customFormat="1" ht="26.25" customHeight="1">
      <c r="B36" s="16"/>
      <c r="C36" s="21"/>
      <c r="D36" s="22" t="s">
        <v>36</v>
      </c>
      <c r="E36" s="23"/>
      <c r="F36" s="23"/>
      <c r="G36" s="58" t="s">
        <v>37</v>
      </c>
      <c r="H36" s="24" t="s">
        <v>38</v>
      </c>
      <c r="I36" s="59"/>
      <c r="J36" s="25">
        <f>ROUNDUP(SUM($J$27:$J$34),2)</f>
        <v>0</v>
      </c>
      <c r="K36" s="60"/>
    </row>
    <row r="37" spans="2:11" s="5" customFormat="1" ht="15" customHeight="1">
      <c r="B37" s="27"/>
      <c r="C37" s="28"/>
      <c r="D37" s="28"/>
      <c r="E37" s="28"/>
      <c r="F37" s="28"/>
      <c r="G37" s="28"/>
      <c r="H37" s="28"/>
      <c r="I37" s="61"/>
      <c r="J37" s="28"/>
      <c r="K37" s="29"/>
    </row>
    <row r="41" spans="2:11" s="5" customFormat="1" ht="7.5" customHeight="1">
      <c r="B41" s="62"/>
      <c r="C41" s="63"/>
      <c r="D41" s="63"/>
      <c r="E41" s="63"/>
      <c r="F41" s="63"/>
      <c r="G41" s="63"/>
      <c r="H41" s="63"/>
      <c r="I41" s="63"/>
      <c r="J41" s="63"/>
      <c r="K41" s="64"/>
    </row>
    <row r="42" spans="2:11" s="5" customFormat="1" ht="37.5" customHeight="1">
      <c r="B42" s="16"/>
      <c r="C42" s="11" t="s">
        <v>47</v>
      </c>
      <c r="D42" s="17"/>
      <c r="E42" s="17"/>
      <c r="F42" s="17"/>
      <c r="G42" s="17"/>
      <c r="H42" s="17"/>
      <c r="J42" s="17"/>
      <c r="K42" s="18"/>
    </row>
    <row r="43" spans="2:11" s="5" customFormat="1" ht="7.5" customHeight="1">
      <c r="B43" s="16"/>
      <c r="C43" s="17"/>
      <c r="D43" s="17"/>
      <c r="E43" s="17"/>
      <c r="F43" s="17"/>
      <c r="G43" s="17"/>
      <c r="H43" s="17"/>
      <c r="J43" s="17"/>
      <c r="K43" s="18"/>
    </row>
    <row r="44" spans="2:11" s="5" customFormat="1" ht="15" customHeight="1">
      <c r="B44" s="16"/>
      <c r="C44" s="15" t="s">
        <v>5</v>
      </c>
      <c r="D44" s="17"/>
      <c r="E44" s="17"/>
      <c r="F44" s="17"/>
      <c r="G44" s="17"/>
      <c r="H44" s="17"/>
      <c r="J44" s="17"/>
      <c r="K44" s="18"/>
    </row>
    <row r="45" spans="2:11" s="5" customFormat="1" ht="16.5" customHeight="1">
      <c r="B45" s="16"/>
      <c r="C45" s="17"/>
      <c r="D45" s="17"/>
      <c r="E45" s="186" t="str">
        <f>$E$7</f>
        <v>VD Šance – převedení extrémních povodní</v>
      </c>
      <c r="F45" s="182"/>
      <c r="G45" s="182"/>
      <c r="H45" s="182"/>
      <c r="J45" s="17"/>
      <c r="K45" s="18"/>
    </row>
    <row r="46" spans="2:11" s="5" customFormat="1" ht="15" customHeight="1">
      <c r="B46" s="16"/>
      <c r="C46" s="15" t="s">
        <v>46</v>
      </c>
      <c r="D46" s="17"/>
      <c r="E46" s="17"/>
      <c r="F46" s="17"/>
      <c r="G46" s="17"/>
      <c r="H46" s="17"/>
      <c r="J46" s="17"/>
      <c r="K46" s="18"/>
    </row>
    <row r="47" spans="2:11" s="5" customFormat="1" ht="19.5" customHeight="1">
      <c r="B47" s="16"/>
      <c r="C47" s="17"/>
      <c r="D47" s="17"/>
      <c r="E47" s="181" t="str">
        <f>$E$9</f>
        <v>SO12 - SO 12 - Skluz</v>
      </c>
      <c r="F47" s="182"/>
      <c r="G47" s="182"/>
      <c r="H47" s="182"/>
      <c r="J47" s="17"/>
      <c r="K47" s="18"/>
    </row>
    <row r="48" spans="2:11" s="5" customFormat="1" ht="7.5" customHeight="1">
      <c r="B48" s="16"/>
      <c r="C48" s="17"/>
      <c r="D48" s="17"/>
      <c r="E48" s="17"/>
      <c r="F48" s="17"/>
      <c r="G48" s="17"/>
      <c r="H48" s="17"/>
      <c r="J48" s="17"/>
      <c r="K48" s="18"/>
    </row>
    <row r="49" spans="2:11" s="5" customFormat="1" ht="18.75" customHeight="1">
      <c r="B49" s="16"/>
      <c r="C49" s="15" t="s">
        <v>9</v>
      </c>
      <c r="D49" s="17"/>
      <c r="E49" s="17"/>
      <c r="F49" s="14" t="str">
        <f>$F$12</f>
        <v xml:space="preserve"> </v>
      </c>
      <c r="G49" s="17"/>
      <c r="H49" s="17"/>
      <c r="I49" s="48" t="s">
        <v>11</v>
      </c>
      <c r="J49" s="33" t="str">
        <f>IF($J$12="","",$J$12)</f>
        <v/>
      </c>
      <c r="K49" s="18"/>
    </row>
    <row r="50" spans="2:11" s="5" customFormat="1" ht="7.5" customHeight="1">
      <c r="B50" s="16"/>
      <c r="C50" s="17"/>
      <c r="D50" s="17"/>
      <c r="E50" s="17"/>
      <c r="F50" s="17"/>
      <c r="G50" s="17"/>
      <c r="H50" s="17"/>
      <c r="J50" s="17"/>
      <c r="K50" s="18"/>
    </row>
    <row r="51" spans="2:11" s="5" customFormat="1" ht="15.75" customHeight="1">
      <c r="B51" s="16"/>
      <c r="C51" s="15" t="s">
        <v>14</v>
      </c>
      <c r="D51" s="17"/>
      <c r="E51" s="17"/>
      <c r="F51" s="14" t="str">
        <f>$E$15</f>
        <v>Povodí Odry, státní podnik</v>
      </c>
      <c r="G51" s="17"/>
      <c r="H51" s="17"/>
      <c r="I51" s="48" t="s">
        <v>21</v>
      </c>
      <c r="J51" s="14" t="str">
        <f>$E$21</f>
        <v>Pöyry Environment a. s.</v>
      </c>
      <c r="K51" s="18"/>
    </row>
    <row r="52" spans="2:11" s="5" customFormat="1" ht="15" customHeight="1">
      <c r="B52" s="16"/>
      <c r="C52" s="15" t="s">
        <v>20</v>
      </c>
      <c r="D52" s="17"/>
      <c r="E52" s="17"/>
      <c r="F52" s="14" t="str">
        <f>IF($E$18="","",$E$18)</f>
        <v/>
      </c>
      <c r="G52" s="17"/>
      <c r="H52" s="17"/>
      <c r="J52" s="17"/>
      <c r="K52" s="18"/>
    </row>
    <row r="53" spans="2:11" s="5" customFormat="1" ht="11.25" customHeight="1">
      <c r="B53" s="16"/>
      <c r="C53" s="17"/>
      <c r="D53" s="17"/>
      <c r="E53" s="17"/>
      <c r="F53" s="17"/>
      <c r="G53" s="17"/>
      <c r="H53" s="17"/>
      <c r="J53" s="17"/>
      <c r="K53" s="18"/>
    </row>
    <row r="54" spans="2:11" s="5" customFormat="1" ht="30" customHeight="1">
      <c r="B54" s="16"/>
      <c r="C54" s="65" t="s">
        <v>48</v>
      </c>
      <c r="D54" s="21"/>
      <c r="E54" s="21"/>
      <c r="F54" s="21"/>
      <c r="G54" s="21"/>
      <c r="H54" s="21"/>
      <c r="I54" s="66"/>
      <c r="J54" s="67" t="s">
        <v>49</v>
      </c>
      <c r="K54" s="26"/>
    </row>
    <row r="55" spans="2:11" s="5" customFormat="1" ht="11.25" customHeight="1">
      <c r="B55" s="16"/>
      <c r="C55" s="17"/>
      <c r="D55" s="17"/>
      <c r="E55" s="17"/>
      <c r="F55" s="17"/>
      <c r="G55" s="17"/>
      <c r="H55" s="17"/>
      <c r="J55" s="17"/>
      <c r="K55" s="18"/>
    </row>
    <row r="56" spans="2:47" s="5" customFormat="1" ht="30" customHeight="1">
      <c r="B56" s="16"/>
      <c r="C56" s="42" t="s">
        <v>50</v>
      </c>
      <c r="D56" s="17"/>
      <c r="E56" s="17"/>
      <c r="F56" s="17"/>
      <c r="G56" s="17"/>
      <c r="H56" s="17"/>
      <c r="J56" s="43">
        <f>ROUNDUP($J$96,2)</f>
        <v>0</v>
      </c>
      <c r="K56" s="18"/>
      <c r="AU56" s="5" t="s">
        <v>51</v>
      </c>
    </row>
    <row r="57" spans="2:11" s="44" customFormat="1" ht="25.5" customHeight="1">
      <c r="B57" s="68"/>
      <c r="C57" s="69"/>
      <c r="D57" s="70" t="s">
        <v>52</v>
      </c>
      <c r="E57" s="70"/>
      <c r="F57" s="70"/>
      <c r="G57" s="70"/>
      <c r="H57" s="70"/>
      <c r="I57" s="71"/>
      <c r="J57" s="72">
        <f>ROUNDUP($J$97,2)</f>
        <v>0</v>
      </c>
      <c r="K57" s="73"/>
    </row>
    <row r="58" spans="2:11" s="45" customFormat="1" ht="21" customHeight="1">
      <c r="B58" s="74"/>
      <c r="C58" s="46"/>
      <c r="D58" s="75" t="s">
        <v>53</v>
      </c>
      <c r="E58" s="75"/>
      <c r="F58" s="75"/>
      <c r="G58" s="75"/>
      <c r="H58" s="75"/>
      <c r="I58" s="76"/>
      <c r="J58" s="77">
        <f>ROUNDUP($J$98,2)</f>
        <v>0</v>
      </c>
      <c r="K58" s="78"/>
    </row>
    <row r="59" spans="2:11" s="45" customFormat="1" ht="21" customHeight="1">
      <c r="B59" s="74"/>
      <c r="C59" s="46"/>
      <c r="D59" s="75" t="s">
        <v>148</v>
      </c>
      <c r="E59" s="75"/>
      <c r="F59" s="75"/>
      <c r="G59" s="75"/>
      <c r="H59" s="75"/>
      <c r="I59" s="76"/>
      <c r="J59" s="77">
        <f>ROUNDUP($J$270,2)</f>
        <v>0</v>
      </c>
      <c r="K59" s="78"/>
    </row>
    <row r="60" spans="2:11" s="45" customFormat="1" ht="21" customHeight="1">
      <c r="B60" s="74"/>
      <c r="C60" s="46"/>
      <c r="D60" s="75" t="s">
        <v>149</v>
      </c>
      <c r="E60" s="75"/>
      <c r="F60" s="75"/>
      <c r="G60" s="75"/>
      <c r="H60" s="75"/>
      <c r="I60" s="76"/>
      <c r="J60" s="77">
        <f>ROUNDUP($J$535,2)</f>
        <v>0</v>
      </c>
      <c r="K60" s="78"/>
    </row>
    <row r="61" spans="2:11" s="45" customFormat="1" ht="21" customHeight="1">
      <c r="B61" s="74"/>
      <c r="C61" s="46"/>
      <c r="D61" s="75" t="s">
        <v>247</v>
      </c>
      <c r="E61" s="75"/>
      <c r="F61" s="75"/>
      <c r="G61" s="75"/>
      <c r="H61" s="75"/>
      <c r="I61" s="76"/>
      <c r="J61" s="77">
        <f>ROUNDUP($J$648,2)</f>
        <v>0</v>
      </c>
      <c r="K61" s="78"/>
    </row>
    <row r="62" spans="2:11" s="45" customFormat="1" ht="21" customHeight="1">
      <c r="B62" s="74"/>
      <c r="C62" s="46"/>
      <c r="D62" s="75" t="s">
        <v>665</v>
      </c>
      <c r="E62" s="75"/>
      <c r="F62" s="75"/>
      <c r="G62" s="75"/>
      <c r="H62" s="75"/>
      <c r="I62" s="76"/>
      <c r="J62" s="77">
        <f>ROUNDUP($J$672,2)</f>
        <v>0</v>
      </c>
      <c r="K62" s="78"/>
    </row>
    <row r="63" spans="2:11" s="45" customFormat="1" ht="21" customHeight="1">
      <c r="B63" s="74"/>
      <c r="C63" s="46"/>
      <c r="D63" s="75" t="s">
        <v>150</v>
      </c>
      <c r="E63" s="75"/>
      <c r="F63" s="75"/>
      <c r="G63" s="75"/>
      <c r="H63" s="75"/>
      <c r="I63" s="76"/>
      <c r="J63" s="77">
        <f>ROUNDUP($J$711,2)</f>
        <v>0</v>
      </c>
      <c r="K63" s="78"/>
    </row>
    <row r="64" spans="2:11" s="45" customFormat="1" ht="21" customHeight="1">
      <c r="B64" s="74"/>
      <c r="C64" s="46"/>
      <c r="D64" s="75" t="s">
        <v>271</v>
      </c>
      <c r="E64" s="75"/>
      <c r="F64" s="75"/>
      <c r="G64" s="75"/>
      <c r="H64" s="75"/>
      <c r="I64" s="76"/>
      <c r="J64" s="77">
        <f>ROUNDUP($J$719,2)</f>
        <v>0</v>
      </c>
      <c r="K64" s="78"/>
    </row>
    <row r="65" spans="2:11" s="45" customFormat="1" ht="21" customHeight="1">
      <c r="B65" s="74"/>
      <c r="C65" s="46"/>
      <c r="D65" s="75" t="s">
        <v>248</v>
      </c>
      <c r="E65" s="75"/>
      <c r="F65" s="75"/>
      <c r="G65" s="75"/>
      <c r="H65" s="75"/>
      <c r="I65" s="76"/>
      <c r="J65" s="77">
        <f>ROUNDUP($J$726,2)</f>
        <v>0</v>
      </c>
      <c r="K65" s="78"/>
    </row>
    <row r="66" spans="2:11" s="45" customFormat="1" ht="21" customHeight="1">
      <c r="B66" s="74"/>
      <c r="C66" s="46"/>
      <c r="D66" s="75" t="s">
        <v>54</v>
      </c>
      <c r="E66" s="75"/>
      <c r="F66" s="75"/>
      <c r="G66" s="75"/>
      <c r="H66" s="75"/>
      <c r="I66" s="76"/>
      <c r="J66" s="77">
        <f>ROUNDUP($J$774,2)</f>
        <v>0</v>
      </c>
      <c r="K66" s="78"/>
    </row>
    <row r="67" spans="2:11" s="45" customFormat="1" ht="15.75" customHeight="1">
      <c r="B67" s="74"/>
      <c r="C67" s="46"/>
      <c r="D67" s="75" t="s">
        <v>55</v>
      </c>
      <c r="E67" s="75"/>
      <c r="F67" s="75"/>
      <c r="G67" s="75"/>
      <c r="H67" s="75"/>
      <c r="I67" s="76"/>
      <c r="J67" s="77">
        <f>ROUNDUP($J$918,2)</f>
        <v>0</v>
      </c>
      <c r="K67" s="78"/>
    </row>
    <row r="68" spans="2:11" s="45" customFormat="1" ht="21" customHeight="1">
      <c r="B68" s="74"/>
      <c r="C68" s="46"/>
      <c r="D68" s="75" t="s">
        <v>272</v>
      </c>
      <c r="E68" s="75"/>
      <c r="F68" s="75"/>
      <c r="G68" s="75"/>
      <c r="H68" s="75"/>
      <c r="I68" s="76"/>
      <c r="J68" s="77">
        <f>ROUNDUP($J$921,2)</f>
        <v>0</v>
      </c>
      <c r="K68" s="78"/>
    </row>
    <row r="69" spans="2:11" s="44" customFormat="1" ht="25.5" customHeight="1">
      <c r="B69" s="68"/>
      <c r="C69" s="69"/>
      <c r="D69" s="70" t="s">
        <v>151</v>
      </c>
      <c r="E69" s="70"/>
      <c r="F69" s="70"/>
      <c r="G69" s="70"/>
      <c r="H69" s="70"/>
      <c r="I69" s="71"/>
      <c r="J69" s="72">
        <f>ROUNDUP($J$964,2)</f>
        <v>0</v>
      </c>
      <c r="K69" s="73"/>
    </row>
    <row r="70" spans="2:11" s="45" customFormat="1" ht="21" customHeight="1">
      <c r="B70" s="74"/>
      <c r="C70" s="46"/>
      <c r="D70" s="75" t="s">
        <v>747</v>
      </c>
      <c r="E70" s="75"/>
      <c r="F70" s="75"/>
      <c r="G70" s="75"/>
      <c r="H70" s="75"/>
      <c r="I70" s="76"/>
      <c r="J70" s="77">
        <f>ROUNDUP($J$965,2)</f>
        <v>0</v>
      </c>
      <c r="K70" s="78"/>
    </row>
    <row r="71" spans="2:11" s="45" customFormat="1" ht="21" customHeight="1">
      <c r="B71" s="74"/>
      <c r="C71" s="46"/>
      <c r="D71" s="75" t="s">
        <v>152</v>
      </c>
      <c r="E71" s="75"/>
      <c r="F71" s="75"/>
      <c r="G71" s="75"/>
      <c r="H71" s="75"/>
      <c r="I71" s="76"/>
      <c r="J71" s="77">
        <f>ROUNDUP($J$987,2)</f>
        <v>0</v>
      </c>
      <c r="K71" s="78"/>
    </row>
    <row r="72" spans="2:11" s="44" customFormat="1" ht="25.5" customHeight="1">
      <c r="B72" s="68"/>
      <c r="C72" s="69"/>
      <c r="D72" s="70" t="s">
        <v>153</v>
      </c>
      <c r="E72" s="70"/>
      <c r="F72" s="70"/>
      <c r="G72" s="70"/>
      <c r="H72" s="70"/>
      <c r="I72" s="71"/>
      <c r="J72" s="72">
        <f>ROUNDUP($J$1013,2)</f>
        <v>0</v>
      </c>
      <c r="K72" s="73"/>
    </row>
    <row r="73" spans="2:11" s="45" customFormat="1" ht="21" customHeight="1">
      <c r="B73" s="74"/>
      <c r="C73" s="46"/>
      <c r="D73" s="75" t="s">
        <v>748</v>
      </c>
      <c r="E73" s="75"/>
      <c r="F73" s="75"/>
      <c r="G73" s="75"/>
      <c r="H73" s="75"/>
      <c r="I73" s="76"/>
      <c r="J73" s="77">
        <f>ROUNDUP($J$1014,2)</f>
        <v>0</v>
      </c>
      <c r="K73" s="78"/>
    </row>
    <row r="74" spans="2:11" s="45" customFormat="1" ht="15.75" customHeight="1">
      <c r="B74" s="74"/>
      <c r="C74" s="46"/>
      <c r="D74" s="75" t="s">
        <v>749</v>
      </c>
      <c r="E74" s="75"/>
      <c r="F74" s="75"/>
      <c r="G74" s="75"/>
      <c r="H74" s="75"/>
      <c r="I74" s="76"/>
      <c r="J74" s="77">
        <f>ROUNDUP($J$1015,2)</f>
        <v>0</v>
      </c>
      <c r="K74" s="78"/>
    </row>
    <row r="75" spans="2:11" s="45" customFormat="1" ht="21" customHeight="1">
      <c r="B75" s="74"/>
      <c r="C75" s="46"/>
      <c r="D75" s="75" t="s">
        <v>273</v>
      </c>
      <c r="E75" s="75"/>
      <c r="F75" s="75"/>
      <c r="G75" s="75"/>
      <c r="H75" s="75"/>
      <c r="I75" s="76"/>
      <c r="J75" s="77">
        <f>ROUNDUP($J$1043,2)</f>
        <v>0</v>
      </c>
      <c r="K75" s="78"/>
    </row>
    <row r="76" spans="2:11" s="45" customFormat="1" ht="21" customHeight="1">
      <c r="B76" s="74"/>
      <c r="C76" s="46"/>
      <c r="D76" s="75" t="s">
        <v>154</v>
      </c>
      <c r="E76" s="75"/>
      <c r="F76" s="75"/>
      <c r="G76" s="75"/>
      <c r="H76" s="75"/>
      <c r="I76" s="76"/>
      <c r="J76" s="77">
        <f>ROUNDUP($J$1046,2)</f>
        <v>0</v>
      </c>
      <c r="K76" s="78"/>
    </row>
    <row r="77" spans="2:11" s="5" customFormat="1" ht="22.5" customHeight="1">
      <c r="B77" s="16"/>
      <c r="C77" s="17"/>
      <c r="D77" s="17"/>
      <c r="E77" s="17"/>
      <c r="F77" s="17"/>
      <c r="G77" s="17"/>
      <c r="H77" s="17"/>
      <c r="J77" s="17"/>
      <c r="K77" s="18"/>
    </row>
    <row r="78" spans="2:11" s="5" customFormat="1" ht="7.5" customHeight="1">
      <c r="B78" s="27"/>
      <c r="C78" s="28"/>
      <c r="D78" s="28"/>
      <c r="E78" s="28"/>
      <c r="F78" s="28"/>
      <c r="G78" s="28"/>
      <c r="H78" s="28"/>
      <c r="I78" s="61"/>
      <c r="J78" s="28"/>
      <c r="K78" s="29"/>
    </row>
    <row r="82" spans="2:12" s="5" customFormat="1" ht="7.5" customHeight="1">
      <c r="B82" s="30"/>
      <c r="C82" s="31"/>
      <c r="D82" s="31"/>
      <c r="E82" s="31"/>
      <c r="F82" s="31"/>
      <c r="G82" s="31"/>
      <c r="H82" s="31"/>
      <c r="I82" s="63"/>
      <c r="J82" s="31"/>
      <c r="K82" s="31"/>
      <c r="L82" s="32"/>
    </row>
    <row r="83" spans="2:12" s="5" customFormat="1" ht="37.5" customHeight="1">
      <c r="B83" s="16"/>
      <c r="C83" s="11" t="s">
        <v>56</v>
      </c>
      <c r="D83" s="17"/>
      <c r="E83" s="17"/>
      <c r="F83" s="17"/>
      <c r="G83" s="17"/>
      <c r="H83" s="17"/>
      <c r="J83" s="17"/>
      <c r="K83" s="17"/>
      <c r="L83" s="32"/>
    </row>
    <row r="84" spans="2:12" s="5" customFormat="1" ht="7.5" customHeight="1">
      <c r="B84" s="16"/>
      <c r="C84" s="17"/>
      <c r="D84" s="17"/>
      <c r="E84" s="17"/>
      <c r="F84" s="17"/>
      <c r="G84" s="17"/>
      <c r="H84" s="17"/>
      <c r="J84" s="17"/>
      <c r="K84" s="17"/>
      <c r="L84" s="32"/>
    </row>
    <row r="85" spans="2:12" s="5" customFormat="1" ht="15" customHeight="1">
      <c r="B85" s="16"/>
      <c r="C85" s="15" t="s">
        <v>5</v>
      </c>
      <c r="D85" s="17"/>
      <c r="E85" s="17"/>
      <c r="F85" s="17"/>
      <c r="G85" s="17"/>
      <c r="H85" s="17"/>
      <c r="J85" s="17"/>
      <c r="K85" s="17"/>
      <c r="L85" s="32"/>
    </row>
    <row r="86" spans="2:12" s="5" customFormat="1" ht="16.5" customHeight="1">
      <c r="B86" s="16"/>
      <c r="C86" s="17"/>
      <c r="D86" s="17"/>
      <c r="E86" s="186" t="str">
        <f>$E$7</f>
        <v>VD Šance – převedení extrémních povodní</v>
      </c>
      <c r="F86" s="182"/>
      <c r="G86" s="182"/>
      <c r="H86" s="182"/>
      <c r="J86" s="17"/>
      <c r="K86" s="17"/>
      <c r="L86" s="32"/>
    </row>
    <row r="87" spans="2:12" s="5" customFormat="1" ht="15" customHeight="1">
      <c r="B87" s="16"/>
      <c r="C87" s="15" t="s">
        <v>46</v>
      </c>
      <c r="D87" s="17"/>
      <c r="E87" s="17"/>
      <c r="F87" s="17"/>
      <c r="G87" s="17"/>
      <c r="H87" s="17"/>
      <c r="J87" s="17"/>
      <c r="K87" s="17"/>
      <c r="L87" s="32"/>
    </row>
    <row r="88" spans="2:12" s="5" customFormat="1" ht="19.5" customHeight="1">
      <c r="B88" s="16"/>
      <c r="C88" s="17"/>
      <c r="D88" s="17"/>
      <c r="E88" s="181" t="str">
        <f>$E$9</f>
        <v>SO12 - SO 12 - Skluz</v>
      </c>
      <c r="F88" s="182"/>
      <c r="G88" s="182"/>
      <c r="H88" s="182"/>
      <c r="J88" s="17"/>
      <c r="K88" s="17"/>
      <c r="L88" s="32"/>
    </row>
    <row r="89" spans="2:12" s="5" customFormat="1" ht="7.5" customHeight="1">
      <c r="B89" s="16"/>
      <c r="C89" s="17"/>
      <c r="D89" s="17"/>
      <c r="E89" s="17"/>
      <c r="F89" s="17"/>
      <c r="G89" s="17"/>
      <c r="H89" s="17"/>
      <c r="J89" s="17"/>
      <c r="K89" s="17"/>
      <c r="L89" s="32"/>
    </row>
    <row r="90" spans="2:12" s="5" customFormat="1" ht="18.75" customHeight="1">
      <c r="B90" s="16"/>
      <c r="C90" s="15" t="s">
        <v>9</v>
      </c>
      <c r="D90" s="17"/>
      <c r="E90" s="17"/>
      <c r="F90" s="14" t="str">
        <f>$F$12</f>
        <v xml:space="preserve"> </v>
      </c>
      <c r="G90" s="17"/>
      <c r="H90" s="17"/>
      <c r="I90" s="48" t="s">
        <v>11</v>
      </c>
      <c r="J90" s="33" t="str">
        <f>IF($J$12="","",$J$12)</f>
        <v/>
      </c>
      <c r="K90" s="17"/>
      <c r="L90" s="32"/>
    </row>
    <row r="91" spans="2:12" s="5" customFormat="1" ht="7.5" customHeight="1">
      <c r="B91" s="16"/>
      <c r="C91" s="17"/>
      <c r="D91" s="17"/>
      <c r="E91" s="17"/>
      <c r="F91" s="17"/>
      <c r="G91" s="17"/>
      <c r="H91" s="17"/>
      <c r="J91" s="17"/>
      <c r="K91" s="17"/>
      <c r="L91" s="32"/>
    </row>
    <row r="92" spans="2:12" s="5" customFormat="1" ht="15.75" customHeight="1">
      <c r="B92" s="16"/>
      <c r="C92" s="15" t="s">
        <v>14</v>
      </c>
      <c r="D92" s="17"/>
      <c r="E92" s="17"/>
      <c r="F92" s="14" t="str">
        <f>$E$15</f>
        <v>Povodí Odry, státní podnik</v>
      </c>
      <c r="G92" s="17"/>
      <c r="H92" s="17"/>
      <c r="I92" s="48" t="s">
        <v>21</v>
      </c>
      <c r="J92" s="14" t="str">
        <f>$E$21</f>
        <v>Pöyry Environment a. s.</v>
      </c>
      <c r="K92" s="17"/>
      <c r="L92" s="32"/>
    </row>
    <row r="93" spans="2:12" s="5" customFormat="1" ht="15" customHeight="1">
      <c r="B93" s="16"/>
      <c r="C93" s="15" t="s">
        <v>20</v>
      </c>
      <c r="D93" s="17"/>
      <c r="E93" s="17"/>
      <c r="F93" s="14" t="str">
        <f>IF($E$18="","",$E$18)</f>
        <v/>
      </c>
      <c r="G93" s="17"/>
      <c r="H93" s="17"/>
      <c r="J93" s="17"/>
      <c r="K93" s="17"/>
      <c r="L93" s="32"/>
    </row>
    <row r="94" spans="2:12" s="5" customFormat="1" ht="11.25" customHeight="1">
      <c r="B94" s="16"/>
      <c r="C94" s="17"/>
      <c r="D94" s="17"/>
      <c r="E94" s="17"/>
      <c r="F94" s="17"/>
      <c r="G94" s="17"/>
      <c r="H94" s="17"/>
      <c r="J94" s="17"/>
      <c r="K94" s="17"/>
      <c r="L94" s="32"/>
    </row>
    <row r="95" spans="2:20" s="79" customFormat="1" ht="30" customHeight="1">
      <c r="B95" s="80"/>
      <c r="C95" s="81" t="s">
        <v>57</v>
      </c>
      <c r="D95" s="82" t="s">
        <v>40</v>
      </c>
      <c r="E95" s="82" t="s">
        <v>39</v>
      </c>
      <c r="F95" s="82" t="s">
        <v>58</v>
      </c>
      <c r="G95" s="82" t="s">
        <v>59</v>
      </c>
      <c r="H95" s="82" t="s">
        <v>60</v>
      </c>
      <c r="I95" s="83" t="s">
        <v>61</v>
      </c>
      <c r="J95" s="82" t="s">
        <v>62</v>
      </c>
      <c r="K95" s="84" t="s">
        <v>63</v>
      </c>
      <c r="L95" s="85"/>
      <c r="M95" s="37" t="s">
        <v>64</v>
      </c>
      <c r="N95" s="38" t="s">
        <v>30</v>
      </c>
      <c r="O95" s="38" t="s">
        <v>65</v>
      </c>
      <c r="P95" s="38" t="s">
        <v>66</v>
      </c>
      <c r="Q95" s="38" t="s">
        <v>67</v>
      </c>
      <c r="R95" s="38" t="s">
        <v>68</v>
      </c>
      <c r="S95" s="38" t="s">
        <v>69</v>
      </c>
      <c r="T95" s="39" t="s">
        <v>70</v>
      </c>
    </row>
    <row r="96" spans="2:63" s="5" customFormat="1" ht="30" customHeight="1">
      <c r="B96" s="16"/>
      <c r="C96" s="42" t="s">
        <v>50</v>
      </c>
      <c r="D96" s="17"/>
      <c r="E96" s="17"/>
      <c r="F96" s="17"/>
      <c r="G96" s="17"/>
      <c r="H96" s="17"/>
      <c r="J96" s="86">
        <f>J97+J964+J1013</f>
        <v>0</v>
      </c>
      <c r="K96" s="17"/>
      <c r="L96" s="32"/>
      <c r="M96" s="40"/>
      <c r="N96" s="41"/>
      <c r="O96" s="41"/>
      <c r="P96" s="87">
        <f>$P$97+$P$964+$P$1013</f>
        <v>0</v>
      </c>
      <c r="Q96" s="41"/>
      <c r="R96" s="87">
        <f>$R$97+$R$964+$R$1013</f>
        <v>25455.265223157196</v>
      </c>
      <c r="S96" s="41"/>
      <c r="T96" s="88">
        <f>$T$97+$T$964+$T$1013</f>
        <v>10463.019000000002</v>
      </c>
      <c r="AT96" s="5" t="s">
        <v>41</v>
      </c>
      <c r="AU96" s="5" t="s">
        <v>51</v>
      </c>
      <c r="BK96" s="89">
        <f>$BK$97+$BK$964+$BK$1013</f>
        <v>0</v>
      </c>
    </row>
    <row r="97" spans="2:63" s="90" customFormat="1" ht="37.5" customHeight="1">
      <c r="B97" s="91"/>
      <c r="C97" s="92"/>
      <c r="D97" s="92" t="s">
        <v>41</v>
      </c>
      <c r="E97" s="93" t="s">
        <v>71</v>
      </c>
      <c r="F97" s="93" t="s">
        <v>72</v>
      </c>
      <c r="G97" s="92"/>
      <c r="H97" s="92"/>
      <c r="J97" s="94">
        <f>$BK$97</f>
        <v>0</v>
      </c>
      <c r="K97" s="92"/>
      <c r="L97" s="95"/>
      <c r="M97" s="96"/>
      <c r="N97" s="92"/>
      <c r="O97" s="92"/>
      <c r="P97" s="97">
        <f>$P$98+$P$270+$P$535+$P$648+$P$672+$P$711+$P$719+$P$726+$P$774+$P$921</f>
        <v>0</v>
      </c>
      <c r="Q97" s="92"/>
      <c r="R97" s="97">
        <f>$R$98+$R$270+$R$535+$R$648+$R$672+$R$711+$R$719+$R$726+$R$774+$R$921</f>
        <v>25452.750634407195</v>
      </c>
      <c r="S97" s="92"/>
      <c r="T97" s="98">
        <f>$T$98+$T$270+$T$535+$T$648+$T$672+$T$711+$T$719+$T$726+$T$774+$T$921</f>
        <v>10463.019000000002</v>
      </c>
      <c r="AR97" s="99" t="s">
        <v>8</v>
      </c>
      <c r="AT97" s="99" t="s">
        <v>41</v>
      </c>
      <c r="AU97" s="99" t="s">
        <v>42</v>
      </c>
      <c r="AY97" s="99" t="s">
        <v>73</v>
      </c>
      <c r="BK97" s="100">
        <f>$BK$98+$BK$270+$BK$535+$BK$648+$BK$672+$BK$711+$BK$719+$BK$726+$BK$774+$BK$921</f>
        <v>0</v>
      </c>
    </row>
    <row r="98" spans="2:63" s="90" customFormat="1" ht="21" customHeight="1">
      <c r="B98" s="91"/>
      <c r="C98" s="92"/>
      <c r="D98" s="92" t="s">
        <v>41</v>
      </c>
      <c r="E98" s="101" t="s">
        <v>8</v>
      </c>
      <c r="F98" s="101" t="s">
        <v>74</v>
      </c>
      <c r="G98" s="92"/>
      <c r="H98" s="92"/>
      <c r="J98" s="102">
        <f>$BK$98</f>
        <v>0</v>
      </c>
      <c r="K98" s="92"/>
      <c r="L98" s="95"/>
      <c r="M98" s="96"/>
      <c r="N98" s="92"/>
      <c r="O98" s="92"/>
      <c r="P98" s="97">
        <f>SUM($P$99:$P$269)</f>
        <v>0</v>
      </c>
      <c r="Q98" s="92"/>
      <c r="R98" s="97">
        <f>SUM($R$99:$R$269)</f>
        <v>298.34165910203</v>
      </c>
      <c r="S98" s="92"/>
      <c r="T98" s="98">
        <f>SUM($T$99:$T$269)</f>
        <v>473.793</v>
      </c>
      <c r="AR98" s="99" t="s">
        <v>8</v>
      </c>
      <c r="AT98" s="99" t="s">
        <v>41</v>
      </c>
      <c r="AU98" s="99" t="s">
        <v>8</v>
      </c>
      <c r="AY98" s="99" t="s">
        <v>73</v>
      </c>
      <c r="BK98" s="100">
        <f>SUM($BK$99:$BK$269)</f>
        <v>0</v>
      </c>
    </row>
    <row r="99" spans="2:65" s="5" customFormat="1" ht="15.75" customHeight="1">
      <c r="B99" s="16"/>
      <c r="C99" s="103" t="s">
        <v>8</v>
      </c>
      <c r="D99" s="103" t="s">
        <v>75</v>
      </c>
      <c r="E99" s="104" t="s">
        <v>750</v>
      </c>
      <c r="F99" s="105" t="s">
        <v>751</v>
      </c>
      <c r="G99" s="106" t="s">
        <v>76</v>
      </c>
      <c r="H99" s="107">
        <v>553</v>
      </c>
      <c r="I99" s="108"/>
      <c r="J99" s="109">
        <f>ROUND($I$99*$H$99,2)</f>
        <v>0</v>
      </c>
      <c r="K99" s="105"/>
      <c r="L99" s="32"/>
      <c r="M99" s="110"/>
      <c r="N99" s="111" t="s">
        <v>31</v>
      </c>
      <c r="O99" s="17"/>
      <c r="P99" s="17"/>
      <c r="Q99" s="112">
        <v>0</v>
      </c>
      <c r="R99" s="112">
        <f>$Q$99*$H$99</f>
        <v>0</v>
      </c>
      <c r="S99" s="112">
        <v>0.56</v>
      </c>
      <c r="T99" s="113">
        <f>$S$99*$H$99</f>
        <v>309.68</v>
      </c>
      <c r="AR99" s="49" t="s">
        <v>78</v>
      </c>
      <c r="AT99" s="49" t="s">
        <v>75</v>
      </c>
      <c r="AU99" s="49" t="s">
        <v>43</v>
      </c>
      <c r="AY99" s="5" t="s">
        <v>73</v>
      </c>
      <c r="BE99" s="114">
        <f>IF($N$99="základní",$J$99,0)</f>
        <v>0</v>
      </c>
      <c r="BF99" s="114">
        <f>IF($N$99="snížená",$J$99,0)</f>
        <v>0</v>
      </c>
      <c r="BG99" s="114">
        <f>IF($N$99="zákl. přenesená",$J$99,0)</f>
        <v>0</v>
      </c>
      <c r="BH99" s="114">
        <f>IF($N$99="sníž. přenesená",$J$99,0)</f>
        <v>0</v>
      </c>
      <c r="BI99" s="114">
        <f>IF($N$99="nulová",$J$99,0)</f>
        <v>0</v>
      </c>
      <c r="BJ99" s="49" t="s">
        <v>8</v>
      </c>
      <c r="BK99" s="114">
        <f>ROUND($I$99*$H$99,2)</f>
        <v>0</v>
      </c>
      <c r="BL99" s="49" t="s">
        <v>78</v>
      </c>
      <c r="BM99" s="49" t="s">
        <v>752</v>
      </c>
    </row>
    <row r="100" spans="2:47" s="5" customFormat="1" ht="30.75" customHeight="1">
      <c r="B100" s="16"/>
      <c r="C100" s="17"/>
      <c r="D100" s="115" t="s">
        <v>80</v>
      </c>
      <c r="E100" s="17"/>
      <c r="F100" s="118" t="s">
        <v>171</v>
      </c>
      <c r="G100" s="17"/>
      <c r="H100" s="17"/>
      <c r="J100" s="17"/>
      <c r="K100" s="17"/>
      <c r="L100" s="32"/>
      <c r="M100" s="35"/>
      <c r="N100" s="17"/>
      <c r="O100" s="17"/>
      <c r="P100" s="17"/>
      <c r="Q100" s="17"/>
      <c r="R100" s="17"/>
      <c r="S100" s="17"/>
      <c r="T100" s="36"/>
      <c r="AT100" s="5" t="s">
        <v>80</v>
      </c>
      <c r="AU100" s="5" t="s">
        <v>43</v>
      </c>
    </row>
    <row r="101" spans="2:65" s="5" customFormat="1" ht="15.75" customHeight="1">
      <c r="B101" s="16"/>
      <c r="C101" s="103" t="s">
        <v>43</v>
      </c>
      <c r="D101" s="103" t="s">
        <v>75</v>
      </c>
      <c r="E101" s="104" t="s">
        <v>753</v>
      </c>
      <c r="F101" s="105" t="s">
        <v>754</v>
      </c>
      <c r="G101" s="106" t="s">
        <v>76</v>
      </c>
      <c r="H101" s="107">
        <v>553</v>
      </c>
      <c r="I101" s="108"/>
      <c r="J101" s="109">
        <f>ROUND($I$101*$H$101,2)</f>
        <v>0</v>
      </c>
      <c r="K101" s="105"/>
      <c r="L101" s="32"/>
      <c r="M101" s="110"/>
      <c r="N101" s="111" t="s">
        <v>31</v>
      </c>
      <c r="O101" s="17"/>
      <c r="P101" s="17"/>
      <c r="Q101" s="112">
        <v>0</v>
      </c>
      <c r="R101" s="112">
        <f>$Q$101*$H$101</f>
        <v>0</v>
      </c>
      <c r="S101" s="112">
        <v>0.181</v>
      </c>
      <c r="T101" s="113">
        <f>$S$101*$H$101</f>
        <v>100.093</v>
      </c>
      <c r="AR101" s="49" t="s">
        <v>78</v>
      </c>
      <c r="AT101" s="49" t="s">
        <v>75</v>
      </c>
      <c r="AU101" s="49" t="s">
        <v>43</v>
      </c>
      <c r="AY101" s="5" t="s">
        <v>73</v>
      </c>
      <c r="BE101" s="114">
        <f>IF($N$101="základní",$J$101,0)</f>
        <v>0</v>
      </c>
      <c r="BF101" s="114">
        <f>IF($N$101="snížená",$J$101,0)</f>
        <v>0</v>
      </c>
      <c r="BG101" s="114">
        <f>IF($N$101="zákl. přenesená",$J$101,0)</f>
        <v>0</v>
      </c>
      <c r="BH101" s="114">
        <f>IF($N$101="sníž. přenesená",$J$101,0)</f>
        <v>0</v>
      </c>
      <c r="BI101" s="114">
        <f>IF($N$101="nulová",$J$101,0)</f>
        <v>0</v>
      </c>
      <c r="BJ101" s="49" t="s">
        <v>8</v>
      </c>
      <c r="BK101" s="114">
        <f>ROUND($I$101*$H$101,2)</f>
        <v>0</v>
      </c>
      <c r="BL101" s="49" t="s">
        <v>78</v>
      </c>
      <c r="BM101" s="49" t="s">
        <v>755</v>
      </c>
    </row>
    <row r="102" spans="2:51" s="5" customFormat="1" ht="15.75" customHeight="1">
      <c r="B102" s="119"/>
      <c r="C102" s="120"/>
      <c r="D102" s="115" t="s">
        <v>81</v>
      </c>
      <c r="E102" s="121"/>
      <c r="F102" s="121" t="s">
        <v>756</v>
      </c>
      <c r="G102" s="120"/>
      <c r="H102" s="122">
        <v>553</v>
      </c>
      <c r="J102" s="120"/>
      <c r="K102" s="120"/>
      <c r="L102" s="123"/>
      <c r="M102" s="124"/>
      <c r="N102" s="120"/>
      <c r="O102" s="120"/>
      <c r="P102" s="120"/>
      <c r="Q102" s="120"/>
      <c r="R102" s="120"/>
      <c r="S102" s="120"/>
      <c r="T102" s="125"/>
      <c r="AT102" s="126" t="s">
        <v>81</v>
      </c>
      <c r="AU102" s="126" t="s">
        <v>43</v>
      </c>
      <c r="AV102" s="126" t="s">
        <v>43</v>
      </c>
      <c r="AW102" s="126" t="s">
        <v>51</v>
      </c>
      <c r="AX102" s="126" t="s">
        <v>8</v>
      </c>
      <c r="AY102" s="126" t="s">
        <v>73</v>
      </c>
    </row>
    <row r="103" spans="2:65" s="5" customFormat="1" ht="15.75" customHeight="1">
      <c r="B103" s="16"/>
      <c r="C103" s="103" t="s">
        <v>82</v>
      </c>
      <c r="D103" s="103" t="s">
        <v>75</v>
      </c>
      <c r="E103" s="104" t="s">
        <v>757</v>
      </c>
      <c r="F103" s="105" t="s">
        <v>758</v>
      </c>
      <c r="G103" s="106" t="s">
        <v>76</v>
      </c>
      <c r="H103" s="107">
        <v>110</v>
      </c>
      <c r="I103" s="108"/>
      <c r="J103" s="109">
        <f>ROUND($I$103*$H$103,2)</f>
        <v>0</v>
      </c>
      <c r="K103" s="105"/>
      <c r="L103" s="32"/>
      <c r="M103" s="110"/>
      <c r="N103" s="111" t="s">
        <v>31</v>
      </c>
      <c r="O103" s="17"/>
      <c r="P103" s="17"/>
      <c r="Q103" s="112">
        <v>0</v>
      </c>
      <c r="R103" s="112">
        <f>$Q$103*$H$103</f>
        <v>0</v>
      </c>
      <c r="S103" s="112">
        <v>0.582</v>
      </c>
      <c r="T103" s="113">
        <f>$S$103*$H$103</f>
        <v>64.02</v>
      </c>
      <c r="AR103" s="49" t="s">
        <v>78</v>
      </c>
      <c r="AT103" s="49" t="s">
        <v>75</v>
      </c>
      <c r="AU103" s="49" t="s">
        <v>43</v>
      </c>
      <c r="AY103" s="5" t="s">
        <v>73</v>
      </c>
      <c r="BE103" s="114">
        <f>IF($N$103="základní",$J$103,0)</f>
        <v>0</v>
      </c>
      <c r="BF103" s="114">
        <f>IF($N$103="snížená",$J$103,0)</f>
        <v>0</v>
      </c>
      <c r="BG103" s="114">
        <f>IF($N$103="zákl. přenesená",$J$103,0)</f>
        <v>0</v>
      </c>
      <c r="BH103" s="114">
        <f>IF($N$103="sníž. přenesená",$J$103,0)</f>
        <v>0</v>
      </c>
      <c r="BI103" s="114">
        <f>IF($N$103="nulová",$J$103,0)</f>
        <v>0</v>
      </c>
      <c r="BJ103" s="49" t="s">
        <v>8</v>
      </c>
      <c r="BK103" s="114">
        <f>ROUND($I$103*$H$103,2)</f>
        <v>0</v>
      </c>
      <c r="BL103" s="49" t="s">
        <v>78</v>
      </c>
      <c r="BM103" s="49" t="s">
        <v>759</v>
      </c>
    </row>
    <row r="104" spans="2:51" s="5" customFormat="1" ht="15.75" customHeight="1">
      <c r="B104" s="119"/>
      <c r="C104" s="120"/>
      <c r="D104" s="115" t="s">
        <v>81</v>
      </c>
      <c r="E104" s="121"/>
      <c r="F104" s="121" t="s">
        <v>760</v>
      </c>
      <c r="G104" s="120"/>
      <c r="H104" s="122">
        <v>110</v>
      </c>
      <c r="J104" s="120"/>
      <c r="K104" s="120"/>
      <c r="L104" s="123"/>
      <c r="M104" s="124"/>
      <c r="N104" s="120"/>
      <c r="O104" s="120"/>
      <c r="P104" s="120"/>
      <c r="Q104" s="120"/>
      <c r="R104" s="120"/>
      <c r="S104" s="120"/>
      <c r="T104" s="125"/>
      <c r="AT104" s="126" t="s">
        <v>81</v>
      </c>
      <c r="AU104" s="126" t="s">
        <v>43</v>
      </c>
      <c r="AV104" s="126" t="s">
        <v>43</v>
      </c>
      <c r="AW104" s="126" t="s">
        <v>51</v>
      </c>
      <c r="AX104" s="126" t="s">
        <v>8</v>
      </c>
      <c r="AY104" s="126" t="s">
        <v>73</v>
      </c>
    </row>
    <row r="105" spans="2:65" s="5" customFormat="1" ht="15.75" customHeight="1">
      <c r="B105" s="16"/>
      <c r="C105" s="103" t="s">
        <v>78</v>
      </c>
      <c r="D105" s="103" t="s">
        <v>75</v>
      </c>
      <c r="E105" s="104" t="s">
        <v>137</v>
      </c>
      <c r="F105" s="105" t="s">
        <v>138</v>
      </c>
      <c r="G105" s="106" t="s">
        <v>118</v>
      </c>
      <c r="H105" s="107">
        <v>100.8</v>
      </c>
      <c r="I105" s="108"/>
      <c r="J105" s="109">
        <f>ROUND($I$105*$H$105,2)</f>
        <v>0</v>
      </c>
      <c r="K105" s="105"/>
      <c r="L105" s="32"/>
      <c r="M105" s="110"/>
      <c r="N105" s="111" t="s">
        <v>31</v>
      </c>
      <c r="O105" s="17"/>
      <c r="P105" s="17"/>
      <c r="Q105" s="112">
        <v>0</v>
      </c>
      <c r="R105" s="112">
        <f>$Q$105*$H$105</f>
        <v>0</v>
      </c>
      <c r="S105" s="112">
        <v>0</v>
      </c>
      <c r="T105" s="113">
        <f>$S$105*$H$105</f>
        <v>0</v>
      </c>
      <c r="AR105" s="49" t="s">
        <v>78</v>
      </c>
      <c r="AT105" s="49" t="s">
        <v>75</v>
      </c>
      <c r="AU105" s="49" t="s">
        <v>43</v>
      </c>
      <c r="AY105" s="5" t="s">
        <v>73</v>
      </c>
      <c r="BE105" s="114">
        <f>IF($N$105="základní",$J$105,0)</f>
        <v>0</v>
      </c>
      <c r="BF105" s="114">
        <f>IF($N$105="snížená",$J$105,0)</f>
        <v>0</v>
      </c>
      <c r="BG105" s="114">
        <f>IF($N$105="zákl. přenesená",$J$105,0)</f>
        <v>0</v>
      </c>
      <c r="BH105" s="114">
        <f>IF($N$105="sníž. přenesená",$J$105,0)</f>
        <v>0</v>
      </c>
      <c r="BI105" s="114">
        <f>IF($N$105="nulová",$J$105,0)</f>
        <v>0</v>
      </c>
      <c r="BJ105" s="49" t="s">
        <v>8</v>
      </c>
      <c r="BK105" s="114">
        <f>ROUND($I$105*$H$105,2)</f>
        <v>0</v>
      </c>
      <c r="BL105" s="49" t="s">
        <v>78</v>
      </c>
      <c r="BM105" s="49" t="s">
        <v>761</v>
      </c>
    </row>
    <row r="106" spans="2:51" s="5" customFormat="1" ht="15.75" customHeight="1">
      <c r="B106" s="119"/>
      <c r="C106" s="120"/>
      <c r="D106" s="115" t="s">
        <v>81</v>
      </c>
      <c r="E106" s="121"/>
      <c r="F106" s="121" t="s">
        <v>762</v>
      </c>
      <c r="G106" s="120"/>
      <c r="H106" s="122">
        <v>17.3</v>
      </c>
      <c r="J106" s="120"/>
      <c r="K106" s="120"/>
      <c r="L106" s="123"/>
      <c r="M106" s="124"/>
      <c r="N106" s="120"/>
      <c r="O106" s="120"/>
      <c r="P106" s="120"/>
      <c r="Q106" s="120"/>
      <c r="R106" s="120"/>
      <c r="S106" s="120"/>
      <c r="T106" s="125"/>
      <c r="AT106" s="126" t="s">
        <v>81</v>
      </c>
      <c r="AU106" s="126" t="s">
        <v>43</v>
      </c>
      <c r="AV106" s="126" t="s">
        <v>43</v>
      </c>
      <c r="AW106" s="126" t="s">
        <v>51</v>
      </c>
      <c r="AX106" s="126" t="s">
        <v>42</v>
      </c>
      <c r="AY106" s="126" t="s">
        <v>73</v>
      </c>
    </row>
    <row r="107" spans="2:51" s="5" customFormat="1" ht="15.75" customHeight="1">
      <c r="B107" s="119"/>
      <c r="C107" s="120"/>
      <c r="D107" s="117" t="s">
        <v>81</v>
      </c>
      <c r="E107" s="120"/>
      <c r="F107" s="121" t="s">
        <v>763</v>
      </c>
      <c r="G107" s="120"/>
      <c r="H107" s="122">
        <v>24</v>
      </c>
      <c r="J107" s="120"/>
      <c r="K107" s="120"/>
      <c r="L107" s="123"/>
      <c r="M107" s="124"/>
      <c r="N107" s="120"/>
      <c r="O107" s="120"/>
      <c r="P107" s="120"/>
      <c r="Q107" s="120"/>
      <c r="R107" s="120"/>
      <c r="S107" s="120"/>
      <c r="T107" s="125"/>
      <c r="AT107" s="126" t="s">
        <v>81</v>
      </c>
      <c r="AU107" s="126" t="s">
        <v>43</v>
      </c>
      <c r="AV107" s="126" t="s">
        <v>43</v>
      </c>
      <c r="AW107" s="126" t="s">
        <v>51</v>
      </c>
      <c r="AX107" s="126" t="s">
        <v>42</v>
      </c>
      <c r="AY107" s="126" t="s">
        <v>73</v>
      </c>
    </row>
    <row r="108" spans="2:51" s="5" customFormat="1" ht="15.75" customHeight="1">
      <c r="B108" s="119"/>
      <c r="C108" s="120"/>
      <c r="D108" s="117" t="s">
        <v>81</v>
      </c>
      <c r="E108" s="120"/>
      <c r="F108" s="121" t="s">
        <v>764</v>
      </c>
      <c r="G108" s="120"/>
      <c r="H108" s="122">
        <v>59.5</v>
      </c>
      <c r="J108" s="120"/>
      <c r="K108" s="120"/>
      <c r="L108" s="123"/>
      <c r="M108" s="124"/>
      <c r="N108" s="120"/>
      <c r="O108" s="120"/>
      <c r="P108" s="120"/>
      <c r="Q108" s="120"/>
      <c r="R108" s="120"/>
      <c r="S108" s="120"/>
      <c r="T108" s="125"/>
      <c r="AT108" s="126" t="s">
        <v>81</v>
      </c>
      <c r="AU108" s="126" t="s">
        <v>43</v>
      </c>
      <c r="AV108" s="126" t="s">
        <v>43</v>
      </c>
      <c r="AW108" s="126" t="s">
        <v>51</v>
      </c>
      <c r="AX108" s="126" t="s">
        <v>42</v>
      </c>
      <c r="AY108" s="126" t="s">
        <v>73</v>
      </c>
    </row>
    <row r="109" spans="2:51" s="5" customFormat="1" ht="15.75" customHeight="1">
      <c r="B109" s="143"/>
      <c r="C109" s="144"/>
      <c r="D109" s="117" t="s">
        <v>81</v>
      </c>
      <c r="E109" s="144" t="s">
        <v>716</v>
      </c>
      <c r="F109" s="145" t="s">
        <v>120</v>
      </c>
      <c r="G109" s="144"/>
      <c r="H109" s="146">
        <v>100.8</v>
      </c>
      <c r="J109" s="144"/>
      <c r="K109" s="144"/>
      <c r="L109" s="147"/>
      <c r="M109" s="148"/>
      <c r="N109" s="144"/>
      <c r="O109" s="144"/>
      <c r="P109" s="144"/>
      <c r="Q109" s="144"/>
      <c r="R109" s="144"/>
      <c r="S109" s="144"/>
      <c r="T109" s="149"/>
      <c r="AT109" s="150" t="s">
        <v>81</v>
      </c>
      <c r="AU109" s="150" t="s">
        <v>43</v>
      </c>
      <c r="AV109" s="150" t="s">
        <v>78</v>
      </c>
      <c r="AW109" s="150" t="s">
        <v>51</v>
      </c>
      <c r="AX109" s="150" t="s">
        <v>8</v>
      </c>
      <c r="AY109" s="150" t="s">
        <v>73</v>
      </c>
    </row>
    <row r="110" spans="2:65" s="5" customFormat="1" ht="15.75" customHeight="1">
      <c r="B110" s="16"/>
      <c r="C110" s="103" t="s">
        <v>84</v>
      </c>
      <c r="D110" s="103" t="s">
        <v>75</v>
      </c>
      <c r="E110" s="104" t="s">
        <v>139</v>
      </c>
      <c r="F110" s="105" t="s">
        <v>140</v>
      </c>
      <c r="G110" s="106" t="s">
        <v>118</v>
      </c>
      <c r="H110" s="107">
        <v>100.8</v>
      </c>
      <c r="I110" s="108"/>
      <c r="J110" s="109">
        <f>ROUND($I$110*$H$110,2)</f>
        <v>0</v>
      </c>
      <c r="K110" s="105"/>
      <c r="L110" s="32"/>
      <c r="M110" s="110"/>
      <c r="N110" s="111" t="s">
        <v>31</v>
      </c>
      <c r="O110" s="17"/>
      <c r="P110" s="17"/>
      <c r="Q110" s="112">
        <v>0</v>
      </c>
      <c r="R110" s="112">
        <f>$Q$110*$H$110</f>
        <v>0</v>
      </c>
      <c r="S110" s="112">
        <v>0</v>
      </c>
      <c r="T110" s="113">
        <f>$S$110*$H$110</f>
        <v>0</v>
      </c>
      <c r="AR110" s="49" t="s">
        <v>78</v>
      </c>
      <c r="AT110" s="49" t="s">
        <v>75</v>
      </c>
      <c r="AU110" s="49" t="s">
        <v>43</v>
      </c>
      <c r="AY110" s="5" t="s">
        <v>73</v>
      </c>
      <c r="BE110" s="114">
        <f>IF($N$110="základní",$J$110,0)</f>
        <v>0</v>
      </c>
      <c r="BF110" s="114">
        <f>IF($N$110="snížená",$J$110,0)</f>
        <v>0</v>
      </c>
      <c r="BG110" s="114">
        <f>IF($N$110="zákl. přenesená",$J$110,0)</f>
        <v>0</v>
      </c>
      <c r="BH110" s="114">
        <f>IF($N$110="sníž. přenesená",$J$110,0)</f>
        <v>0</v>
      </c>
      <c r="BI110" s="114">
        <f>IF($N$110="nulová",$J$110,0)</f>
        <v>0</v>
      </c>
      <c r="BJ110" s="49" t="s">
        <v>8</v>
      </c>
      <c r="BK110" s="114">
        <f>ROUND($I$110*$H$110,2)</f>
        <v>0</v>
      </c>
      <c r="BL110" s="49" t="s">
        <v>78</v>
      </c>
      <c r="BM110" s="49" t="s">
        <v>765</v>
      </c>
    </row>
    <row r="111" spans="2:51" s="5" customFormat="1" ht="15.75" customHeight="1">
      <c r="B111" s="119"/>
      <c r="C111" s="120"/>
      <c r="D111" s="115" t="s">
        <v>81</v>
      </c>
      <c r="E111" s="121"/>
      <c r="F111" s="121" t="s">
        <v>766</v>
      </c>
      <c r="G111" s="120"/>
      <c r="H111" s="122">
        <v>100.8</v>
      </c>
      <c r="J111" s="120"/>
      <c r="K111" s="120"/>
      <c r="L111" s="123"/>
      <c r="M111" s="124"/>
      <c r="N111" s="120"/>
      <c r="O111" s="120"/>
      <c r="P111" s="120"/>
      <c r="Q111" s="120"/>
      <c r="R111" s="120"/>
      <c r="S111" s="120"/>
      <c r="T111" s="125"/>
      <c r="AT111" s="126" t="s">
        <v>81</v>
      </c>
      <c r="AU111" s="126" t="s">
        <v>43</v>
      </c>
      <c r="AV111" s="126" t="s">
        <v>43</v>
      </c>
      <c r="AW111" s="126" t="s">
        <v>51</v>
      </c>
      <c r="AX111" s="126" t="s">
        <v>8</v>
      </c>
      <c r="AY111" s="126" t="s">
        <v>73</v>
      </c>
    </row>
    <row r="112" spans="2:65" s="5" customFormat="1" ht="15.75" customHeight="1">
      <c r="B112" s="16"/>
      <c r="C112" s="103" t="s">
        <v>85</v>
      </c>
      <c r="D112" s="103" t="s">
        <v>75</v>
      </c>
      <c r="E112" s="104" t="s">
        <v>141</v>
      </c>
      <c r="F112" s="105" t="s">
        <v>142</v>
      </c>
      <c r="G112" s="106" t="s">
        <v>118</v>
      </c>
      <c r="H112" s="107">
        <v>100.8</v>
      </c>
      <c r="I112" s="108"/>
      <c r="J112" s="109">
        <f>ROUND($I$112*$H$112,2)</f>
        <v>0</v>
      </c>
      <c r="K112" s="105"/>
      <c r="L112" s="32"/>
      <c r="M112" s="110"/>
      <c r="N112" s="111" t="s">
        <v>31</v>
      </c>
      <c r="O112" s="17"/>
      <c r="P112" s="17"/>
      <c r="Q112" s="112">
        <v>0</v>
      </c>
      <c r="R112" s="112">
        <f>$Q$112*$H$112</f>
        <v>0</v>
      </c>
      <c r="S112" s="112">
        <v>0</v>
      </c>
      <c r="T112" s="113">
        <f>$S$112*$H$112</f>
        <v>0</v>
      </c>
      <c r="AR112" s="49" t="s">
        <v>78</v>
      </c>
      <c r="AT112" s="49" t="s">
        <v>75</v>
      </c>
      <c r="AU112" s="49" t="s">
        <v>43</v>
      </c>
      <c r="AY112" s="5" t="s">
        <v>73</v>
      </c>
      <c r="BE112" s="114">
        <f>IF($N$112="základní",$J$112,0)</f>
        <v>0</v>
      </c>
      <c r="BF112" s="114">
        <f>IF($N$112="snížená",$J$112,0)</f>
        <v>0</v>
      </c>
      <c r="BG112" s="114">
        <f>IF($N$112="zákl. přenesená",$J$112,0)</f>
        <v>0</v>
      </c>
      <c r="BH112" s="114">
        <f>IF($N$112="sníž. přenesená",$J$112,0)</f>
        <v>0</v>
      </c>
      <c r="BI112" s="114">
        <f>IF($N$112="nulová",$J$112,0)</f>
        <v>0</v>
      </c>
      <c r="BJ112" s="49" t="s">
        <v>8</v>
      </c>
      <c r="BK112" s="114">
        <f>ROUND($I$112*$H$112,2)</f>
        <v>0</v>
      </c>
      <c r="BL112" s="49" t="s">
        <v>78</v>
      </c>
      <c r="BM112" s="49" t="s">
        <v>767</v>
      </c>
    </row>
    <row r="113" spans="2:51" s="5" customFormat="1" ht="15.75" customHeight="1">
      <c r="B113" s="119"/>
      <c r="C113" s="120"/>
      <c r="D113" s="115" t="s">
        <v>81</v>
      </c>
      <c r="E113" s="121"/>
      <c r="F113" s="121" t="s">
        <v>766</v>
      </c>
      <c r="G113" s="120"/>
      <c r="H113" s="122">
        <v>100.8</v>
      </c>
      <c r="J113" s="120"/>
      <c r="K113" s="120"/>
      <c r="L113" s="123"/>
      <c r="M113" s="124"/>
      <c r="N113" s="120"/>
      <c r="O113" s="120"/>
      <c r="P113" s="120"/>
      <c r="Q113" s="120"/>
      <c r="R113" s="120"/>
      <c r="S113" s="120"/>
      <c r="T113" s="125"/>
      <c r="AT113" s="126" t="s">
        <v>81</v>
      </c>
      <c r="AU113" s="126" t="s">
        <v>43</v>
      </c>
      <c r="AV113" s="126" t="s">
        <v>43</v>
      </c>
      <c r="AW113" s="126" t="s">
        <v>51</v>
      </c>
      <c r="AX113" s="126" t="s">
        <v>8</v>
      </c>
      <c r="AY113" s="126" t="s">
        <v>73</v>
      </c>
    </row>
    <row r="114" spans="2:65" s="5" customFormat="1" ht="15.75" customHeight="1">
      <c r="B114" s="16"/>
      <c r="C114" s="103" t="s">
        <v>86</v>
      </c>
      <c r="D114" s="103" t="s">
        <v>75</v>
      </c>
      <c r="E114" s="104" t="s">
        <v>768</v>
      </c>
      <c r="F114" s="105" t="s">
        <v>769</v>
      </c>
      <c r="G114" s="106" t="s">
        <v>276</v>
      </c>
      <c r="H114" s="107">
        <v>5760</v>
      </c>
      <c r="I114" s="108"/>
      <c r="J114" s="109">
        <f>ROUND($I$114*$H$114,2)</f>
        <v>0</v>
      </c>
      <c r="K114" s="105"/>
      <c r="L114" s="32"/>
      <c r="M114" s="110"/>
      <c r="N114" s="111" t="s">
        <v>31</v>
      </c>
      <c r="O114" s="17"/>
      <c r="P114" s="17"/>
      <c r="Q114" s="112">
        <v>3.6672E-05</v>
      </c>
      <c r="R114" s="112">
        <f>$Q$114*$H$114</f>
        <v>0.21123071999999998</v>
      </c>
      <c r="S114" s="112">
        <v>0</v>
      </c>
      <c r="T114" s="113">
        <f>$S$114*$H$114</f>
        <v>0</v>
      </c>
      <c r="AR114" s="49" t="s">
        <v>78</v>
      </c>
      <c r="AT114" s="49" t="s">
        <v>75</v>
      </c>
      <c r="AU114" s="49" t="s">
        <v>43</v>
      </c>
      <c r="AY114" s="5" t="s">
        <v>73</v>
      </c>
      <c r="BE114" s="114">
        <f>IF($N$114="základní",$J$114,0)</f>
        <v>0</v>
      </c>
      <c r="BF114" s="114">
        <f>IF($N$114="snížená",$J$114,0)</f>
        <v>0</v>
      </c>
      <c r="BG114" s="114">
        <f>IF($N$114="zákl. přenesená",$J$114,0)</f>
        <v>0</v>
      </c>
      <c r="BH114" s="114">
        <f>IF($N$114="sníž. přenesená",$J$114,0)</f>
        <v>0</v>
      </c>
      <c r="BI114" s="114">
        <f>IF($N$114="nulová",$J$114,0)</f>
        <v>0</v>
      </c>
      <c r="BJ114" s="49" t="s">
        <v>8</v>
      </c>
      <c r="BK114" s="114">
        <f>ROUND($I$114*$H$114,2)</f>
        <v>0</v>
      </c>
      <c r="BL114" s="49" t="s">
        <v>78</v>
      </c>
      <c r="BM114" s="49" t="s">
        <v>770</v>
      </c>
    </row>
    <row r="115" spans="2:51" s="5" customFormat="1" ht="15.75" customHeight="1">
      <c r="B115" s="119"/>
      <c r="C115" s="120"/>
      <c r="D115" s="115" t="s">
        <v>81</v>
      </c>
      <c r="E115" s="121"/>
      <c r="F115" s="121" t="s">
        <v>771</v>
      </c>
      <c r="G115" s="120"/>
      <c r="H115" s="122">
        <v>5760</v>
      </c>
      <c r="J115" s="120"/>
      <c r="K115" s="120"/>
      <c r="L115" s="123"/>
      <c r="M115" s="124"/>
      <c r="N115" s="120"/>
      <c r="O115" s="120"/>
      <c r="P115" s="120"/>
      <c r="Q115" s="120"/>
      <c r="R115" s="120"/>
      <c r="S115" s="120"/>
      <c r="T115" s="125"/>
      <c r="AT115" s="126" t="s">
        <v>81</v>
      </c>
      <c r="AU115" s="126" t="s">
        <v>43</v>
      </c>
      <c r="AV115" s="126" t="s">
        <v>43</v>
      </c>
      <c r="AW115" s="126" t="s">
        <v>51</v>
      </c>
      <c r="AX115" s="126" t="s">
        <v>8</v>
      </c>
      <c r="AY115" s="126" t="s">
        <v>73</v>
      </c>
    </row>
    <row r="116" spans="2:65" s="5" customFormat="1" ht="15.75" customHeight="1">
      <c r="B116" s="16"/>
      <c r="C116" s="103" t="s">
        <v>87</v>
      </c>
      <c r="D116" s="103" t="s">
        <v>75</v>
      </c>
      <c r="E116" s="104" t="s">
        <v>274</v>
      </c>
      <c r="F116" s="105" t="s">
        <v>275</v>
      </c>
      <c r="G116" s="106" t="s">
        <v>276</v>
      </c>
      <c r="H116" s="107">
        <v>1200</v>
      </c>
      <c r="I116" s="108"/>
      <c r="J116" s="109">
        <f>ROUND($I$116*$H$116,2)</f>
        <v>0</v>
      </c>
      <c r="K116" s="105"/>
      <c r="L116" s="32"/>
      <c r="M116" s="110"/>
      <c r="N116" s="111" t="s">
        <v>31</v>
      </c>
      <c r="O116" s="17"/>
      <c r="P116" s="17"/>
      <c r="Q116" s="112">
        <v>3.6672E-05</v>
      </c>
      <c r="R116" s="112">
        <f>$Q$116*$H$116</f>
        <v>0.044006399999999994</v>
      </c>
      <c r="S116" s="112">
        <v>0</v>
      </c>
      <c r="T116" s="113">
        <f>$S$116*$H$116</f>
        <v>0</v>
      </c>
      <c r="AR116" s="49" t="s">
        <v>78</v>
      </c>
      <c r="AT116" s="49" t="s">
        <v>75</v>
      </c>
      <c r="AU116" s="49" t="s">
        <v>43</v>
      </c>
      <c r="AY116" s="5" t="s">
        <v>73</v>
      </c>
      <c r="BE116" s="114">
        <f>IF($N$116="základní",$J$116,0)</f>
        <v>0</v>
      </c>
      <c r="BF116" s="114">
        <f>IF($N$116="snížená",$J$116,0)</f>
        <v>0</v>
      </c>
      <c r="BG116" s="114">
        <f>IF($N$116="zákl. přenesená",$J$116,0)</f>
        <v>0</v>
      </c>
      <c r="BH116" s="114">
        <f>IF($N$116="sníž. přenesená",$J$116,0)</f>
        <v>0</v>
      </c>
      <c r="BI116" s="114">
        <f>IF($N$116="nulová",$J$116,0)</f>
        <v>0</v>
      </c>
      <c r="BJ116" s="49" t="s">
        <v>8</v>
      </c>
      <c r="BK116" s="114">
        <f>ROUND($I$116*$H$116,2)</f>
        <v>0</v>
      </c>
      <c r="BL116" s="49" t="s">
        <v>78</v>
      </c>
      <c r="BM116" s="49" t="s">
        <v>772</v>
      </c>
    </row>
    <row r="117" spans="2:51" s="5" customFormat="1" ht="15.75" customHeight="1">
      <c r="B117" s="119"/>
      <c r="C117" s="120"/>
      <c r="D117" s="115" t="s">
        <v>81</v>
      </c>
      <c r="E117" s="121"/>
      <c r="F117" s="121" t="s">
        <v>773</v>
      </c>
      <c r="G117" s="120"/>
      <c r="H117" s="122">
        <v>1200</v>
      </c>
      <c r="J117" s="120"/>
      <c r="K117" s="120"/>
      <c r="L117" s="123"/>
      <c r="M117" s="124"/>
      <c r="N117" s="120"/>
      <c r="O117" s="120"/>
      <c r="P117" s="120"/>
      <c r="Q117" s="120"/>
      <c r="R117" s="120"/>
      <c r="S117" s="120"/>
      <c r="T117" s="125"/>
      <c r="AT117" s="126" t="s">
        <v>81</v>
      </c>
      <c r="AU117" s="126" t="s">
        <v>43</v>
      </c>
      <c r="AV117" s="126" t="s">
        <v>43</v>
      </c>
      <c r="AW117" s="126" t="s">
        <v>51</v>
      </c>
      <c r="AX117" s="126" t="s">
        <v>8</v>
      </c>
      <c r="AY117" s="126" t="s">
        <v>73</v>
      </c>
    </row>
    <row r="118" spans="2:65" s="5" customFormat="1" ht="15.75" customHeight="1">
      <c r="B118" s="16"/>
      <c r="C118" s="103" t="s">
        <v>88</v>
      </c>
      <c r="D118" s="103" t="s">
        <v>75</v>
      </c>
      <c r="E118" s="104" t="s">
        <v>774</v>
      </c>
      <c r="F118" s="105" t="s">
        <v>775</v>
      </c>
      <c r="G118" s="106" t="s">
        <v>279</v>
      </c>
      <c r="H118" s="107">
        <v>240</v>
      </c>
      <c r="I118" s="108"/>
      <c r="J118" s="109">
        <f>ROUND($I$118*$H$118,2)</f>
        <v>0</v>
      </c>
      <c r="K118" s="105"/>
      <c r="L118" s="32"/>
      <c r="M118" s="110"/>
      <c r="N118" s="111" t="s">
        <v>31</v>
      </c>
      <c r="O118" s="17"/>
      <c r="P118" s="17"/>
      <c r="Q118" s="112">
        <v>0</v>
      </c>
      <c r="R118" s="112">
        <f>$Q$118*$H$118</f>
        <v>0</v>
      </c>
      <c r="S118" s="112">
        <v>0</v>
      </c>
      <c r="T118" s="113">
        <f>$S$118*$H$118</f>
        <v>0</v>
      </c>
      <c r="AR118" s="49" t="s">
        <v>78</v>
      </c>
      <c r="AT118" s="49" t="s">
        <v>75</v>
      </c>
      <c r="AU118" s="49" t="s">
        <v>43</v>
      </c>
      <c r="AY118" s="5" t="s">
        <v>73</v>
      </c>
      <c r="BE118" s="114">
        <f>IF($N$118="základní",$J$118,0)</f>
        <v>0</v>
      </c>
      <c r="BF118" s="114">
        <f>IF($N$118="snížená",$J$118,0)</f>
        <v>0</v>
      </c>
      <c r="BG118" s="114">
        <f>IF($N$118="zákl. přenesená",$J$118,0)</f>
        <v>0</v>
      </c>
      <c r="BH118" s="114">
        <f>IF($N$118="sníž. přenesená",$J$118,0)</f>
        <v>0</v>
      </c>
      <c r="BI118" s="114">
        <f>IF($N$118="nulová",$J$118,0)</f>
        <v>0</v>
      </c>
      <c r="BJ118" s="49" t="s">
        <v>8</v>
      </c>
      <c r="BK118" s="114">
        <f>ROUND($I$118*$H$118,2)</f>
        <v>0</v>
      </c>
      <c r="BL118" s="49" t="s">
        <v>78</v>
      </c>
      <c r="BM118" s="49" t="s">
        <v>776</v>
      </c>
    </row>
    <row r="119" spans="2:51" s="5" customFormat="1" ht="15.75" customHeight="1">
      <c r="B119" s="119"/>
      <c r="C119" s="120"/>
      <c r="D119" s="115" t="s">
        <v>81</v>
      </c>
      <c r="E119" s="121"/>
      <c r="F119" s="121" t="s">
        <v>777</v>
      </c>
      <c r="G119" s="120"/>
      <c r="H119" s="122">
        <v>240</v>
      </c>
      <c r="J119" s="120"/>
      <c r="K119" s="120"/>
      <c r="L119" s="123"/>
      <c r="M119" s="124"/>
      <c r="N119" s="120"/>
      <c r="O119" s="120"/>
      <c r="P119" s="120"/>
      <c r="Q119" s="120"/>
      <c r="R119" s="120"/>
      <c r="S119" s="120"/>
      <c r="T119" s="125"/>
      <c r="AT119" s="126" t="s">
        <v>81</v>
      </c>
      <c r="AU119" s="126" t="s">
        <v>43</v>
      </c>
      <c r="AV119" s="126" t="s">
        <v>43</v>
      </c>
      <c r="AW119" s="126" t="s">
        <v>51</v>
      </c>
      <c r="AX119" s="126" t="s">
        <v>8</v>
      </c>
      <c r="AY119" s="126" t="s">
        <v>73</v>
      </c>
    </row>
    <row r="120" spans="2:65" s="5" customFormat="1" ht="15.75" customHeight="1">
      <c r="B120" s="16"/>
      <c r="C120" s="103" t="s">
        <v>12</v>
      </c>
      <c r="D120" s="103" t="s">
        <v>75</v>
      </c>
      <c r="E120" s="104" t="s">
        <v>277</v>
      </c>
      <c r="F120" s="105" t="s">
        <v>278</v>
      </c>
      <c r="G120" s="106" t="s">
        <v>279</v>
      </c>
      <c r="H120" s="107">
        <v>240</v>
      </c>
      <c r="I120" s="108"/>
      <c r="J120" s="109">
        <f>ROUND($I$120*$H$120,2)</f>
        <v>0</v>
      </c>
      <c r="K120" s="105"/>
      <c r="L120" s="32"/>
      <c r="M120" s="110"/>
      <c r="N120" s="111" t="s">
        <v>31</v>
      </c>
      <c r="O120" s="17"/>
      <c r="P120" s="17"/>
      <c r="Q120" s="112">
        <v>0</v>
      </c>
      <c r="R120" s="112">
        <f>$Q$120*$H$120</f>
        <v>0</v>
      </c>
      <c r="S120" s="112">
        <v>0</v>
      </c>
      <c r="T120" s="113">
        <f>$S$120*$H$120</f>
        <v>0</v>
      </c>
      <c r="AR120" s="49" t="s">
        <v>78</v>
      </c>
      <c r="AT120" s="49" t="s">
        <v>75</v>
      </c>
      <c r="AU120" s="49" t="s">
        <v>43</v>
      </c>
      <c r="AY120" s="5" t="s">
        <v>73</v>
      </c>
      <c r="BE120" s="114">
        <f>IF($N$120="základní",$J$120,0)</f>
        <v>0</v>
      </c>
      <c r="BF120" s="114">
        <f>IF($N$120="snížená",$J$120,0)</f>
        <v>0</v>
      </c>
      <c r="BG120" s="114">
        <f>IF($N$120="zákl. přenesená",$J$120,0)</f>
        <v>0</v>
      </c>
      <c r="BH120" s="114">
        <f>IF($N$120="sníž. přenesená",$J$120,0)</f>
        <v>0</v>
      </c>
      <c r="BI120" s="114">
        <f>IF($N$120="nulová",$J$120,0)</f>
        <v>0</v>
      </c>
      <c r="BJ120" s="49" t="s">
        <v>8</v>
      </c>
      <c r="BK120" s="114">
        <f>ROUND($I$120*$H$120,2)</f>
        <v>0</v>
      </c>
      <c r="BL120" s="49" t="s">
        <v>78</v>
      </c>
      <c r="BM120" s="49" t="s">
        <v>778</v>
      </c>
    </row>
    <row r="121" spans="2:51" s="5" customFormat="1" ht="15.75" customHeight="1">
      <c r="B121" s="119"/>
      <c r="C121" s="120"/>
      <c r="D121" s="115" t="s">
        <v>81</v>
      </c>
      <c r="E121" s="121"/>
      <c r="F121" s="121" t="s">
        <v>777</v>
      </c>
      <c r="G121" s="120"/>
      <c r="H121" s="122">
        <v>240</v>
      </c>
      <c r="J121" s="120"/>
      <c r="K121" s="120"/>
      <c r="L121" s="123"/>
      <c r="M121" s="124"/>
      <c r="N121" s="120"/>
      <c r="O121" s="120"/>
      <c r="P121" s="120"/>
      <c r="Q121" s="120"/>
      <c r="R121" s="120"/>
      <c r="S121" s="120"/>
      <c r="T121" s="125"/>
      <c r="AT121" s="126" t="s">
        <v>81</v>
      </c>
      <c r="AU121" s="126" t="s">
        <v>43</v>
      </c>
      <c r="AV121" s="126" t="s">
        <v>43</v>
      </c>
      <c r="AW121" s="126" t="s">
        <v>51</v>
      </c>
      <c r="AX121" s="126" t="s">
        <v>8</v>
      </c>
      <c r="AY121" s="126" t="s">
        <v>73</v>
      </c>
    </row>
    <row r="122" spans="2:65" s="5" customFormat="1" ht="15.75" customHeight="1">
      <c r="B122" s="16"/>
      <c r="C122" s="103" t="s">
        <v>89</v>
      </c>
      <c r="D122" s="103" t="s">
        <v>75</v>
      </c>
      <c r="E122" s="104" t="s">
        <v>779</v>
      </c>
      <c r="F122" s="105" t="s">
        <v>780</v>
      </c>
      <c r="G122" s="106" t="s">
        <v>118</v>
      </c>
      <c r="H122" s="107">
        <v>642.8</v>
      </c>
      <c r="I122" s="108"/>
      <c r="J122" s="109">
        <f>ROUND($I$122*$H$122,2)</f>
        <v>0</v>
      </c>
      <c r="K122" s="105"/>
      <c r="L122" s="32"/>
      <c r="M122" s="110"/>
      <c r="N122" s="111" t="s">
        <v>31</v>
      </c>
      <c r="O122" s="17"/>
      <c r="P122" s="17"/>
      <c r="Q122" s="112">
        <v>0</v>
      </c>
      <c r="R122" s="112">
        <f>$Q$122*$H$122</f>
        <v>0</v>
      </c>
      <c r="S122" s="112">
        <v>0</v>
      </c>
      <c r="T122" s="113">
        <f>$S$122*$H$122</f>
        <v>0</v>
      </c>
      <c r="AR122" s="49" t="s">
        <v>78</v>
      </c>
      <c r="AT122" s="49" t="s">
        <v>75</v>
      </c>
      <c r="AU122" s="49" t="s">
        <v>43</v>
      </c>
      <c r="AY122" s="5" t="s">
        <v>73</v>
      </c>
      <c r="BE122" s="114">
        <f>IF($N$122="základní",$J$122,0)</f>
        <v>0</v>
      </c>
      <c r="BF122" s="114">
        <f>IF($N$122="snížená",$J$122,0)</f>
        <v>0</v>
      </c>
      <c r="BG122" s="114">
        <f>IF($N$122="zákl. přenesená",$J$122,0)</f>
        <v>0</v>
      </c>
      <c r="BH122" s="114">
        <f>IF($N$122="sníž. přenesená",$J$122,0)</f>
        <v>0</v>
      </c>
      <c r="BI122" s="114">
        <f>IF($N$122="nulová",$J$122,0)</f>
        <v>0</v>
      </c>
      <c r="BJ122" s="49" t="s">
        <v>8</v>
      </c>
      <c r="BK122" s="114">
        <f>ROUND($I$122*$H$122,2)</f>
        <v>0</v>
      </c>
      <c r="BL122" s="49" t="s">
        <v>78</v>
      </c>
      <c r="BM122" s="49" t="s">
        <v>781</v>
      </c>
    </row>
    <row r="123" spans="2:51" s="5" customFormat="1" ht="15.75" customHeight="1">
      <c r="B123" s="119"/>
      <c r="C123" s="120"/>
      <c r="D123" s="115" t="s">
        <v>81</v>
      </c>
      <c r="E123" s="121" t="s">
        <v>263</v>
      </c>
      <c r="F123" s="121" t="s">
        <v>719</v>
      </c>
      <c r="G123" s="120"/>
      <c r="H123" s="122">
        <v>3214</v>
      </c>
      <c r="J123" s="120"/>
      <c r="K123" s="120"/>
      <c r="L123" s="123"/>
      <c r="M123" s="124"/>
      <c r="N123" s="120"/>
      <c r="O123" s="120"/>
      <c r="P123" s="120"/>
      <c r="Q123" s="120"/>
      <c r="R123" s="120"/>
      <c r="S123" s="120"/>
      <c r="T123" s="125"/>
      <c r="AT123" s="126" t="s">
        <v>81</v>
      </c>
      <c r="AU123" s="126" t="s">
        <v>43</v>
      </c>
      <c r="AV123" s="126" t="s">
        <v>43</v>
      </c>
      <c r="AW123" s="126" t="s">
        <v>51</v>
      </c>
      <c r="AX123" s="126" t="s">
        <v>42</v>
      </c>
      <c r="AY123" s="126" t="s">
        <v>73</v>
      </c>
    </row>
    <row r="124" spans="2:51" s="5" customFormat="1" ht="15.75" customHeight="1">
      <c r="B124" s="119"/>
      <c r="C124" s="120"/>
      <c r="D124" s="117" t="s">
        <v>81</v>
      </c>
      <c r="E124" s="120"/>
      <c r="F124" s="121" t="s">
        <v>782</v>
      </c>
      <c r="G124" s="120"/>
      <c r="H124" s="122">
        <v>642.8</v>
      </c>
      <c r="J124" s="120"/>
      <c r="K124" s="120"/>
      <c r="L124" s="123"/>
      <c r="M124" s="124"/>
      <c r="N124" s="120"/>
      <c r="O124" s="120"/>
      <c r="P124" s="120"/>
      <c r="Q124" s="120"/>
      <c r="R124" s="120"/>
      <c r="S124" s="120"/>
      <c r="T124" s="125"/>
      <c r="AT124" s="126" t="s">
        <v>81</v>
      </c>
      <c r="AU124" s="126" t="s">
        <v>43</v>
      </c>
      <c r="AV124" s="126" t="s">
        <v>43</v>
      </c>
      <c r="AW124" s="126" t="s">
        <v>51</v>
      </c>
      <c r="AX124" s="126" t="s">
        <v>8</v>
      </c>
      <c r="AY124" s="126" t="s">
        <v>73</v>
      </c>
    </row>
    <row r="125" spans="2:65" s="5" customFormat="1" ht="15.75" customHeight="1">
      <c r="B125" s="16"/>
      <c r="C125" s="103" t="s">
        <v>90</v>
      </c>
      <c r="D125" s="103" t="s">
        <v>75</v>
      </c>
      <c r="E125" s="104" t="s">
        <v>783</v>
      </c>
      <c r="F125" s="105" t="s">
        <v>784</v>
      </c>
      <c r="G125" s="106" t="s">
        <v>118</v>
      </c>
      <c r="H125" s="107">
        <v>2571.2</v>
      </c>
      <c r="I125" s="108"/>
      <c r="J125" s="109">
        <f>ROUND($I$125*$H$125,2)</f>
        <v>0</v>
      </c>
      <c r="K125" s="105"/>
      <c r="L125" s="32"/>
      <c r="M125" s="110"/>
      <c r="N125" s="111" t="s">
        <v>31</v>
      </c>
      <c r="O125" s="17"/>
      <c r="P125" s="17"/>
      <c r="Q125" s="112">
        <v>0</v>
      </c>
      <c r="R125" s="112">
        <f>$Q$125*$H$125</f>
        <v>0</v>
      </c>
      <c r="S125" s="112">
        <v>0</v>
      </c>
      <c r="T125" s="113">
        <f>$S$125*$H$125</f>
        <v>0</v>
      </c>
      <c r="AR125" s="49" t="s">
        <v>78</v>
      </c>
      <c r="AT125" s="49" t="s">
        <v>75</v>
      </c>
      <c r="AU125" s="49" t="s">
        <v>43</v>
      </c>
      <c r="AY125" s="5" t="s">
        <v>73</v>
      </c>
      <c r="BE125" s="114">
        <f>IF($N$125="základní",$J$125,0)</f>
        <v>0</v>
      </c>
      <c r="BF125" s="114">
        <f>IF($N$125="snížená",$J$125,0)</f>
        <v>0</v>
      </c>
      <c r="BG125" s="114">
        <f>IF($N$125="zákl. přenesená",$J$125,0)</f>
        <v>0</v>
      </c>
      <c r="BH125" s="114">
        <f>IF($N$125="sníž. přenesená",$J$125,0)</f>
        <v>0</v>
      </c>
      <c r="BI125" s="114">
        <f>IF($N$125="nulová",$J$125,0)</f>
        <v>0</v>
      </c>
      <c r="BJ125" s="49" t="s">
        <v>8</v>
      </c>
      <c r="BK125" s="114">
        <f>ROUND($I$125*$H$125,2)</f>
        <v>0</v>
      </c>
      <c r="BL125" s="49" t="s">
        <v>78</v>
      </c>
      <c r="BM125" s="49" t="s">
        <v>785</v>
      </c>
    </row>
    <row r="126" spans="2:51" s="5" customFormat="1" ht="15.75" customHeight="1">
      <c r="B126" s="119"/>
      <c r="C126" s="120"/>
      <c r="D126" s="115" t="s">
        <v>81</v>
      </c>
      <c r="E126" s="121"/>
      <c r="F126" s="121" t="s">
        <v>786</v>
      </c>
      <c r="G126" s="120"/>
      <c r="H126" s="122">
        <v>2571.2</v>
      </c>
      <c r="J126" s="120"/>
      <c r="K126" s="120"/>
      <c r="L126" s="123"/>
      <c r="M126" s="124"/>
      <c r="N126" s="120"/>
      <c r="O126" s="120"/>
      <c r="P126" s="120"/>
      <c r="Q126" s="120"/>
      <c r="R126" s="120"/>
      <c r="S126" s="120"/>
      <c r="T126" s="125"/>
      <c r="AT126" s="126" t="s">
        <v>81</v>
      </c>
      <c r="AU126" s="126" t="s">
        <v>43</v>
      </c>
      <c r="AV126" s="126" t="s">
        <v>43</v>
      </c>
      <c r="AW126" s="126" t="s">
        <v>51</v>
      </c>
      <c r="AX126" s="126" t="s">
        <v>8</v>
      </c>
      <c r="AY126" s="126" t="s">
        <v>73</v>
      </c>
    </row>
    <row r="127" spans="2:65" s="5" customFormat="1" ht="15.75" customHeight="1">
      <c r="B127" s="16"/>
      <c r="C127" s="103" t="s">
        <v>91</v>
      </c>
      <c r="D127" s="103" t="s">
        <v>75</v>
      </c>
      <c r="E127" s="104" t="s">
        <v>787</v>
      </c>
      <c r="F127" s="105" t="s">
        <v>788</v>
      </c>
      <c r="G127" s="106" t="s">
        <v>118</v>
      </c>
      <c r="H127" s="107">
        <v>2733.84</v>
      </c>
      <c r="I127" s="108"/>
      <c r="J127" s="109">
        <f>ROUND($I$127*$H$127,2)</f>
        <v>0</v>
      </c>
      <c r="K127" s="105"/>
      <c r="L127" s="32"/>
      <c r="M127" s="110"/>
      <c r="N127" s="111" t="s">
        <v>31</v>
      </c>
      <c r="O127" s="17"/>
      <c r="P127" s="17"/>
      <c r="Q127" s="112">
        <v>0.008267704</v>
      </c>
      <c r="R127" s="112">
        <f>$Q$127*$H$127</f>
        <v>22.602579903360002</v>
      </c>
      <c r="S127" s="112">
        <v>0</v>
      </c>
      <c r="T127" s="113">
        <f>$S$127*$H$127</f>
        <v>0</v>
      </c>
      <c r="AR127" s="49" t="s">
        <v>78</v>
      </c>
      <c r="AT127" s="49" t="s">
        <v>75</v>
      </c>
      <c r="AU127" s="49" t="s">
        <v>43</v>
      </c>
      <c r="AY127" s="5" t="s">
        <v>73</v>
      </c>
      <c r="BE127" s="114">
        <f>IF($N$127="základní",$J$127,0)</f>
        <v>0</v>
      </c>
      <c r="BF127" s="114">
        <f>IF($N$127="snížená",$J$127,0)</f>
        <v>0</v>
      </c>
      <c r="BG127" s="114">
        <f>IF($N$127="zákl. přenesená",$J$127,0)</f>
        <v>0</v>
      </c>
      <c r="BH127" s="114">
        <f>IF($N$127="sníž. přenesená",$J$127,0)</f>
        <v>0</v>
      </c>
      <c r="BI127" s="114">
        <f>IF($N$127="nulová",$J$127,0)</f>
        <v>0</v>
      </c>
      <c r="BJ127" s="49" t="s">
        <v>8</v>
      </c>
      <c r="BK127" s="114">
        <f>ROUND($I$127*$H$127,2)</f>
        <v>0</v>
      </c>
      <c r="BL127" s="49" t="s">
        <v>78</v>
      </c>
      <c r="BM127" s="49" t="s">
        <v>789</v>
      </c>
    </row>
    <row r="128" spans="2:51" s="5" customFormat="1" ht="15.75" customHeight="1">
      <c r="B128" s="119"/>
      <c r="C128" s="120"/>
      <c r="D128" s="115" t="s">
        <v>81</v>
      </c>
      <c r="E128" s="121" t="s">
        <v>265</v>
      </c>
      <c r="F128" s="121" t="s">
        <v>720</v>
      </c>
      <c r="G128" s="120"/>
      <c r="H128" s="122">
        <v>3797</v>
      </c>
      <c r="J128" s="120"/>
      <c r="K128" s="120"/>
      <c r="L128" s="123"/>
      <c r="M128" s="124"/>
      <c r="N128" s="120"/>
      <c r="O128" s="120"/>
      <c r="P128" s="120"/>
      <c r="Q128" s="120"/>
      <c r="R128" s="120"/>
      <c r="S128" s="120"/>
      <c r="T128" s="125"/>
      <c r="AT128" s="126" t="s">
        <v>81</v>
      </c>
      <c r="AU128" s="126" t="s">
        <v>43</v>
      </c>
      <c r="AV128" s="126" t="s">
        <v>43</v>
      </c>
      <c r="AW128" s="126" t="s">
        <v>51</v>
      </c>
      <c r="AX128" s="126" t="s">
        <v>42</v>
      </c>
      <c r="AY128" s="126" t="s">
        <v>73</v>
      </c>
    </row>
    <row r="129" spans="2:51" s="5" customFormat="1" ht="15.75" customHeight="1">
      <c r="B129" s="119"/>
      <c r="C129" s="120"/>
      <c r="D129" s="117" t="s">
        <v>81</v>
      </c>
      <c r="E129" s="120"/>
      <c r="F129" s="121" t="s">
        <v>790</v>
      </c>
      <c r="G129" s="120"/>
      <c r="H129" s="122">
        <v>2733.84</v>
      </c>
      <c r="J129" s="120"/>
      <c r="K129" s="120"/>
      <c r="L129" s="123"/>
      <c r="M129" s="124"/>
      <c r="N129" s="120"/>
      <c r="O129" s="120"/>
      <c r="P129" s="120"/>
      <c r="Q129" s="120"/>
      <c r="R129" s="120"/>
      <c r="S129" s="120"/>
      <c r="T129" s="125"/>
      <c r="AT129" s="126" t="s">
        <v>81</v>
      </c>
      <c r="AU129" s="126" t="s">
        <v>43</v>
      </c>
      <c r="AV129" s="126" t="s">
        <v>43</v>
      </c>
      <c r="AW129" s="126" t="s">
        <v>51</v>
      </c>
      <c r="AX129" s="126" t="s">
        <v>8</v>
      </c>
      <c r="AY129" s="126" t="s">
        <v>73</v>
      </c>
    </row>
    <row r="130" spans="2:65" s="5" customFormat="1" ht="15.75" customHeight="1">
      <c r="B130" s="16"/>
      <c r="C130" s="103" t="s">
        <v>92</v>
      </c>
      <c r="D130" s="103" t="s">
        <v>75</v>
      </c>
      <c r="E130" s="104" t="s">
        <v>791</v>
      </c>
      <c r="F130" s="105" t="s">
        <v>792</v>
      </c>
      <c r="G130" s="106" t="s">
        <v>118</v>
      </c>
      <c r="H130" s="107">
        <v>683.46</v>
      </c>
      <c r="I130" s="108"/>
      <c r="J130" s="109">
        <f>ROUND($I$130*$H$130,2)</f>
        <v>0</v>
      </c>
      <c r="K130" s="105"/>
      <c r="L130" s="32"/>
      <c r="M130" s="110"/>
      <c r="N130" s="111" t="s">
        <v>31</v>
      </c>
      <c r="O130" s="17"/>
      <c r="P130" s="17"/>
      <c r="Q130" s="112">
        <v>0.0156453795</v>
      </c>
      <c r="R130" s="112">
        <f>$Q$130*$H$130</f>
        <v>10.69299107307</v>
      </c>
      <c r="S130" s="112">
        <v>0</v>
      </c>
      <c r="T130" s="113">
        <f>$S$130*$H$130</f>
        <v>0</v>
      </c>
      <c r="AR130" s="49" t="s">
        <v>78</v>
      </c>
      <c r="AT130" s="49" t="s">
        <v>75</v>
      </c>
      <c r="AU130" s="49" t="s">
        <v>43</v>
      </c>
      <c r="AY130" s="5" t="s">
        <v>73</v>
      </c>
      <c r="BE130" s="114">
        <f>IF($N$130="základní",$J$130,0)</f>
        <v>0</v>
      </c>
      <c r="BF130" s="114">
        <f>IF($N$130="snížená",$J$130,0)</f>
        <v>0</v>
      </c>
      <c r="BG130" s="114">
        <f>IF($N$130="zákl. přenesená",$J$130,0)</f>
        <v>0</v>
      </c>
      <c r="BH130" s="114">
        <f>IF($N$130="sníž. přenesená",$J$130,0)</f>
        <v>0</v>
      </c>
      <c r="BI130" s="114">
        <f>IF($N$130="nulová",$J$130,0)</f>
        <v>0</v>
      </c>
      <c r="BJ130" s="49" t="s">
        <v>8</v>
      </c>
      <c r="BK130" s="114">
        <f>ROUND($I$130*$H$130,2)</f>
        <v>0</v>
      </c>
      <c r="BL130" s="49" t="s">
        <v>78</v>
      </c>
      <c r="BM130" s="49" t="s">
        <v>793</v>
      </c>
    </row>
    <row r="131" spans="2:51" s="5" customFormat="1" ht="15.75" customHeight="1">
      <c r="B131" s="119"/>
      <c r="C131" s="120"/>
      <c r="D131" s="115" t="s">
        <v>81</v>
      </c>
      <c r="E131" s="121"/>
      <c r="F131" s="121" t="s">
        <v>794</v>
      </c>
      <c r="G131" s="120"/>
      <c r="H131" s="122">
        <v>683.46</v>
      </c>
      <c r="J131" s="120"/>
      <c r="K131" s="120"/>
      <c r="L131" s="123"/>
      <c r="M131" s="124"/>
      <c r="N131" s="120"/>
      <c r="O131" s="120"/>
      <c r="P131" s="120"/>
      <c r="Q131" s="120"/>
      <c r="R131" s="120"/>
      <c r="S131" s="120"/>
      <c r="T131" s="125"/>
      <c r="AT131" s="126" t="s">
        <v>81</v>
      </c>
      <c r="AU131" s="126" t="s">
        <v>43</v>
      </c>
      <c r="AV131" s="126" t="s">
        <v>43</v>
      </c>
      <c r="AW131" s="126" t="s">
        <v>51</v>
      </c>
      <c r="AX131" s="126" t="s">
        <v>8</v>
      </c>
      <c r="AY131" s="126" t="s">
        <v>73</v>
      </c>
    </row>
    <row r="132" spans="2:65" s="5" customFormat="1" ht="15.75" customHeight="1">
      <c r="B132" s="16"/>
      <c r="C132" s="103" t="s">
        <v>3</v>
      </c>
      <c r="D132" s="103" t="s">
        <v>75</v>
      </c>
      <c r="E132" s="104" t="s">
        <v>280</v>
      </c>
      <c r="F132" s="105" t="s">
        <v>281</v>
      </c>
      <c r="G132" s="106" t="s">
        <v>118</v>
      </c>
      <c r="H132" s="107">
        <v>303.76</v>
      </c>
      <c r="I132" s="108"/>
      <c r="J132" s="109">
        <f>ROUND($I$132*$H$132,2)</f>
        <v>0</v>
      </c>
      <c r="K132" s="105"/>
      <c r="L132" s="32"/>
      <c r="M132" s="110"/>
      <c r="N132" s="111" t="s">
        <v>31</v>
      </c>
      <c r="O132" s="17"/>
      <c r="P132" s="17"/>
      <c r="Q132" s="112">
        <v>0</v>
      </c>
      <c r="R132" s="112">
        <f>$Q$132*$H$132</f>
        <v>0</v>
      </c>
      <c r="S132" s="112">
        <v>0</v>
      </c>
      <c r="T132" s="113">
        <f>$S$132*$H$132</f>
        <v>0</v>
      </c>
      <c r="AR132" s="49" t="s">
        <v>78</v>
      </c>
      <c r="AT132" s="49" t="s">
        <v>75</v>
      </c>
      <c r="AU132" s="49" t="s">
        <v>43</v>
      </c>
      <c r="AY132" s="5" t="s">
        <v>73</v>
      </c>
      <c r="BE132" s="114">
        <f>IF($N$132="základní",$J$132,0)</f>
        <v>0</v>
      </c>
      <c r="BF132" s="114">
        <f>IF($N$132="snížená",$J$132,0)</f>
        <v>0</v>
      </c>
      <c r="BG132" s="114">
        <f>IF($N$132="zákl. přenesená",$J$132,0)</f>
        <v>0</v>
      </c>
      <c r="BH132" s="114">
        <f>IF($N$132="sníž. přenesená",$J$132,0)</f>
        <v>0</v>
      </c>
      <c r="BI132" s="114">
        <f>IF($N$132="nulová",$J$132,0)</f>
        <v>0</v>
      </c>
      <c r="BJ132" s="49" t="s">
        <v>8</v>
      </c>
      <c r="BK132" s="114">
        <f>ROUND($I$132*$H$132,2)</f>
        <v>0</v>
      </c>
      <c r="BL132" s="49" t="s">
        <v>78</v>
      </c>
      <c r="BM132" s="49" t="s">
        <v>795</v>
      </c>
    </row>
    <row r="133" spans="2:47" s="5" customFormat="1" ht="16.5" customHeight="1">
      <c r="B133" s="16"/>
      <c r="C133" s="17"/>
      <c r="D133" s="115" t="s">
        <v>79</v>
      </c>
      <c r="E133" s="17"/>
      <c r="F133" s="116" t="s">
        <v>796</v>
      </c>
      <c r="G133" s="17"/>
      <c r="H133" s="17"/>
      <c r="J133" s="17"/>
      <c r="K133" s="17"/>
      <c r="L133" s="32"/>
      <c r="M133" s="35"/>
      <c r="N133" s="17"/>
      <c r="O133" s="17"/>
      <c r="P133" s="17"/>
      <c r="Q133" s="17"/>
      <c r="R133" s="17"/>
      <c r="S133" s="17"/>
      <c r="T133" s="36"/>
      <c r="AT133" s="5" t="s">
        <v>79</v>
      </c>
      <c r="AU133" s="5" t="s">
        <v>43</v>
      </c>
    </row>
    <row r="134" spans="2:51" s="5" customFormat="1" ht="15.75" customHeight="1">
      <c r="B134" s="119"/>
      <c r="C134" s="120"/>
      <c r="D134" s="117" t="s">
        <v>81</v>
      </c>
      <c r="E134" s="120"/>
      <c r="F134" s="121" t="s">
        <v>797</v>
      </c>
      <c r="G134" s="120"/>
      <c r="H134" s="122">
        <v>303.76</v>
      </c>
      <c r="J134" s="120"/>
      <c r="K134" s="120"/>
      <c r="L134" s="123"/>
      <c r="M134" s="124"/>
      <c r="N134" s="120"/>
      <c r="O134" s="120"/>
      <c r="P134" s="120"/>
      <c r="Q134" s="120"/>
      <c r="R134" s="120"/>
      <c r="S134" s="120"/>
      <c r="T134" s="125"/>
      <c r="AT134" s="126" t="s">
        <v>81</v>
      </c>
      <c r="AU134" s="126" t="s">
        <v>43</v>
      </c>
      <c r="AV134" s="126" t="s">
        <v>43</v>
      </c>
      <c r="AW134" s="126" t="s">
        <v>51</v>
      </c>
      <c r="AX134" s="126" t="s">
        <v>8</v>
      </c>
      <c r="AY134" s="126" t="s">
        <v>73</v>
      </c>
    </row>
    <row r="135" spans="2:65" s="5" customFormat="1" ht="15.75" customHeight="1">
      <c r="B135" s="16"/>
      <c r="C135" s="103" t="s">
        <v>93</v>
      </c>
      <c r="D135" s="103" t="s">
        <v>75</v>
      </c>
      <c r="E135" s="104" t="s">
        <v>282</v>
      </c>
      <c r="F135" s="105" t="s">
        <v>283</v>
      </c>
      <c r="G135" s="106" t="s">
        <v>118</v>
      </c>
      <c r="H135" s="107">
        <v>75.94</v>
      </c>
      <c r="I135" s="108"/>
      <c r="J135" s="109">
        <f>ROUND($I$135*$H$135,2)</f>
        <v>0</v>
      </c>
      <c r="K135" s="105"/>
      <c r="L135" s="32"/>
      <c r="M135" s="110"/>
      <c r="N135" s="111" t="s">
        <v>31</v>
      </c>
      <c r="O135" s="17"/>
      <c r="P135" s="17"/>
      <c r="Q135" s="112">
        <v>0</v>
      </c>
      <c r="R135" s="112">
        <f>$Q$135*$H$135</f>
        <v>0</v>
      </c>
      <c r="S135" s="112">
        <v>0</v>
      </c>
      <c r="T135" s="113">
        <f>$S$135*$H$135</f>
        <v>0</v>
      </c>
      <c r="AR135" s="49" t="s">
        <v>78</v>
      </c>
      <c r="AT135" s="49" t="s">
        <v>75</v>
      </c>
      <c r="AU135" s="49" t="s">
        <v>43</v>
      </c>
      <c r="AY135" s="5" t="s">
        <v>73</v>
      </c>
      <c r="BE135" s="114">
        <f>IF($N$135="základní",$J$135,0)</f>
        <v>0</v>
      </c>
      <c r="BF135" s="114">
        <f>IF($N$135="snížená",$J$135,0)</f>
        <v>0</v>
      </c>
      <c r="BG135" s="114">
        <f>IF($N$135="zákl. přenesená",$J$135,0)</f>
        <v>0</v>
      </c>
      <c r="BH135" s="114">
        <f>IF($N$135="sníž. přenesená",$J$135,0)</f>
        <v>0</v>
      </c>
      <c r="BI135" s="114">
        <f>IF($N$135="nulová",$J$135,0)</f>
        <v>0</v>
      </c>
      <c r="BJ135" s="49" t="s">
        <v>8</v>
      </c>
      <c r="BK135" s="114">
        <f>ROUND($I$135*$H$135,2)</f>
        <v>0</v>
      </c>
      <c r="BL135" s="49" t="s">
        <v>78</v>
      </c>
      <c r="BM135" s="49" t="s">
        <v>798</v>
      </c>
    </row>
    <row r="136" spans="2:47" s="5" customFormat="1" ht="16.5" customHeight="1">
      <c r="B136" s="16"/>
      <c r="C136" s="17"/>
      <c r="D136" s="115" t="s">
        <v>79</v>
      </c>
      <c r="E136" s="17"/>
      <c r="F136" s="116" t="s">
        <v>799</v>
      </c>
      <c r="G136" s="17"/>
      <c r="H136" s="17"/>
      <c r="J136" s="17"/>
      <c r="K136" s="17"/>
      <c r="L136" s="32"/>
      <c r="M136" s="35"/>
      <c r="N136" s="17"/>
      <c r="O136" s="17"/>
      <c r="P136" s="17"/>
      <c r="Q136" s="17"/>
      <c r="R136" s="17"/>
      <c r="S136" s="17"/>
      <c r="T136" s="36"/>
      <c r="AT136" s="5" t="s">
        <v>79</v>
      </c>
      <c r="AU136" s="5" t="s">
        <v>43</v>
      </c>
    </row>
    <row r="137" spans="2:51" s="5" customFormat="1" ht="15.75" customHeight="1">
      <c r="B137" s="119"/>
      <c r="C137" s="120"/>
      <c r="D137" s="117" t="s">
        <v>81</v>
      </c>
      <c r="E137" s="120"/>
      <c r="F137" s="121" t="s">
        <v>800</v>
      </c>
      <c r="G137" s="120"/>
      <c r="H137" s="122">
        <v>75.94</v>
      </c>
      <c r="J137" s="120"/>
      <c r="K137" s="120"/>
      <c r="L137" s="123"/>
      <c r="M137" s="124"/>
      <c r="N137" s="120"/>
      <c r="O137" s="120"/>
      <c r="P137" s="120"/>
      <c r="Q137" s="120"/>
      <c r="R137" s="120"/>
      <c r="S137" s="120"/>
      <c r="T137" s="125"/>
      <c r="AT137" s="126" t="s">
        <v>81</v>
      </c>
      <c r="AU137" s="126" t="s">
        <v>43</v>
      </c>
      <c r="AV137" s="126" t="s">
        <v>43</v>
      </c>
      <c r="AW137" s="126" t="s">
        <v>51</v>
      </c>
      <c r="AX137" s="126" t="s">
        <v>8</v>
      </c>
      <c r="AY137" s="126" t="s">
        <v>73</v>
      </c>
    </row>
    <row r="138" spans="2:65" s="5" customFormat="1" ht="15.75" customHeight="1">
      <c r="B138" s="16"/>
      <c r="C138" s="103" t="s">
        <v>94</v>
      </c>
      <c r="D138" s="103" t="s">
        <v>75</v>
      </c>
      <c r="E138" s="104" t="s">
        <v>284</v>
      </c>
      <c r="F138" s="105" t="s">
        <v>285</v>
      </c>
      <c r="G138" s="106" t="s">
        <v>118</v>
      </c>
      <c r="H138" s="107">
        <v>623.6</v>
      </c>
      <c r="I138" s="108"/>
      <c r="J138" s="109">
        <f>ROUND($I$138*$H$138,2)</f>
        <v>0</v>
      </c>
      <c r="K138" s="105"/>
      <c r="L138" s="32"/>
      <c r="M138" s="110"/>
      <c r="N138" s="111" t="s">
        <v>31</v>
      </c>
      <c r="O138" s="17"/>
      <c r="P138" s="17"/>
      <c r="Q138" s="112">
        <v>0</v>
      </c>
      <c r="R138" s="112">
        <f>$Q$138*$H$138</f>
        <v>0</v>
      </c>
      <c r="S138" s="112">
        <v>0</v>
      </c>
      <c r="T138" s="113">
        <f>$S$138*$H$138</f>
        <v>0</v>
      </c>
      <c r="AR138" s="49" t="s">
        <v>78</v>
      </c>
      <c r="AT138" s="49" t="s">
        <v>75</v>
      </c>
      <c r="AU138" s="49" t="s">
        <v>43</v>
      </c>
      <c r="AY138" s="5" t="s">
        <v>73</v>
      </c>
      <c r="BE138" s="114">
        <f>IF($N$138="základní",$J$138,0)</f>
        <v>0</v>
      </c>
      <c r="BF138" s="114">
        <f>IF($N$138="snížená",$J$138,0)</f>
        <v>0</v>
      </c>
      <c r="BG138" s="114">
        <f>IF($N$138="zákl. přenesená",$J$138,0)</f>
        <v>0</v>
      </c>
      <c r="BH138" s="114">
        <f>IF($N$138="sníž. přenesená",$J$138,0)</f>
        <v>0</v>
      </c>
      <c r="BI138" s="114">
        <f>IF($N$138="nulová",$J$138,0)</f>
        <v>0</v>
      </c>
      <c r="BJ138" s="49" t="s">
        <v>8</v>
      </c>
      <c r="BK138" s="114">
        <f>ROUND($I$138*$H$138,2)</f>
        <v>0</v>
      </c>
      <c r="BL138" s="49" t="s">
        <v>78</v>
      </c>
      <c r="BM138" s="49" t="s">
        <v>801</v>
      </c>
    </row>
    <row r="139" spans="2:47" s="5" customFormat="1" ht="16.5" customHeight="1">
      <c r="B139" s="16"/>
      <c r="C139" s="17"/>
      <c r="D139" s="115" t="s">
        <v>79</v>
      </c>
      <c r="E139" s="17"/>
      <c r="F139" s="116" t="s">
        <v>802</v>
      </c>
      <c r="G139" s="17"/>
      <c r="H139" s="17"/>
      <c r="J139" s="17"/>
      <c r="K139" s="17"/>
      <c r="L139" s="32"/>
      <c r="M139" s="35"/>
      <c r="N139" s="17"/>
      <c r="O139" s="17"/>
      <c r="P139" s="17"/>
      <c r="Q139" s="17"/>
      <c r="R139" s="17"/>
      <c r="S139" s="17"/>
      <c r="T139" s="36"/>
      <c r="AT139" s="5" t="s">
        <v>79</v>
      </c>
      <c r="AU139" s="5" t="s">
        <v>43</v>
      </c>
    </row>
    <row r="140" spans="2:51" s="5" customFormat="1" ht="15.75" customHeight="1">
      <c r="B140" s="119"/>
      <c r="C140" s="120"/>
      <c r="D140" s="117" t="s">
        <v>81</v>
      </c>
      <c r="E140" s="120" t="s">
        <v>257</v>
      </c>
      <c r="F140" s="121" t="s">
        <v>712</v>
      </c>
      <c r="G140" s="120"/>
      <c r="H140" s="122">
        <v>3118</v>
      </c>
      <c r="J140" s="120"/>
      <c r="K140" s="120"/>
      <c r="L140" s="123"/>
      <c r="M140" s="124"/>
      <c r="N140" s="120"/>
      <c r="O140" s="120"/>
      <c r="P140" s="120"/>
      <c r="Q140" s="120"/>
      <c r="R140" s="120"/>
      <c r="S140" s="120"/>
      <c r="T140" s="125"/>
      <c r="AT140" s="126" t="s">
        <v>81</v>
      </c>
      <c r="AU140" s="126" t="s">
        <v>43</v>
      </c>
      <c r="AV140" s="126" t="s">
        <v>43</v>
      </c>
      <c r="AW140" s="126" t="s">
        <v>51</v>
      </c>
      <c r="AX140" s="126" t="s">
        <v>42</v>
      </c>
      <c r="AY140" s="126" t="s">
        <v>73</v>
      </c>
    </row>
    <row r="141" spans="2:51" s="5" customFormat="1" ht="15.75" customHeight="1">
      <c r="B141" s="119"/>
      <c r="C141" s="120"/>
      <c r="D141" s="117" t="s">
        <v>81</v>
      </c>
      <c r="E141" s="120"/>
      <c r="F141" s="121" t="s">
        <v>803</v>
      </c>
      <c r="G141" s="120"/>
      <c r="H141" s="122">
        <v>623.6</v>
      </c>
      <c r="J141" s="120"/>
      <c r="K141" s="120"/>
      <c r="L141" s="123"/>
      <c r="M141" s="124"/>
      <c r="N141" s="120"/>
      <c r="O141" s="120"/>
      <c r="P141" s="120"/>
      <c r="Q141" s="120"/>
      <c r="R141" s="120"/>
      <c r="S141" s="120"/>
      <c r="T141" s="125"/>
      <c r="AT141" s="126" t="s">
        <v>81</v>
      </c>
      <c r="AU141" s="126" t="s">
        <v>43</v>
      </c>
      <c r="AV141" s="126" t="s">
        <v>43</v>
      </c>
      <c r="AW141" s="126" t="s">
        <v>51</v>
      </c>
      <c r="AX141" s="126" t="s">
        <v>8</v>
      </c>
      <c r="AY141" s="126" t="s">
        <v>73</v>
      </c>
    </row>
    <row r="142" spans="2:65" s="5" customFormat="1" ht="15.75" customHeight="1">
      <c r="B142" s="16"/>
      <c r="C142" s="103" t="s">
        <v>95</v>
      </c>
      <c r="D142" s="103" t="s">
        <v>75</v>
      </c>
      <c r="E142" s="104" t="s">
        <v>286</v>
      </c>
      <c r="F142" s="105" t="s">
        <v>287</v>
      </c>
      <c r="G142" s="106" t="s">
        <v>118</v>
      </c>
      <c r="H142" s="107">
        <v>2494.4</v>
      </c>
      <c r="I142" s="108"/>
      <c r="J142" s="109">
        <f>ROUND($I$142*$H$142,2)</f>
        <v>0</v>
      </c>
      <c r="K142" s="105"/>
      <c r="L142" s="32"/>
      <c r="M142" s="110"/>
      <c r="N142" s="111" t="s">
        <v>31</v>
      </c>
      <c r="O142" s="17"/>
      <c r="P142" s="17"/>
      <c r="Q142" s="112">
        <v>0</v>
      </c>
      <c r="R142" s="112">
        <f>$Q$142*$H$142</f>
        <v>0</v>
      </c>
      <c r="S142" s="112">
        <v>0</v>
      </c>
      <c r="T142" s="113">
        <f>$S$142*$H$142</f>
        <v>0</v>
      </c>
      <c r="AR142" s="49" t="s">
        <v>78</v>
      </c>
      <c r="AT142" s="49" t="s">
        <v>75</v>
      </c>
      <c r="AU142" s="49" t="s">
        <v>43</v>
      </c>
      <c r="AY142" s="5" t="s">
        <v>73</v>
      </c>
      <c r="BE142" s="114">
        <f>IF($N$142="základní",$J$142,0)</f>
        <v>0</v>
      </c>
      <c r="BF142" s="114">
        <f>IF($N$142="snížená",$J$142,0)</f>
        <v>0</v>
      </c>
      <c r="BG142" s="114">
        <f>IF($N$142="zákl. přenesená",$J$142,0)</f>
        <v>0</v>
      </c>
      <c r="BH142" s="114">
        <f>IF($N$142="sníž. přenesená",$J$142,0)</f>
        <v>0</v>
      </c>
      <c r="BI142" s="114">
        <f>IF($N$142="nulová",$J$142,0)</f>
        <v>0</v>
      </c>
      <c r="BJ142" s="49" t="s">
        <v>8</v>
      </c>
      <c r="BK142" s="114">
        <f>ROUND($I$142*$H$142,2)</f>
        <v>0</v>
      </c>
      <c r="BL142" s="49" t="s">
        <v>78</v>
      </c>
      <c r="BM142" s="49" t="s">
        <v>804</v>
      </c>
    </row>
    <row r="143" spans="2:47" s="5" customFormat="1" ht="16.5" customHeight="1">
      <c r="B143" s="16"/>
      <c r="C143" s="17"/>
      <c r="D143" s="115" t="s">
        <v>79</v>
      </c>
      <c r="E143" s="17"/>
      <c r="F143" s="116" t="s">
        <v>802</v>
      </c>
      <c r="G143" s="17"/>
      <c r="H143" s="17"/>
      <c r="J143" s="17"/>
      <c r="K143" s="17"/>
      <c r="L143" s="32"/>
      <c r="M143" s="35"/>
      <c r="N143" s="17"/>
      <c r="O143" s="17"/>
      <c r="P143" s="17"/>
      <c r="Q143" s="17"/>
      <c r="R143" s="17"/>
      <c r="S143" s="17"/>
      <c r="T143" s="36"/>
      <c r="AT143" s="5" t="s">
        <v>79</v>
      </c>
      <c r="AU143" s="5" t="s">
        <v>43</v>
      </c>
    </row>
    <row r="144" spans="2:51" s="5" customFormat="1" ht="15.75" customHeight="1">
      <c r="B144" s="119"/>
      <c r="C144" s="120"/>
      <c r="D144" s="117" t="s">
        <v>81</v>
      </c>
      <c r="E144" s="120"/>
      <c r="F144" s="121" t="s">
        <v>805</v>
      </c>
      <c r="G144" s="120"/>
      <c r="H144" s="122">
        <v>2494.4</v>
      </c>
      <c r="J144" s="120"/>
      <c r="K144" s="120"/>
      <c r="L144" s="123"/>
      <c r="M144" s="124"/>
      <c r="N144" s="120"/>
      <c r="O144" s="120"/>
      <c r="P144" s="120"/>
      <c r="Q144" s="120"/>
      <c r="R144" s="120"/>
      <c r="S144" s="120"/>
      <c r="T144" s="125"/>
      <c r="AT144" s="126" t="s">
        <v>81</v>
      </c>
      <c r="AU144" s="126" t="s">
        <v>43</v>
      </c>
      <c r="AV144" s="126" t="s">
        <v>43</v>
      </c>
      <c r="AW144" s="126" t="s">
        <v>51</v>
      </c>
      <c r="AX144" s="126" t="s">
        <v>8</v>
      </c>
      <c r="AY144" s="126" t="s">
        <v>73</v>
      </c>
    </row>
    <row r="145" spans="2:65" s="5" customFormat="1" ht="15.75" customHeight="1">
      <c r="B145" s="16"/>
      <c r="C145" s="103" t="s">
        <v>96</v>
      </c>
      <c r="D145" s="103" t="s">
        <v>75</v>
      </c>
      <c r="E145" s="104" t="s">
        <v>288</v>
      </c>
      <c r="F145" s="105" t="s">
        <v>289</v>
      </c>
      <c r="G145" s="106" t="s">
        <v>118</v>
      </c>
      <c r="H145" s="107">
        <v>1611.36</v>
      </c>
      <c r="I145" s="108"/>
      <c r="J145" s="109">
        <f>ROUND($I$145*$H$145,2)</f>
        <v>0</v>
      </c>
      <c r="K145" s="105"/>
      <c r="L145" s="32"/>
      <c r="M145" s="110"/>
      <c r="N145" s="111" t="s">
        <v>31</v>
      </c>
      <c r="O145" s="17"/>
      <c r="P145" s="17"/>
      <c r="Q145" s="112">
        <v>0.0081717222</v>
      </c>
      <c r="R145" s="112">
        <f>$Q$145*$H$145</f>
        <v>13.167586284192</v>
      </c>
      <c r="S145" s="112">
        <v>0</v>
      </c>
      <c r="T145" s="113">
        <f>$S$145*$H$145</f>
        <v>0</v>
      </c>
      <c r="AR145" s="49" t="s">
        <v>78</v>
      </c>
      <c r="AT145" s="49" t="s">
        <v>75</v>
      </c>
      <c r="AU145" s="49" t="s">
        <v>43</v>
      </c>
      <c r="AY145" s="5" t="s">
        <v>73</v>
      </c>
      <c r="BE145" s="114">
        <f>IF($N$145="základní",$J$145,0)</f>
        <v>0</v>
      </c>
      <c r="BF145" s="114">
        <f>IF($N$145="snížená",$J$145,0)</f>
        <v>0</v>
      </c>
      <c r="BG145" s="114">
        <f>IF($N$145="zákl. přenesená",$J$145,0)</f>
        <v>0</v>
      </c>
      <c r="BH145" s="114">
        <f>IF($N$145="sníž. přenesená",$J$145,0)</f>
        <v>0</v>
      </c>
      <c r="BI145" s="114">
        <f>IF($N$145="nulová",$J$145,0)</f>
        <v>0</v>
      </c>
      <c r="BJ145" s="49" t="s">
        <v>8</v>
      </c>
      <c r="BK145" s="114">
        <f>ROUND($I$145*$H$145,2)</f>
        <v>0</v>
      </c>
      <c r="BL145" s="49" t="s">
        <v>78</v>
      </c>
      <c r="BM145" s="49" t="s">
        <v>806</v>
      </c>
    </row>
    <row r="146" spans="2:51" s="5" customFormat="1" ht="15.75" customHeight="1">
      <c r="B146" s="119"/>
      <c r="C146" s="120"/>
      <c r="D146" s="115" t="s">
        <v>81</v>
      </c>
      <c r="E146" s="121" t="s">
        <v>259</v>
      </c>
      <c r="F146" s="121" t="s">
        <v>713</v>
      </c>
      <c r="G146" s="120"/>
      <c r="H146" s="122">
        <v>2238</v>
      </c>
      <c r="J146" s="120"/>
      <c r="K146" s="120"/>
      <c r="L146" s="123"/>
      <c r="M146" s="124"/>
      <c r="N146" s="120"/>
      <c r="O146" s="120"/>
      <c r="P146" s="120"/>
      <c r="Q146" s="120"/>
      <c r="R146" s="120"/>
      <c r="S146" s="120"/>
      <c r="T146" s="125"/>
      <c r="AT146" s="126" t="s">
        <v>81</v>
      </c>
      <c r="AU146" s="126" t="s">
        <v>43</v>
      </c>
      <c r="AV146" s="126" t="s">
        <v>43</v>
      </c>
      <c r="AW146" s="126" t="s">
        <v>51</v>
      </c>
      <c r="AX146" s="126" t="s">
        <v>42</v>
      </c>
      <c r="AY146" s="126" t="s">
        <v>73</v>
      </c>
    </row>
    <row r="147" spans="2:51" s="5" customFormat="1" ht="15.75" customHeight="1">
      <c r="B147" s="119"/>
      <c r="C147" s="120"/>
      <c r="D147" s="117" t="s">
        <v>81</v>
      </c>
      <c r="E147" s="120"/>
      <c r="F147" s="121" t="s">
        <v>807</v>
      </c>
      <c r="G147" s="120"/>
      <c r="H147" s="122">
        <v>1611.36</v>
      </c>
      <c r="J147" s="120"/>
      <c r="K147" s="120"/>
      <c r="L147" s="123"/>
      <c r="M147" s="124"/>
      <c r="N147" s="120"/>
      <c r="O147" s="120"/>
      <c r="P147" s="120"/>
      <c r="Q147" s="120"/>
      <c r="R147" s="120"/>
      <c r="S147" s="120"/>
      <c r="T147" s="125"/>
      <c r="AT147" s="126" t="s">
        <v>81</v>
      </c>
      <c r="AU147" s="126" t="s">
        <v>43</v>
      </c>
      <c r="AV147" s="126" t="s">
        <v>43</v>
      </c>
      <c r="AW147" s="126" t="s">
        <v>51</v>
      </c>
      <c r="AX147" s="126" t="s">
        <v>8</v>
      </c>
      <c r="AY147" s="126" t="s">
        <v>73</v>
      </c>
    </row>
    <row r="148" spans="2:65" s="5" customFormat="1" ht="15.75" customHeight="1">
      <c r="B148" s="16"/>
      <c r="C148" s="103" t="s">
        <v>97</v>
      </c>
      <c r="D148" s="103" t="s">
        <v>75</v>
      </c>
      <c r="E148" s="104" t="s">
        <v>290</v>
      </c>
      <c r="F148" s="105" t="s">
        <v>291</v>
      </c>
      <c r="G148" s="106" t="s">
        <v>118</v>
      </c>
      <c r="H148" s="107">
        <v>462.24</v>
      </c>
      <c r="I148" s="108"/>
      <c r="J148" s="109">
        <f>ROUND($I$148*$H$148,2)</f>
        <v>0</v>
      </c>
      <c r="K148" s="105"/>
      <c r="L148" s="32"/>
      <c r="M148" s="110"/>
      <c r="N148" s="111" t="s">
        <v>31</v>
      </c>
      <c r="O148" s="17"/>
      <c r="P148" s="17"/>
      <c r="Q148" s="112">
        <v>0.00822900820000001</v>
      </c>
      <c r="R148" s="112">
        <f>$Q$148*$H$148</f>
        <v>3.803776750368005</v>
      </c>
      <c r="S148" s="112">
        <v>0</v>
      </c>
      <c r="T148" s="113">
        <f>$S$148*$H$148</f>
        <v>0</v>
      </c>
      <c r="AR148" s="49" t="s">
        <v>78</v>
      </c>
      <c r="AT148" s="49" t="s">
        <v>75</v>
      </c>
      <c r="AU148" s="49" t="s">
        <v>43</v>
      </c>
      <c r="AY148" s="5" t="s">
        <v>73</v>
      </c>
      <c r="BE148" s="114">
        <f>IF($N$148="základní",$J$148,0)</f>
        <v>0</v>
      </c>
      <c r="BF148" s="114">
        <f>IF($N$148="snížená",$J$148,0)</f>
        <v>0</v>
      </c>
      <c r="BG148" s="114">
        <f>IF($N$148="zákl. přenesená",$J$148,0)</f>
        <v>0</v>
      </c>
      <c r="BH148" s="114">
        <f>IF($N$148="sníž. přenesená",$J$148,0)</f>
        <v>0</v>
      </c>
      <c r="BI148" s="114">
        <f>IF($N$148="nulová",$J$148,0)</f>
        <v>0</v>
      </c>
      <c r="BJ148" s="49" t="s">
        <v>8</v>
      </c>
      <c r="BK148" s="114">
        <f>ROUND($I$148*$H$148,2)</f>
        <v>0</v>
      </c>
      <c r="BL148" s="49" t="s">
        <v>78</v>
      </c>
      <c r="BM148" s="49" t="s">
        <v>808</v>
      </c>
    </row>
    <row r="149" spans="2:47" s="5" customFormat="1" ht="16.5" customHeight="1">
      <c r="B149" s="16"/>
      <c r="C149" s="17"/>
      <c r="D149" s="115" t="s">
        <v>79</v>
      </c>
      <c r="E149" s="17"/>
      <c r="F149" s="116" t="s">
        <v>802</v>
      </c>
      <c r="G149" s="17"/>
      <c r="H149" s="17"/>
      <c r="J149" s="17"/>
      <c r="K149" s="17"/>
      <c r="L149" s="32"/>
      <c r="M149" s="35"/>
      <c r="N149" s="17"/>
      <c r="O149" s="17"/>
      <c r="P149" s="17"/>
      <c r="Q149" s="17"/>
      <c r="R149" s="17"/>
      <c r="S149" s="17"/>
      <c r="T149" s="36"/>
      <c r="AT149" s="5" t="s">
        <v>79</v>
      </c>
      <c r="AU149" s="5" t="s">
        <v>43</v>
      </c>
    </row>
    <row r="150" spans="2:51" s="5" customFormat="1" ht="15.75" customHeight="1">
      <c r="B150" s="119"/>
      <c r="C150" s="120"/>
      <c r="D150" s="117" t="s">
        <v>81</v>
      </c>
      <c r="E150" s="120" t="s">
        <v>261</v>
      </c>
      <c r="F150" s="121" t="s">
        <v>714</v>
      </c>
      <c r="G150" s="120"/>
      <c r="H150" s="122">
        <v>642</v>
      </c>
      <c r="J150" s="120"/>
      <c r="K150" s="120"/>
      <c r="L150" s="123"/>
      <c r="M150" s="124"/>
      <c r="N150" s="120"/>
      <c r="O150" s="120"/>
      <c r="P150" s="120"/>
      <c r="Q150" s="120"/>
      <c r="R150" s="120"/>
      <c r="S150" s="120"/>
      <c r="T150" s="125"/>
      <c r="AT150" s="126" t="s">
        <v>81</v>
      </c>
      <c r="AU150" s="126" t="s">
        <v>43</v>
      </c>
      <c r="AV150" s="126" t="s">
        <v>43</v>
      </c>
      <c r="AW150" s="126" t="s">
        <v>51</v>
      </c>
      <c r="AX150" s="126" t="s">
        <v>42</v>
      </c>
      <c r="AY150" s="126" t="s">
        <v>73</v>
      </c>
    </row>
    <row r="151" spans="2:51" s="5" customFormat="1" ht="15.75" customHeight="1">
      <c r="B151" s="119"/>
      <c r="C151" s="120"/>
      <c r="D151" s="117" t="s">
        <v>81</v>
      </c>
      <c r="E151" s="120"/>
      <c r="F151" s="121" t="s">
        <v>809</v>
      </c>
      <c r="G151" s="120"/>
      <c r="H151" s="122">
        <v>462.24</v>
      </c>
      <c r="J151" s="120"/>
      <c r="K151" s="120"/>
      <c r="L151" s="123"/>
      <c r="M151" s="124"/>
      <c r="N151" s="120"/>
      <c r="O151" s="120"/>
      <c r="P151" s="120"/>
      <c r="Q151" s="120"/>
      <c r="R151" s="120"/>
      <c r="S151" s="120"/>
      <c r="T151" s="125"/>
      <c r="AT151" s="126" t="s">
        <v>81</v>
      </c>
      <c r="AU151" s="126" t="s">
        <v>43</v>
      </c>
      <c r="AV151" s="126" t="s">
        <v>43</v>
      </c>
      <c r="AW151" s="126" t="s">
        <v>51</v>
      </c>
      <c r="AX151" s="126" t="s">
        <v>8</v>
      </c>
      <c r="AY151" s="126" t="s">
        <v>73</v>
      </c>
    </row>
    <row r="152" spans="2:65" s="5" customFormat="1" ht="15.75" customHeight="1">
      <c r="B152" s="16"/>
      <c r="C152" s="103" t="s">
        <v>2</v>
      </c>
      <c r="D152" s="103" t="s">
        <v>75</v>
      </c>
      <c r="E152" s="104" t="s">
        <v>292</v>
      </c>
      <c r="F152" s="105" t="s">
        <v>293</v>
      </c>
      <c r="G152" s="106" t="s">
        <v>118</v>
      </c>
      <c r="H152" s="107">
        <v>402.84</v>
      </c>
      <c r="I152" s="108"/>
      <c r="J152" s="109">
        <f>ROUND($I$152*$H$152,2)</f>
        <v>0</v>
      </c>
      <c r="K152" s="105"/>
      <c r="L152" s="32"/>
      <c r="M152" s="110"/>
      <c r="N152" s="111" t="s">
        <v>31</v>
      </c>
      <c r="O152" s="17"/>
      <c r="P152" s="17"/>
      <c r="Q152" s="112">
        <v>0.0154612131</v>
      </c>
      <c r="R152" s="112">
        <f>$Q$152*$H$152</f>
        <v>6.228395085203999</v>
      </c>
      <c r="S152" s="112">
        <v>0</v>
      </c>
      <c r="T152" s="113">
        <f>$S$152*$H$152</f>
        <v>0</v>
      </c>
      <c r="AR152" s="49" t="s">
        <v>78</v>
      </c>
      <c r="AT152" s="49" t="s">
        <v>75</v>
      </c>
      <c r="AU152" s="49" t="s">
        <v>43</v>
      </c>
      <c r="AY152" s="5" t="s">
        <v>73</v>
      </c>
      <c r="BE152" s="114">
        <f>IF($N$152="základní",$J$152,0)</f>
        <v>0</v>
      </c>
      <c r="BF152" s="114">
        <f>IF($N$152="snížená",$J$152,0)</f>
        <v>0</v>
      </c>
      <c r="BG152" s="114">
        <f>IF($N$152="zákl. přenesená",$J$152,0)</f>
        <v>0</v>
      </c>
      <c r="BH152" s="114">
        <f>IF($N$152="sníž. přenesená",$J$152,0)</f>
        <v>0</v>
      </c>
      <c r="BI152" s="114">
        <f>IF($N$152="nulová",$J$152,0)</f>
        <v>0</v>
      </c>
      <c r="BJ152" s="49" t="s">
        <v>8</v>
      </c>
      <c r="BK152" s="114">
        <f>ROUND($I$152*$H$152,2)</f>
        <v>0</v>
      </c>
      <c r="BL152" s="49" t="s">
        <v>78</v>
      </c>
      <c r="BM152" s="49" t="s">
        <v>810</v>
      </c>
    </row>
    <row r="153" spans="2:51" s="5" customFormat="1" ht="15.75" customHeight="1">
      <c r="B153" s="119"/>
      <c r="C153" s="120"/>
      <c r="D153" s="115" t="s">
        <v>81</v>
      </c>
      <c r="E153" s="121"/>
      <c r="F153" s="121" t="s">
        <v>811</v>
      </c>
      <c r="G153" s="120"/>
      <c r="H153" s="122">
        <v>402.84</v>
      </c>
      <c r="J153" s="120"/>
      <c r="K153" s="120"/>
      <c r="L153" s="123"/>
      <c r="M153" s="124"/>
      <c r="N153" s="120"/>
      <c r="O153" s="120"/>
      <c r="P153" s="120"/>
      <c r="Q153" s="120"/>
      <c r="R153" s="120"/>
      <c r="S153" s="120"/>
      <c r="T153" s="125"/>
      <c r="AT153" s="126" t="s">
        <v>81</v>
      </c>
      <c r="AU153" s="126" t="s">
        <v>43</v>
      </c>
      <c r="AV153" s="126" t="s">
        <v>43</v>
      </c>
      <c r="AW153" s="126" t="s">
        <v>51</v>
      </c>
      <c r="AX153" s="126" t="s">
        <v>8</v>
      </c>
      <c r="AY153" s="126" t="s">
        <v>73</v>
      </c>
    </row>
    <row r="154" spans="2:65" s="5" customFormat="1" ht="15.75" customHeight="1">
      <c r="B154" s="16"/>
      <c r="C154" s="103" t="s">
        <v>98</v>
      </c>
      <c r="D154" s="103" t="s">
        <v>75</v>
      </c>
      <c r="E154" s="104" t="s">
        <v>294</v>
      </c>
      <c r="F154" s="105" t="s">
        <v>295</v>
      </c>
      <c r="G154" s="106" t="s">
        <v>118</v>
      </c>
      <c r="H154" s="107">
        <v>115.56</v>
      </c>
      <c r="I154" s="108"/>
      <c r="J154" s="109">
        <f>ROUND($I$154*$H$154,2)</f>
        <v>0</v>
      </c>
      <c r="K154" s="105"/>
      <c r="L154" s="32"/>
      <c r="M154" s="110"/>
      <c r="N154" s="111" t="s">
        <v>31</v>
      </c>
      <c r="O154" s="17"/>
      <c r="P154" s="17"/>
      <c r="Q154" s="112">
        <v>0.0154412131</v>
      </c>
      <c r="R154" s="112">
        <f>$Q$154*$H$154</f>
        <v>1.784386585836</v>
      </c>
      <c r="S154" s="112">
        <v>0</v>
      </c>
      <c r="T154" s="113">
        <f>$S$154*$H$154</f>
        <v>0</v>
      </c>
      <c r="AR154" s="49" t="s">
        <v>78</v>
      </c>
      <c r="AT154" s="49" t="s">
        <v>75</v>
      </c>
      <c r="AU154" s="49" t="s">
        <v>43</v>
      </c>
      <c r="AY154" s="5" t="s">
        <v>73</v>
      </c>
      <c r="BE154" s="114">
        <f>IF($N$154="základní",$J$154,0)</f>
        <v>0</v>
      </c>
      <c r="BF154" s="114">
        <f>IF($N$154="snížená",$J$154,0)</f>
        <v>0</v>
      </c>
      <c r="BG154" s="114">
        <f>IF($N$154="zákl. přenesená",$J$154,0)</f>
        <v>0</v>
      </c>
      <c r="BH154" s="114">
        <f>IF($N$154="sníž. přenesená",$J$154,0)</f>
        <v>0</v>
      </c>
      <c r="BI154" s="114">
        <f>IF($N$154="nulová",$J$154,0)</f>
        <v>0</v>
      </c>
      <c r="BJ154" s="49" t="s">
        <v>8</v>
      </c>
      <c r="BK154" s="114">
        <f>ROUND($I$154*$H$154,2)</f>
        <v>0</v>
      </c>
      <c r="BL154" s="49" t="s">
        <v>78</v>
      </c>
      <c r="BM154" s="49" t="s">
        <v>812</v>
      </c>
    </row>
    <row r="155" spans="2:47" s="5" customFormat="1" ht="16.5" customHeight="1">
      <c r="B155" s="16"/>
      <c r="C155" s="17"/>
      <c r="D155" s="115" t="s">
        <v>79</v>
      </c>
      <c r="E155" s="17"/>
      <c r="F155" s="116" t="s">
        <v>802</v>
      </c>
      <c r="G155" s="17"/>
      <c r="H155" s="17"/>
      <c r="J155" s="17"/>
      <c r="K155" s="17"/>
      <c r="L155" s="32"/>
      <c r="M155" s="35"/>
      <c r="N155" s="17"/>
      <c r="O155" s="17"/>
      <c r="P155" s="17"/>
      <c r="Q155" s="17"/>
      <c r="R155" s="17"/>
      <c r="S155" s="17"/>
      <c r="T155" s="36"/>
      <c r="AT155" s="5" t="s">
        <v>79</v>
      </c>
      <c r="AU155" s="5" t="s">
        <v>43</v>
      </c>
    </row>
    <row r="156" spans="2:51" s="5" customFormat="1" ht="15.75" customHeight="1">
      <c r="B156" s="119"/>
      <c r="C156" s="120"/>
      <c r="D156" s="117" t="s">
        <v>81</v>
      </c>
      <c r="E156" s="120"/>
      <c r="F156" s="121" t="s">
        <v>813</v>
      </c>
      <c r="G156" s="120"/>
      <c r="H156" s="122">
        <v>115.56</v>
      </c>
      <c r="J156" s="120"/>
      <c r="K156" s="120"/>
      <c r="L156" s="123"/>
      <c r="M156" s="124"/>
      <c r="N156" s="120"/>
      <c r="O156" s="120"/>
      <c r="P156" s="120"/>
      <c r="Q156" s="120"/>
      <c r="R156" s="120"/>
      <c r="S156" s="120"/>
      <c r="T156" s="125"/>
      <c r="AT156" s="126" t="s">
        <v>81</v>
      </c>
      <c r="AU156" s="126" t="s">
        <v>43</v>
      </c>
      <c r="AV156" s="126" t="s">
        <v>43</v>
      </c>
      <c r="AW156" s="126" t="s">
        <v>51</v>
      </c>
      <c r="AX156" s="126" t="s">
        <v>8</v>
      </c>
      <c r="AY156" s="126" t="s">
        <v>73</v>
      </c>
    </row>
    <row r="157" spans="2:65" s="5" customFormat="1" ht="15.75" customHeight="1">
      <c r="B157" s="16"/>
      <c r="C157" s="103" t="s">
        <v>99</v>
      </c>
      <c r="D157" s="103" t="s">
        <v>75</v>
      </c>
      <c r="E157" s="104" t="s">
        <v>666</v>
      </c>
      <c r="F157" s="105" t="s">
        <v>667</v>
      </c>
      <c r="G157" s="106" t="s">
        <v>118</v>
      </c>
      <c r="H157" s="107">
        <v>12</v>
      </c>
      <c r="I157" s="108"/>
      <c r="J157" s="109">
        <f>ROUND($I$157*$H$157,2)</f>
        <v>0</v>
      </c>
      <c r="K157" s="105"/>
      <c r="L157" s="32"/>
      <c r="M157" s="110"/>
      <c r="N157" s="111" t="s">
        <v>31</v>
      </c>
      <c r="O157" s="17"/>
      <c r="P157" s="17"/>
      <c r="Q157" s="112">
        <v>0</v>
      </c>
      <c r="R157" s="112">
        <f>$Q$157*$H$157</f>
        <v>0</v>
      </c>
      <c r="S157" s="112">
        <v>0</v>
      </c>
      <c r="T157" s="113">
        <f>$S$157*$H$157</f>
        <v>0</v>
      </c>
      <c r="AR157" s="49" t="s">
        <v>78</v>
      </c>
      <c r="AT157" s="49" t="s">
        <v>75</v>
      </c>
      <c r="AU157" s="49" t="s">
        <v>43</v>
      </c>
      <c r="AY157" s="5" t="s">
        <v>73</v>
      </c>
      <c r="BE157" s="114">
        <f>IF($N$157="základní",$J$157,0)</f>
        <v>0</v>
      </c>
      <c r="BF157" s="114">
        <f>IF($N$157="snížená",$J$157,0)</f>
        <v>0</v>
      </c>
      <c r="BG157" s="114">
        <f>IF($N$157="zákl. přenesená",$J$157,0)</f>
        <v>0</v>
      </c>
      <c r="BH157" s="114">
        <f>IF($N$157="sníž. přenesená",$J$157,0)</f>
        <v>0</v>
      </c>
      <c r="BI157" s="114">
        <f>IF($N$157="nulová",$J$157,0)</f>
        <v>0</v>
      </c>
      <c r="BJ157" s="49" t="s">
        <v>8</v>
      </c>
      <c r="BK157" s="114">
        <f>ROUND($I$157*$H$157,2)</f>
        <v>0</v>
      </c>
      <c r="BL157" s="49" t="s">
        <v>78</v>
      </c>
      <c r="BM157" s="49" t="s">
        <v>814</v>
      </c>
    </row>
    <row r="158" spans="2:51" s="5" customFormat="1" ht="15.75" customHeight="1">
      <c r="B158" s="119"/>
      <c r="C158" s="120"/>
      <c r="D158" s="115" t="s">
        <v>81</v>
      </c>
      <c r="E158" s="121" t="s">
        <v>726</v>
      </c>
      <c r="F158" s="121" t="s">
        <v>815</v>
      </c>
      <c r="G158" s="120"/>
      <c r="H158" s="122">
        <v>12</v>
      </c>
      <c r="J158" s="120"/>
      <c r="K158" s="120"/>
      <c r="L158" s="123"/>
      <c r="M158" s="124"/>
      <c r="N158" s="120"/>
      <c r="O158" s="120"/>
      <c r="P158" s="120"/>
      <c r="Q158" s="120"/>
      <c r="R158" s="120"/>
      <c r="S158" s="120"/>
      <c r="T158" s="125"/>
      <c r="AT158" s="126" t="s">
        <v>81</v>
      </c>
      <c r="AU158" s="126" t="s">
        <v>43</v>
      </c>
      <c r="AV158" s="126" t="s">
        <v>43</v>
      </c>
      <c r="AW158" s="126" t="s">
        <v>51</v>
      </c>
      <c r="AX158" s="126" t="s">
        <v>8</v>
      </c>
      <c r="AY158" s="126" t="s">
        <v>73</v>
      </c>
    </row>
    <row r="159" spans="2:65" s="5" customFormat="1" ht="15.75" customHeight="1">
      <c r="B159" s="16"/>
      <c r="C159" s="103" t="s">
        <v>100</v>
      </c>
      <c r="D159" s="103" t="s">
        <v>75</v>
      </c>
      <c r="E159" s="104" t="s">
        <v>816</v>
      </c>
      <c r="F159" s="105" t="s">
        <v>817</v>
      </c>
      <c r="G159" s="106" t="s">
        <v>118</v>
      </c>
      <c r="H159" s="107">
        <v>15</v>
      </c>
      <c r="I159" s="108"/>
      <c r="J159" s="109">
        <f>ROUND($I$159*$H$159,2)</f>
        <v>0</v>
      </c>
      <c r="K159" s="105"/>
      <c r="L159" s="32"/>
      <c r="M159" s="110"/>
      <c r="N159" s="111" t="s">
        <v>31</v>
      </c>
      <c r="O159" s="17"/>
      <c r="P159" s="17"/>
      <c r="Q159" s="112">
        <v>0</v>
      </c>
      <c r="R159" s="112">
        <f>$Q$159*$H$159</f>
        <v>0</v>
      </c>
      <c r="S159" s="112">
        <v>0</v>
      </c>
      <c r="T159" s="113">
        <f>$S$159*$H$159</f>
        <v>0</v>
      </c>
      <c r="AR159" s="49" t="s">
        <v>78</v>
      </c>
      <c r="AT159" s="49" t="s">
        <v>75</v>
      </c>
      <c r="AU159" s="49" t="s">
        <v>43</v>
      </c>
      <c r="AY159" s="5" t="s">
        <v>73</v>
      </c>
      <c r="BE159" s="114">
        <f>IF($N$159="základní",$J$159,0)</f>
        <v>0</v>
      </c>
      <c r="BF159" s="114">
        <f>IF($N$159="snížená",$J$159,0)</f>
        <v>0</v>
      </c>
      <c r="BG159" s="114">
        <f>IF($N$159="zákl. přenesená",$J$159,0)</f>
        <v>0</v>
      </c>
      <c r="BH159" s="114">
        <f>IF($N$159="sníž. přenesená",$J$159,0)</f>
        <v>0</v>
      </c>
      <c r="BI159" s="114">
        <f>IF($N$159="nulová",$J$159,0)</f>
        <v>0</v>
      </c>
      <c r="BJ159" s="49" t="s">
        <v>8</v>
      </c>
      <c r="BK159" s="114">
        <f>ROUND($I$159*$H$159,2)</f>
        <v>0</v>
      </c>
      <c r="BL159" s="49" t="s">
        <v>78</v>
      </c>
      <c r="BM159" s="49" t="s">
        <v>818</v>
      </c>
    </row>
    <row r="160" spans="2:47" s="5" customFormat="1" ht="27" customHeight="1">
      <c r="B160" s="16"/>
      <c r="C160" s="17"/>
      <c r="D160" s="115" t="s">
        <v>79</v>
      </c>
      <c r="E160" s="17"/>
      <c r="F160" s="116" t="s">
        <v>819</v>
      </c>
      <c r="G160" s="17"/>
      <c r="H160" s="17"/>
      <c r="J160" s="17"/>
      <c r="K160" s="17"/>
      <c r="L160" s="32"/>
      <c r="M160" s="35"/>
      <c r="N160" s="17"/>
      <c r="O160" s="17"/>
      <c r="P160" s="17"/>
      <c r="Q160" s="17"/>
      <c r="R160" s="17"/>
      <c r="S160" s="17"/>
      <c r="T160" s="36"/>
      <c r="AT160" s="5" t="s">
        <v>79</v>
      </c>
      <c r="AU160" s="5" t="s">
        <v>43</v>
      </c>
    </row>
    <row r="161" spans="2:51" s="5" customFormat="1" ht="15.75" customHeight="1">
      <c r="B161" s="119"/>
      <c r="C161" s="120"/>
      <c r="D161" s="117" t="s">
        <v>81</v>
      </c>
      <c r="E161" s="120"/>
      <c r="F161" s="121" t="s">
        <v>820</v>
      </c>
      <c r="G161" s="120"/>
      <c r="H161" s="122">
        <v>15</v>
      </c>
      <c r="J161" s="120"/>
      <c r="K161" s="120"/>
      <c r="L161" s="123"/>
      <c r="M161" s="124"/>
      <c r="N161" s="120"/>
      <c r="O161" s="120"/>
      <c r="P161" s="120"/>
      <c r="Q161" s="120"/>
      <c r="R161" s="120"/>
      <c r="S161" s="120"/>
      <c r="T161" s="125"/>
      <c r="AT161" s="126" t="s">
        <v>81</v>
      </c>
      <c r="AU161" s="126" t="s">
        <v>43</v>
      </c>
      <c r="AV161" s="126" t="s">
        <v>43</v>
      </c>
      <c r="AW161" s="126" t="s">
        <v>51</v>
      </c>
      <c r="AX161" s="126" t="s">
        <v>8</v>
      </c>
      <c r="AY161" s="126" t="s">
        <v>73</v>
      </c>
    </row>
    <row r="162" spans="2:65" s="5" customFormat="1" ht="15.75" customHeight="1">
      <c r="B162" s="16"/>
      <c r="C162" s="103" t="s">
        <v>101</v>
      </c>
      <c r="D162" s="103" t="s">
        <v>75</v>
      </c>
      <c r="E162" s="104" t="s">
        <v>296</v>
      </c>
      <c r="F162" s="105" t="s">
        <v>297</v>
      </c>
      <c r="G162" s="106" t="s">
        <v>118</v>
      </c>
      <c r="H162" s="107">
        <v>230.4</v>
      </c>
      <c r="I162" s="108"/>
      <c r="J162" s="109">
        <f>ROUND($I$162*$H$162,2)</f>
        <v>0</v>
      </c>
      <c r="K162" s="105"/>
      <c r="L162" s="32"/>
      <c r="M162" s="110"/>
      <c r="N162" s="111" t="s">
        <v>31</v>
      </c>
      <c r="O162" s="17"/>
      <c r="P162" s="17"/>
      <c r="Q162" s="112">
        <v>0</v>
      </c>
      <c r="R162" s="112">
        <f>$Q$162*$H$162</f>
        <v>0</v>
      </c>
      <c r="S162" s="112">
        <v>0</v>
      </c>
      <c r="T162" s="113">
        <f>$S$162*$H$162</f>
        <v>0</v>
      </c>
      <c r="AR162" s="49" t="s">
        <v>78</v>
      </c>
      <c r="AT162" s="49" t="s">
        <v>75</v>
      </c>
      <c r="AU162" s="49" t="s">
        <v>43</v>
      </c>
      <c r="AY162" s="5" t="s">
        <v>73</v>
      </c>
      <c r="BE162" s="114">
        <f>IF($N$162="základní",$J$162,0)</f>
        <v>0</v>
      </c>
      <c r="BF162" s="114">
        <f>IF($N$162="snížená",$J$162,0)</f>
        <v>0</v>
      </c>
      <c r="BG162" s="114">
        <f>IF($N$162="zákl. přenesená",$J$162,0)</f>
        <v>0</v>
      </c>
      <c r="BH162" s="114">
        <f>IF($N$162="sníž. přenesená",$J$162,0)</f>
        <v>0</v>
      </c>
      <c r="BI162" s="114">
        <f>IF($N$162="nulová",$J$162,0)</f>
        <v>0</v>
      </c>
      <c r="BJ162" s="49" t="s">
        <v>8</v>
      </c>
      <c r="BK162" s="114">
        <f>ROUND($I$162*$H$162,2)</f>
        <v>0</v>
      </c>
      <c r="BL162" s="49" t="s">
        <v>78</v>
      </c>
      <c r="BM162" s="49" t="s">
        <v>821</v>
      </c>
    </row>
    <row r="163" spans="2:47" s="5" customFormat="1" ht="16.5" customHeight="1">
      <c r="B163" s="16"/>
      <c r="C163" s="17"/>
      <c r="D163" s="115" t="s">
        <v>79</v>
      </c>
      <c r="E163" s="17"/>
      <c r="F163" s="116" t="s">
        <v>796</v>
      </c>
      <c r="G163" s="17"/>
      <c r="H163" s="17"/>
      <c r="J163" s="17"/>
      <c r="K163" s="17"/>
      <c r="L163" s="32"/>
      <c r="M163" s="35"/>
      <c r="N163" s="17"/>
      <c r="O163" s="17"/>
      <c r="P163" s="17"/>
      <c r="Q163" s="17"/>
      <c r="R163" s="17"/>
      <c r="S163" s="17"/>
      <c r="T163" s="36"/>
      <c r="AT163" s="5" t="s">
        <v>79</v>
      </c>
      <c r="AU163" s="5" t="s">
        <v>43</v>
      </c>
    </row>
    <row r="164" spans="2:51" s="5" customFormat="1" ht="15.75" customHeight="1">
      <c r="B164" s="119"/>
      <c r="C164" s="120"/>
      <c r="D164" s="117" t="s">
        <v>81</v>
      </c>
      <c r="E164" s="120"/>
      <c r="F164" s="121" t="s">
        <v>822</v>
      </c>
      <c r="G164" s="120"/>
      <c r="H164" s="122">
        <v>179.04</v>
      </c>
      <c r="J164" s="120"/>
      <c r="K164" s="120"/>
      <c r="L164" s="123"/>
      <c r="M164" s="124"/>
      <c r="N164" s="120"/>
      <c r="O164" s="120"/>
      <c r="P164" s="120"/>
      <c r="Q164" s="120"/>
      <c r="R164" s="120"/>
      <c r="S164" s="120"/>
      <c r="T164" s="125"/>
      <c r="AT164" s="126" t="s">
        <v>81</v>
      </c>
      <c r="AU164" s="126" t="s">
        <v>43</v>
      </c>
      <c r="AV164" s="126" t="s">
        <v>43</v>
      </c>
      <c r="AW164" s="126" t="s">
        <v>51</v>
      </c>
      <c r="AX164" s="126" t="s">
        <v>42</v>
      </c>
      <c r="AY164" s="126" t="s">
        <v>73</v>
      </c>
    </row>
    <row r="165" spans="2:51" s="5" customFormat="1" ht="15.75" customHeight="1">
      <c r="B165" s="119"/>
      <c r="C165" s="120"/>
      <c r="D165" s="117" t="s">
        <v>81</v>
      </c>
      <c r="E165" s="120"/>
      <c r="F165" s="121" t="s">
        <v>823</v>
      </c>
      <c r="G165" s="120"/>
      <c r="H165" s="122">
        <v>51.36</v>
      </c>
      <c r="J165" s="120"/>
      <c r="K165" s="120"/>
      <c r="L165" s="123"/>
      <c r="M165" s="124"/>
      <c r="N165" s="120"/>
      <c r="O165" s="120"/>
      <c r="P165" s="120"/>
      <c r="Q165" s="120"/>
      <c r="R165" s="120"/>
      <c r="S165" s="120"/>
      <c r="T165" s="125"/>
      <c r="AT165" s="126" t="s">
        <v>81</v>
      </c>
      <c r="AU165" s="126" t="s">
        <v>43</v>
      </c>
      <c r="AV165" s="126" t="s">
        <v>43</v>
      </c>
      <c r="AW165" s="126" t="s">
        <v>51</v>
      </c>
      <c r="AX165" s="126" t="s">
        <v>42</v>
      </c>
      <c r="AY165" s="126" t="s">
        <v>73</v>
      </c>
    </row>
    <row r="166" spans="2:51" s="5" customFormat="1" ht="15.75" customHeight="1">
      <c r="B166" s="143"/>
      <c r="C166" s="144"/>
      <c r="D166" s="117" t="s">
        <v>81</v>
      </c>
      <c r="E166" s="144"/>
      <c r="F166" s="145" t="s">
        <v>120</v>
      </c>
      <c r="G166" s="144"/>
      <c r="H166" s="146">
        <v>230.4</v>
      </c>
      <c r="J166" s="144"/>
      <c r="K166" s="144"/>
      <c r="L166" s="147"/>
      <c r="M166" s="148"/>
      <c r="N166" s="144"/>
      <c r="O166" s="144"/>
      <c r="P166" s="144"/>
      <c r="Q166" s="144"/>
      <c r="R166" s="144"/>
      <c r="S166" s="144"/>
      <c r="T166" s="149"/>
      <c r="AT166" s="150" t="s">
        <v>81</v>
      </c>
      <c r="AU166" s="150" t="s">
        <v>43</v>
      </c>
      <c r="AV166" s="150" t="s">
        <v>78</v>
      </c>
      <c r="AW166" s="150" t="s">
        <v>51</v>
      </c>
      <c r="AX166" s="150" t="s">
        <v>8</v>
      </c>
      <c r="AY166" s="150" t="s">
        <v>73</v>
      </c>
    </row>
    <row r="167" spans="2:65" s="5" customFormat="1" ht="15.75" customHeight="1">
      <c r="B167" s="16"/>
      <c r="C167" s="103" t="s">
        <v>102</v>
      </c>
      <c r="D167" s="103" t="s">
        <v>75</v>
      </c>
      <c r="E167" s="104" t="s">
        <v>298</v>
      </c>
      <c r="F167" s="105" t="s">
        <v>299</v>
      </c>
      <c r="G167" s="106" t="s">
        <v>118</v>
      </c>
      <c r="H167" s="107">
        <v>57.6</v>
      </c>
      <c r="I167" s="108"/>
      <c r="J167" s="109">
        <f>ROUND($I$167*$H$167,2)</f>
        <v>0</v>
      </c>
      <c r="K167" s="105"/>
      <c r="L167" s="32"/>
      <c r="M167" s="110"/>
      <c r="N167" s="111" t="s">
        <v>31</v>
      </c>
      <c r="O167" s="17"/>
      <c r="P167" s="17"/>
      <c r="Q167" s="112">
        <v>0</v>
      </c>
      <c r="R167" s="112">
        <f>$Q$167*$H$167</f>
        <v>0</v>
      </c>
      <c r="S167" s="112">
        <v>0</v>
      </c>
      <c r="T167" s="113">
        <f>$S$167*$H$167</f>
        <v>0</v>
      </c>
      <c r="AR167" s="49" t="s">
        <v>78</v>
      </c>
      <c r="AT167" s="49" t="s">
        <v>75</v>
      </c>
      <c r="AU167" s="49" t="s">
        <v>43</v>
      </c>
      <c r="AY167" s="5" t="s">
        <v>73</v>
      </c>
      <c r="BE167" s="114">
        <f>IF($N$167="základní",$J$167,0)</f>
        <v>0</v>
      </c>
      <c r="BF167" s="114">
        <f>IF($N$167="snížená",$J$167,0)</f>
        <v>0</v>
      </c>
      <c r="BG167" s="114">
        <f>IF($N$167="zákl. přenesená",$J$167,0)</f>
        <v>0</v>
      </c>
      <c r="BH167" s="114">
        <f>IF($N$167="sníž. přenesená",$J$167,0)</f>
        <v>0</v>
      </c>
      <c r="BI167" s="114">
        <f>IF($N$167="nulová",$J$167,0)</f>
        <v>0</v>
      </c>
      <c r="BJ167" s="49" t="s">
        <v>8</v>
      </c>
      <c r="BK167" s="114">
        <f>ROUND($I$167*$H$167,2)</f>
        <v>0</v>
      </c>
      <c r="BL167" s="49" t="s">
        <v>78</v>
      </c>
      <c r="BM167" s="49" t="s">
        <v>824</v>
      </c>
    </row>
    <row r="168" spans="2:47" s="5" customFormat="1" ht="16.5" customHeight="1">
      <c r="B168" s="16"/>
      <c r="C168" s="17"/>
      <c r="D168" s="115" t="s">
        <v>79</v>
      </c>
      <c r="E168" s="17"/>
      <c r="F168" s="116" t="s">
        <v>799</v>
      </c>
      <c r="G168" s="17"/>
      <c r="H168" s="17"/>
      <c r="J168" s="17"/>
      <c r="K168" s="17"/>
      <c r="L168" s="32"/>
      <c r="M168" s="35"/>
      <c r="N168" s="17"/>
      <c r="O168" s="17"/>
      <c r="P168" s="17"/>
      <c r="Q168" s="17"/>
      <c r="R168" s="17"/>
      <c r="S168" s="17"/>
      <c r="T168" s="36"/>
      <c r="AT168" s="5" t="s">
        <v>79</v>
      </c>
      <c r="AU168" s="5" t="s">
        <v>43</v>
      </c>
    </row>
    <row r="169" spans="2:51" s="5" customFormat="1" ht="15.75" customHeight="1">
      <c r="B169" s="119"/>
      <c r="C169" s="120"/>
      <c r="D169" s="117" t="s">
        <v>81</v>
      </c>
      <c r="E169" s="120"/>
      <c r="F169" s="121" t="s">
        <v>825</v>
      </c>
      <c r="G169" s="120"/>
      <c r="H169" s="122">
        <v>44.76</v>
      </c>
      <c r="J169" s="120"/>
      <c r="K169" s="120"/>
      <c r="L169" s="123"/>
      <c r="M169" s="124"/>
      <c r="N169" s="120"/>
      <c r="O169" s="120"/>
      <c r="P169" s="120"/>
      <c r="Q169" s="120"/>
      <c r="R169" s="120"/>
      <c r="S169" s="120"/>
      <c r="T169" s="125"/>
      <c r="AT169" s="126" t="s">
        <v>81</v>
      </c>
      <c r="AU169" s="126" t="s">
        <v>43</v>
      </c>
      <c r="AV169" s="126" t="s">
        <v>43</v>
      </c>
      <c r="AW169" s="126" t="s">
        <v>51</v>
      </c>
      <c r="AX169" s="126" t="s">
        <v>42</v>
      </c>
      <c r="AY169" s="126" t="s">
        <v>73</v>
      </c>
    </row>
    <row r="170" spans="2:51" s="5" customFormat="1" ht="15.75" customHeight="1">
      <c r="B170" s="119"/>
      <c r="C170" s="120"/>
      <c r="D170" s="117" t="s">
        <v>81</v>
      </c>
      <c r="E170" s="120"/>
      <c r="F170" s="121" t="s">
        <v>826</v>
      </c>
      <c r="G170" s="120"/>
      <c r="H170" s="122">
        <v>12.84</v>
      </c>
      <c r="J170" s="120"/>
      <c r="K170" s="120"/>
      <c r="L170" s="123"/>
      <c r="M170" s="124"/>
      <c r="N170" s="120"/>
      <c r="O170" s="120"/>
      <c r="P170" s="120"/>
      <c r="Q170" s="120"/>
      <c r="R170" s="120"/>
      <c r="S170" s="120"/>
      <c r="T170" s="125"/>
      <c r="AT170" s="126" t="s">
        <v>81</v>
      </c>
      <c r="AU170" s="126" t="s">
        <v>43</v>
      </c>
      <c r="AV170" s="126" t="s">
        <v>43</v>
      </c>
      <c r="AW170" s="126" t="s">
        <v>51</v>
      </c>
      <c r="AX170" s="126" t="s">
        <v>42</v>
      </c>
      <c r="AY170" s="126" t="s">
        <v>73</v>
      </c>
    </row>
    <row r="171" spans="2:51" s="5" customFormat="1" ht="15.75" customHeight="1">
      <c r="B171" s="143"/>
      <c r="C171" s="144"/>
      <c r="D171" s="117" t="s">
        <v>81</v>
      </c>
      <c r="E171" s="144"/>
      <c r="F171" s="145" t="s">
        <v>120</v>
      </c>
      <c r="G171" s="144"/>
      <c r="H171" s="146">
        <v>57.6</v>
      </c>
      <c r="J171" s="144"/>
      <c r="K171" s="144"/>
      <c r="L171" s="147"/>
      <c r="M171" s="148"/>
      <c r="N171" s="144"/>
      <c r="O171" s="144"/>
      <c r="P171" s="144"/>
      <c r="Q171" s="144"/>
      <c r="R171" s="144"/>
      <c r="S171" s="144"/>
      <c r="T171" s="149"/>
      <c r="AT171" s="150" t="s">
        <v>81</v>
      </c>
      <c r="AU171" s="150" t="s">
        <v>43</v>
      </c>
      <c r="AV171" s="150" t="s">
        <v>78</v>
      </c>
      <c r="AW171" s="150" t="s">
        <v>51</v>
      </c>
      <c r="AX171" s="150" t="s">
        <v>8</v>
      </c>
      <c r="AY171" s="150" t="s">
        <v>73</v>
      </c>
    </row>
    <row r="172" spans="2:65" s="5" customFormat="1" ht="15.75" customHeight="1">
      <c r="B172" s="16"/>
      <c r="C172" s="103" t="s">
        <v>103</v>
      </c>
      <c r="D172" s="103" t="s">
        <v>75</v>
      </c>
      <c r="E172" s="104" t="s">
        <v>300</v>
      </c>
      <c r="F172" s="173" t="s">
        <v>1778</v>
      </c>
      <c r="G172" s="106" t="s">
        <v>83</v>
      </c>
      <c r="H172" s="107">
        <v>311</v>
      </c>
      <c r="I172" s="108"/>
      <c r="J172" s="109">
        <f>ROUND($I$172*$H$172,2)</f>
        <v>0</v>
      </c>
      <c r="K172" s="105"/>
      <c r="L172" s="32"/>
      <c r="M172" s="110"/>
      <c r="N172" s="111" t="s">
        <v>31</v>
      </c>
      <c r="O172" s="17"/>
      <c r="P172" s="17"/>
      <c r="Q172" s="112">
        <v>0.0156133</v>
      </c>
      <c r="R172" s="112">
        <f>$Q$172*$H$172</f>
        <v>4.8557363</v>
      </c>
      <c r="S172" s="112">
        <v>0</v>
      </c>
      <c r="T172" s="113">
        <f>$S$172*$H$172</f>
        <v>0</v>
      </c>
      <c r="AR172" s="49" t="s">
        <v>78</v>
      </c>
      <c r="AT172" s="49" t="s">
        <v>75</v>
      </c>
      <c r="AU172" s="49" t="s">
        <v>43</v>
      </c>
      <c r="AY172" s="5" t="s">
        <v>73</v>
      </c>
      <c r="BE172" s="114">
        <f>IF($N$172="základní",$J$172,0)</f>
        <v>0</v>
      </c>
      <c r="BF172" s="114">
        <f>IF($N$172="snížená",$J$172,0)</f>
        <v>0</v>
      </c>
      <c r="BG172" s="114">
        <f>IF($N$172="zákl. přenesená",$J$172,0)</f>
        <v>0</v>
      </c>
      <c r="BH172" s="114">
        <f>IF($N$172="sníž. přenesená",$J$172,0)</f>
        <v>0</v>
      </c>
      <c r="BI172" s="114">
        <f>IF($N$172="nulová",$J$172,0)</f>
        <v>0</v>
      </c>
      <c r="BJ172" s="49" t="s">
        <v>8</v>
      </c>
      <c r="BK172" s="114">
        <f>ROUND($I$172*$H$172,2)</f>
        <v>0</v>
      </c>
      <c r="BL172" s="49" t="s">
        <v>78</v>
      </c>
      <c r="BM172" s="49" t="s">
        <v>827</v>
      </c>
    </row>
    <row r="173" spans="2:47" s="5" customFormat="1" ht="16.5" customHeight="1">
      <c r="B173" s="16"/>
      <c r="C173" s="17"/>
      <c r="D173" s="115" t="s">
        <v>79</v>
      </c>
      <c r="E173" s="17"/>
      <c r="F173" s="116"/>
      <c r="G173" s="17"/>
      <c r="H173" s="17"/>
      <c r="J173" s="17"/>
      <c r="K173" s="17"/>
      <c r="L173" s="32"/>
      <c r="M173" s="35"/>
      <c r="N173" s="17"/>
      <c r="O173" s="17"/>
      <c r="P173" s="17"/>
      <c r="Q173" s="17"/>
      <c r="R173" s="17"/>
      <c r="S173" s="17"/>
      <c r="T173" s="36"/>
      <c r="AT173" s="5" t="s">
        <v>79</v>
      </c>
      <c r="AU173" s="5" t="s">
        <v>43</v>
      </c>
    </row>
    <row r="174" spans="2:47" s="5" customFormat="1" ht="30.75" customHeight="1">
      <c r="B174" s="16"/>
      <c r="C174" s="17"/>
      <c r="D174" s="117" t="s">
        <v>80</v>
      </c>
      <c r="E174" s="17"/>
      <c r="F174" s="118" t="s">
        <v>828</v>
      </c>
      <c r="G174" s="17"/>
      <c r="H174" s="17"/>
      <c r="J174" s="17"/>
      <c r="K174" s="17"/>
      <c r="L174" s="32"/>
      <c r="M174" s="35"/>
      <c r="N174" s="17"/>
      <c r="O174" s="17"/>
      <c r="P174" s="17"/>
      <c r="Q174" s="17"/>
      <c r="R174" s="17"/>
      <c r="S174" s="17"/>
      <c r="T174" s="36"/>
      <c r="AT174" s="5" t="s">
        <v>80</v>
      </c>
      <c r="AU174" s="5" t="s">
        <v>43</v>
      </c>
    </row>
    <row r="175" spans="2:51" s="5" customFormat="1" ht="15.75" customHeight="1">
      <c r="B175" s="119"/>
      <c r="C175" s="120"/>
      <c r="D175" s="117" t="s">
        <v>81</v>
      </c>
      <c r="E175" s="120"/>
      <c r="F175" s="121" t="s">
        <v>1781</v>
      </c>
      <c r="G175" s="120"/>
      <c r="H175" s="122">
        <v>311</v>
      </c>
      <c r="J175" s="120"/>
      <c r="K175" s="120"/>
      <c r="L175" s="123"/>
      <c r="M175" s="124"/>
      <c r="N175" s="120"/>
      <c r="O175" s="120"/>
      <c r="P175" s="120"/>
      <c r="Q175" s="120"/>
      <c r="R175" s="120"/>
      <c r="S175" s="120"/>
      <c r="T175" s="125"/>
      <c r="AT175" s="126" t="s">
        <v>81</v>
      </c>
      <c r="AU175" s="126" t="s">
        <v>43</v>
      </c>
      <c r="AV175" s="126" t="s">
        <v>43</v>
      </c>
      <c r="AW175" s="126" t="s">
        <v>51</v>
      </c>
      <c r="AX175" s="126" t="s">
        <v>8</v>
      </c>
      <c r="AY175" s="126" t="s">
        <v>73</v>
      </c>
    </row>
    <row r="176" spans="2:65" s="5" customFormat="1" ht="15.75" customHeight="1">
      <c r="B176" s="16"/>
      <c r="C176" s="103" t="s">
        <v>104</v>
      </c>
      <c r="D176" s="103" t="s">
        <v>75</v>
      </c>
      <c r="E176" s="104" t="s">
        <v>829</v>
      </c>
      <c r="F176" s="173" t="s">
        <v>1779</v>
      </c>
      <c r="G176" s="106" t="s">
        <v>83</v>
      </c>
      <c r="H176" s="107">
        <v>213</v>
      </c>
      <c r="I176" s="108"/>
      <c r="J176" s="109">
        <f>ROUND($I$176*$H$176,2)</f>
        <v>0</v>
      </c>
      <c r="K176" s="105"/>
      <c r="L176" s="32"/>
      <c r="M176" s="110"/>
      <c r="N176" s="111" t="s">
        <v>31</v>
      </c>
      <c r="O176" s="17"/>
      <c r="P176" s="17"/>
      <c r="Q176" s="112">
        <v>0.01561</v>
      </c>
      <c r="R176" s="112">
        <f>$Q$176*$H$176</f>
        <v>3.32493</v>
      </c>
      <c r="S176" s="112">
        <v>0</v>
      </c>
      <c r="T176" s="113">
        <f>$S$176*$H$176</f>
        <v>0</v>
      </c>
      <c r="AR176" s="49" t="s">
        <v>78</v>
      </c>
      <c r="AT176" s="49" t="s">
        <v>75</v>
      </c>
      <c r="AU176" s="49" t="s">
        <v>43</v>
      </c>
      <c r="AY176" s="5" t="s">
        <v>73</v>
      </c>
      <c r="BE176" s="114">
        <f>IF($N$176="základní",$J$176,0)</f>
        <v>0</v>
      </c>
      <c r="BF176" s="114">
        <f>IF($N$176="snížená",$J$176,0)</f>
        <v>0</v>
      </c>
      <c r="BG176" s="114">
        <f>IF($N$176="zákl. přenesená",$J$176,0)</f>
        <v>0</v>
      </c>
      <c r="BH176" s="114">
        <f>IF($N$176="sníž. přenesená",$J$176,0)</f>
        <v>0</v>
      </c>
      <c r="BI176" s="114">
        <f>IF($N$176="nulová",$J$176,0)</f>
        <v>0</v>
      </c>
      <c r="BJ176" s="49" t="s">
        <v>8</v>
      </c>
      <c r="BK176" s="114">
        <f>ROUND($I$176*$H$176,2)</f>
        <v>0</v>
      </c>
      <c r="BL176" s="49" t="s">
        <v>78</v>
      </c>
      <c r="BM176" s="49" t="s">
        <v>830</v>
      </c>
    </row>
    <row r="177" spans="2:47" s="5" customFormat="1" ht="16.5" customHeight="1">
      <c r="B177" s="16"/>
      <c r="C177" s="17"/>
      <c r="D177" s="115" t="s">
        <v>79</v>
      </c>
      <c r="E177" s="17"/>
      <c r="F177" s="116"/>
      <c r="G177" s="17"/>
      <c r="H177" s="17"/>
      <c r="J177" s="17"/>
      <c r="K177" s="17"/>
      <c r="L177" s="32"/>
      <c r="M177" s="35"/>
      <c r="N177" s="17"/>
      <c r="O177" s="17"/>
      <c r="P177" s="17"/>
      <c r="Q177" s="17"/>
      <c r="R177" s="17"/>
      <c r="S177" s="17"/>
      <c r="T177" s="36"/>
      <c r="AT177" s="5" t="s">
        <v>79</v>
      </c>
      <c r="AU177" s="5" t="s">
        <v>43</v>
      </c>
    </row>
    <row r="178" spans="2:47" s="5" customFormat="1" ht="30.75" customHeight="1">
      <c r="B178" s="16"/>
      <c r="C178" s="17"/>
      <c r="D178" s="117" t="s">
        <v>80</v>
      </c>
      <c r="E178" s="17"/>
      <c r="F178" s="118" t="s">
        <v>828</v>
      </c>
      <c r="G178" s="17"/>
      <c r="H178" s="17"/>
      <c r="J178" s="17"/>
      <c r="K178" s="17"/>
      <c r="L178" s="32"/>
      <c r="M178" s="35"/>
      <c r="N178" s="17"/>
      <c r="O178" s="17"/>
      <c r="P178" s="17"/>
      <c r="Q178" s="17"/>
      <c r="R178" s="17"/>
      <c r="S178" s="17"/>
      <c r="T178" s="36"/>
      <c r="AT178" s="5" t="s">
        <v>80</v>
      </c>
      <c r="AU178" s="5" t="s">
        <v>43</v>
      </c>
    </row>
    <row r="179" spans="2:51" s="5" customFormat="1" ht="15.75" customHeight="1">
      <c r="B179" s="119"/>
      <c r="C179" s="120"/>
      <c r="D179" s="117" t="s">
        <v>81</v>
      </c>
      <c r="E179" s="120"/>
      <c r="F179" s="121" t="s">
        <v>1784</v>
      </c>
      <c r="G179" s="120"/>
      <c r="H179" s="122">
        <v>213</v>
      </c>
      <c r="J179" s="120"/>
      <c r="K179" s="120"/>
      <c r="L179" s="123"/>
      <c r="M179" s="124"/>
      <c r="N179" s="120"/>
      <c r="O179" s="120"/>
      <c r="P179" s="120"/>
      <c r="Q179" s="120"/>
      <c r="R179" s="120"/>
      <c r="S179" s="120"/>
      <c r="T179" s="125"/>
      <c r="AT179" s="126" t="s">
        <v>81</v>
      </c>
      <c r="AU179" s="126" t="s">
        <v>43</v>
      </c>
      <c r="AV179" s="126" t="s">
        <v>43</v>
      </c>
      <c r="AW179" s="126" t="s">
        <v>51</v>
      </c>
      <c r="AX179" s="126" t="s">
        <v>8</v>
      </c>
      <c r="AY179" s="126" t="s">
        <v>73</v>
      </c>
    </row>
    <row r="180" spans="2:65" s="5" customFormat="1" ht="15.75" customHeight="1">
      <c r="B180" s="16"/>
      <c r="C180" s="103" t="s">
        <v>105</v>
      </c>
      <c r="D180" s="103" t="s">
        <v>75</v>
      </c>
      <c r="E180" s="104" t="s">
        <v>121</v>
      </c>
      <c r="F180" s="105" t="s">
        <v>122</v>
      </c>
      <c r="G180" s="106" t="s">
        <v>118</v>
      </c>
      <c r="H180" s="107">
        <v>5508.84</v>
      </c>
      <c r="I180" s="108"/>
      <c r="J180" s="109">
        <f>ROUND($I$180*$H$180,2)</f>
        <v>0</v>
      </c>
      <c r="K180" s="105"/>
      <c r="L180" s="32"/>
      <c r="M180" s="110"/>
      <c r="N180" s="111" t="s">
        <v>31</v>
      </c>
      <c r="O180" s="17"/>
      <c r="P180" s="17"/>
      <c r="Q180" s="112">
        <v>0</v>
      </c>
      <c r="R180" s="112">
        <f>$Q$180*$H$180</f>
        <v>0</v>
      </c>
      <c r="S180" s="112">
        <v>0</v>
      </c>
      <c r="T180" s="113">
        <f>$S$180*$H$180</f>
        <v>0</v>
      </c>
      <c r="AR180" s="49" t="s">
        <v>78</v>
      </c>
      <c r="AT180" s="49" t="s">
        <v>75</v>
      </c>
      <c r="AU180" s="49" t="s">
        <v>43</v>
      </c>
      <c r="AY180" s="5" t="s">
        <v>73</v>
      </c>
      <c r="BE180" s="114">
        <f>IF($N$180="základní",$J$180,0)</f>
        <v>0</v>
      </c>
      <c r="BF180" s="114">
        <f>IF($N$180="snížená",$J$180,0)</f>
        <v>0</v>
      </c>
      <c r="BG180" s="114">
        <f>IF($N$180="zákl. přenesená",$J$180,0)</f>
        <v>0</v>
      </c>
      <c r="BH180" s="114">
        <f>IF($N$180="sníž. přenesená",$J$180,0)</f>
        <v>0</v>
      </c>
      <c r="BI180" s="114">
        <f>IF($N$180="nulová",$J$180,0)</f>
        <v>0</v>
      </c>
      <c r="BJ180" s="49" t="s">
        <v>8</v>
      </c>
      <c r="BK180" s="114">
        <f>ROUND($I$180*$H$180,2)</f>
        <v>0</v>
      </c>
      <c r="BL180" s="49" t="s">
        <v>78</v>
      </c>
      <c r="BM180" s="49" t="s">
        <v>831</v>
      </c>
    </row>
    <row r="181" spans="2:51" s="5" customFormat="1" ht="15.75" customHeight="1">
      <c r="B181" s="119"/>
      <c r="C181" s="120"/>
      <c r="D181" s="115" t="s">
        <v>81</v>
      </c>
      <c r="E181" s="121"/>
      <c r="F181" s="121" t="s">
        <v>832</v>
      </c>
      <c r="G181" s="120"/>
      <c r="H181" s="122">
        <v>5508.84</v>
      </c>
      <c r="J181" s="120"/>
      <c r="K181" s="120"/>
      <c r="L181" s="123"/>
      <c r="M181" s="124"/>
      <c r="N181" s="120"/>
      <c r="O181" s="120"/>
      <c r="P181" s="120"/>
      <c r="Q181" s="120"/>
      <c r="R181" s="120"/>
      <c r="S181" s="120"/>
      <c r="T181" s="125"/>
      <c r="AT181" s="126" t="s">
        <v>81</v>
      </c>
      <c r="AU181" s="126" t="s">
        <v>43</v>
      </c>
      <c r="AV181" s="126" t="s">
        <v>43</v>
      </c>
      <c r="AW181" s="126" t="s">
        <v>51</v>
      </c>
      <c r="AX181" s="126" t="s">
        <v>8</v>
      </c>
      <c r="AY181" s="126" t="s">
        <v>73</v>
      </c>
    </row>
    <row r="182" spans="2:65" s="5" customFormat="1" ht="15.75" customHeight="1">
      <c r="B182" s="16"/>
      <c r="C182" s="103" t="s">
        <v>106</v>
      </c>
      <c r="D182" s="103" t="s">
        <v>75</v>
      </c>
      <c r="E182" s="104" t="s">
        <v>833</v>
      </c>
      <c r="F182" s="105" t="s">
        <v>834</v>
      </c>
      <c r="G182" s="106" t="s">
        <v>118</v>
      </c>
      <c r="H182" s="107">
        <v>3739.12</v>
      </c>
      <c r="I182" s="108"/>
      <c r="J182" s="109">
        <f>ROUND($I$182*$H$182,2)</f>
        <v>0</v>
      </c>
      <c r="K182" s="105"/>
      <c r="L182" s="32"/>
      <c r="M182" s="110"/>
      <c r="N182" s="111" t="s">
        <v>31</v>
      </c>
      <c r="O182" s="17"/>
      <c r="P182" s="17"/>
      <c r="Q182" s="112">
        <v>0</v>
      </c>
      <c r="R182" s="112">
        <f>$Q$182*$H$182</f>
        <v>0</v>
      </c>
      <c r="S182" s="112">
        <v>0</v>
      </c>
      <c r="T182" s="113">
        <f>$S$182*$H$182</f>
        <v>0</v>
      </c>
      <c r="AR182" s="49" t="s">
        <v>78</v>
      </c>
      <c r="AT182" s="49" t="s">
        <v>75</v>
      </c>
      <c r="AU182" s="49" t="s">
        <v>43</v>
      </c>
      <c r="AY182" s="5" t="s">
        <v>73</v>
      </c>
      <c r="BE182" s="114">
        <f>IF($N$182="základní",$J$182,0)</f>
        <v>0</v>
      </c>
      <c r="BF182" s="114">
        <f>IF($N$182="snížená",$J$182,0)</f>
        <v>0</v>
      </c>
      <c r="BG182" s="114">
        <f>IF($N$182="zákl. přenesená",$J$182,0)</f>
        <v>0</v>
      </c>
      <c r="BH182" s="114">
        <f>IF($N$182="sníž. přenesená",$J$182,0)</f>
        <v>0</v>
      </c>
      <c r="BI182" s="114">
        <f>IF($N$182="nulová",$J$182,0)</f>
        <v>0</v>
      </c>
      <c r="BJ182" s="49" t="s">
        <v>8</v>
      </c>
      <c r="BK182" s="114">
        <f>ROUND($I$182*$H$182,2)</f>
        <v>0</v>
      </c>
      <c r="BL182" s="49" t="s">
        <v>78</v>
      </c>
      <c r="BM182" s="49" t="s">
        <v>835</v>
      </c>
    </row>
    <row r="183" spans="2:51" s="5" customFormat="1" ht="15.75" customHeight="1">
      <c r="B183" s="119"/>
      <c r="C183" s="120"/>
      <c r="D183" s="115" t="s">
        <v>81</v>
      </c>
      <c r="E183" s="121"/>
      <c r="F183" s="121" t="s">
        <v>836</v>
      </c>
      <c r="G183" s="120"/>
      <c r="H183" s="122">
        <v>3739.12</v>
      </c>
      <c r="J183" s="120"/>
      <c r="K183" s="120"/>
      <c r="L183" s="123"/>
      <c r="M183" s="124"/>
      <c r="N183" s="120"/>
      <c r="O183" s="120"/>
      <c r="P183" s="120"/>
      <c r="Q183" s="120"/>
      <c r="R183" s="120"/>
      <c r="S183" s="120"/>
      <c r="T183" s="125"/>
      <c r="AT183" s="126" t="s">
        <v>81</v>
      </c>
      <c r="AU183" s="126" t="s">
        <v>43</v>
      </c>
      <c r="AV183" s="126" t="s">
        <v>43</v>
      </c>
      <c r="AW183" s="126" t="s">
        <v>51</v>
      </c>
      <c r="AX183" s="126" t="s">
        <v>8</v>
      </c>
      <c r="AY183" s="126" t="s">
        <v>73</v>
      </c>
    </row>
    <row r="184" spans="2:65" s="5" customFormat="1" ht="15.75" customHeight="1">
      <c r="B184" s="16"/>
      <c r="C184" s="103" t="s">
        <v>107</v>
      </c>
      <c r="D184" s="103" t="s">
        <v>75</v>
      </c>
      <c r="E184" s="104" t="s">
        <v>123</v>
      </c>
      <c r="F184" s="105" t="s">
        <v>124</v>
      </c>
      <c r="G184" s="106" t="s">
        <v>118</v>
      </c>
      <c r="H184" s="107">
        <v>5570.26</v>
      </c>
      <c r="I184" s="108"/>
      <c r="J184" s="109">
        <f>ROUND($I$184*$H$184,2)</f>
        <v>0</v>
      </c>
      <c r="K184" s="105"/>
      <c r="L184" s="32"/>
      <c r="M184" s="110"/>
      <c r="N184" s="111" t="s">
        <v>31</v>
      </c>
      <c r="O184" s="17"/>
      <c r="P184" s="17"/>
      <c r="Q184" s="112">
        <v>0</v>
      </c>
      <c r="R184" s="112">
        <f>$Q$184*$H$184</f>
        <v>0</v>
      </c>
      <c r="S184" s="112">
        <v>0</v>
      </c>
      <c r="T184" s="113">
        <f>$S$184*$H$184</f>
        <v>0</v>
      </c>
      <c r="AR184" s="49" t="s">
        <v>78</v>
      </c>
      <c r="AT184" s="49" t="s">
        <v>75</v>
      </c>
      <c r="AU184" s="49" t="s">
        <v>43</v>
      </c>
      <c r="AY184" s="5" t="s">
        <v>73</v>
      </c>
      <c r="BE184" s="114">
        <f>IF($N$184="základní",$J$184,0)</f>
        <v>0</v>
      </c>
      <c r="BF184" s="114">
        <f>IF($N$184="snížená",$J$184,0)</f>
        <v>0</v>
      </c>
      <c r="BG184" s="114">
        <f>IF($N$184="zákl. přenesená",$J$184,0)</f>
        <v>0</v>
      </c>
      <c r="BH184" s="114">
        <f>IF($N$184="sníž. přenesená",$J$184,0)</f>
        <v>0</v>
      </c>
      <c r="BI184" s="114">
        <f>IF($N$184="nulová",$J$184,0)</f>
        <v>0</v>
      </c>
      <c r="BJ184" s="49" t="s">
        <v>8</v>
      </c>
      <c r="BK184" s="114">
        <f>ROUND($I$184*$H$184,2)</f>
        <v>0</v>
      </c>
      <c r="BL184" s="49" t="s">
        <v>78</v>
      </c>
      <c r="BM184" s="49" t="s">
        <v>837</v>
      </c>
    </row>
    <row r="185" spans="2:47" s="5" customFormat="1" ht="16.5" customHeight="1">
      <c r="B185" s="16"/>
      <c r="C185" s="17"/>
      <c r="D185" s="115" t="s">
        <v>79</v>
      </c>
      <c r="E185" s="17"/>
      <c r="F185" s="116" t="s">
        <v>838</v>
      </c>
      <c r="G185" s="17"/>
      <c r="H185" s="17"/>
      <c r="J185" s="17"/>
      <c r="K185" s="17"/>
      <c r="L185" s="32"/>
      <c r="M185" s="35"/>
      <c r="N185" s="17"/>
      <c r="O185" s="17"/>
      <c r="P185" s="17"/>
      <c r="Q185" s="17"/>
      <c r="R185" s="17"/>
      <c r="S185" s="17"/>
      <c r="T185" s="36"/>
      <c r="AT185" s="5" t="s">
        <v>79</v>
      </c>
      <c r="AU185" s="5" t="s">
        <v>43</v>
      </c>
    </row>
    <row r="186" spans="2:51" s="5" customFormat="1" ht="15.75" customHeight="1">
      <c r="B186" s="119"/>
      <c r="C186" s="120"/>
      <c r="D186" s="117" t="s">
        <v>81</v>
      </c>
      <c r="E186" s="120"/>
      <c r="F186" s="121" t="s">
        <v>839</v>
      </c>
      <c r="G186" s="120"/>
      <c r="H186" s="122">
        <v>823.16</v>
      </c>
      <c r="J186" s="120"/>
      <c r="K186" s="120"/>
      <c r="L186" s="123"/>
      <c r="M186" s="124"/>
      <c r="N186" s="120"/>
      <c r="O186" s="120"/>
      <c r="P186" s="120"/>
      <c r="Q186" s="120"/>
      <c r="R186" s="120"/>
      <c r="S186" s="120"/>
      <c r="T186" s="125"/>
      <c r="AT186" s="126" t="s">
        <v>81</v>
      </c>
      <c r="AU186" s="126" t="s">
        <v>43</v>
      </c>
      <c r="AV186" s="126" t="s">
        <v>43</v>
      </c>
      <c r="AW186" s="126" t="s">
        <v>51</v>
      </c>
      <c r="AX186" s="126" t="s">
        <v>42</v>
      </c>
      <c r="AY186" s="126" t="s">
        <v>73</v>
      </c>
    </row>
    <row r="187" spans="2:51" s="5" customFormat="1" ht="15.75" customHeight="1">
      <c r="B187" s="119"/>
      <c r="C187" s="120"/>
      <c r="D187" s="117" t="s">
        <v>81</v>
      </c>
      <c r="E187" s="120"/>
      <c r="F187" s="121" t="s">
        <v>840</v>
      </c>
      <c r="G187" s="120"/>
      <c r="H187" s="122">
        <v>2210</v>
      </c>
      <c r="J187" s="120"/>
      <c r="K187" s="120"/>
      <c r="L187" s="123"/>
      <c r="M187" s="124"/>
      <c r="N187" s="120"/>
      <c r="O187" s="120"/>
      <c r="P187" s="120"/>
      <c r="Q187" s="120"/>
      <c r="R187" s="120"/>
      <c r="S187" s="120"/>
      <c r="T187" s="125"/>
      <c r="AT187" s="126" t="s">
        <v>81</v>
      </c>
      <c r="AU187" s="126" t="s">
        <v>43</v>
      </c>
      <c r="AV187" s="126" t="s">
        <v>43</v>
      </c>
      <c r="AW187" s="126" t="s">
        <v>51</v>
      </c>
      <c r="AX187" s="126" t="s">
        <v>42</v>
      </c>
      <c r="AY187" s="126" t="s">
        <v>73</v>
      </c>
    </row>
    <row r="188" spans="2:51" s="5" customFormat="1" ht="15.75" customHeight="1">
      <c r="B188" s="119"/>
      <c r="C188" s="120"/>
      <c r="D188" s="117" t="s">
        <v>81</v>
      </c>
      <c r="E188" s="120"/>
      <c r="F188" s="121" t="s">
        <v>841</v>
      </c>
      <c r="G188" s="120"/>
      <c r="H188" s="122">
        <v>6</v>
      </c>
      <c r="J188" s="120"/>
      <c r="K188" s="120"/>
      <c r="L188" s="123"/>
      <c r="M188" s="124"/>
      <c r="N188" s="120"/>
      <c r="O188" s="120"/>
      <c r="P188" s="120"/>
      <c r="Q188" s="120"/>
      <c r="R188" s="120"/>
      <c r="S188" s="120"/>
      <c r="T188" s="125"/>
      <c r="AT188" s="126" t="s">
        <v>81</v>
      </c>
      <c r="AU188" s="126" t="s">
        <v>43</v>
      </c>
      <c r="AV188" s="126" t="s">
        <v>43</v>
      </c>
      <c r="AW188" s="126" t="s">
        <v>51</v>
      </c>
      <c r="AX188" s="126" t="s">
        <v>42</v>
      </c>
      <c r="AY188" s="126" t="s">
        <v>73</v>
      </c>
    </row>
    <row r="189" spans="2:51" s="5" customFormat="1" ht="15.75" customHeight="1">
      <c r="B189" s="119"/>
      <c r="C189" s="120"/>
      <c r="D189" s="117" t="s">
        <v>81</v>
      </c>
      <c r="E189" s="120"/>
      <c r="F189" s="121" t="s">
        <v>842</v>
      </c>
      <c r="G189" s="120"/>
      <c r="H189" s="122">
        <v>354.1</v>
      </c>
      <c r="J189" s="120"/>
      <c r="K189" s="120"/>
      <c r="L189" s="123"/>
      <c r="M189" s="124"/>
      <c r="N189" s="120"/>
      <c r="O189" s="120"/>
      <c r="P189" s="120"/>
      <c r="Q189" s="120"/>
      <c r="R189" s="120"/>
      <c r="S189" s="120"/>
      <c r="T189" s="125"/>
      <c r="AT189" s="126" t="s">
        <v>81</v>
      </c>
      <c r="AU189" s="126" t="s">
        <v>43</v>
      </c>
      <c r="AV189" s="126" t="s">
        <v>43</v>
      </c>
      <c r="AW189" s="126" t="s">
        <v>51</v>
      </c>
      <c r="AX189" s="126" t="s">
        <v>42</v>
      </c>
      <c r="AY189" s="126" t="s">
        <v>73</v>
      </c>
    </row>
    <row r="190" spans="2:51" s="5" customFormat="1" ht="15.75" customHeight="1">
      <c r="B190" s="119"/>
      <c r="C190" s="120"/>
      <c r="D190" s="117" t="s">
        <v>81</v>
      </c>
      <c r="E190" s="120"/>
      <c r="F190" s="121" t="s">
        <v>843</v>
      </c>
      <c r="G190" s="120"/>
      <c r="H190" s="122">
        <v>2150</v>
      </c>
      <c r="J190" s="120"/>
      <c r="K190" s="120"/>
      <c r="L190" s="123"/>
      <c r="M190" s="124"/>
      <c r="N190" s="120"/>
      <c r="O190" s="120"/>
      <c r="P190" s="120"/>
      <c r="Q190" s="120"/>
      <c r="R190" s="120"/>
      <c r="S190" s="120"/>
      <c r="T190" s="125"/>
      <c r="AT190" s="126" t="s">
        <v>81</v>
      </c>
      <c r="AU190" s="126" t="s">
        <v>43</v>
      </c>
      <c r="AV190" s="126" t="s">
        <v>43</v>
      </c>
      <c r="AW190" s="126" t="s">
        <v>51</v>
      </c>
      <c r="AX190" s="126" t="s">
        <v>42</v>
      </c>
      <c r="AY190" s="126" t="s">
        <v>73</v>
      </c>
    </row>
    <row r="191" spans="2:51" s="5" customFormat="1" ht="15.75" customHeight="1">
      <c r="B191" s="119"/>
      <c r="C191" s="120"/>
      <c r="D191" s="117" t="s">
        <v>81</v>
      </c>
      <c r="E191" s="120"/>
      <c r="F191" s="121" t="s">
        <v>844</v>
      </c>
      <c r="G191" s="120"/>
      <c r="H191" s="122">
        <v>12</v>
      </c>
      <c r="J191" s="120"/>
      <c r="K191" s="120"/>
      <c r="L191" s="123"/>
      <c r="M191" s="124"/>
      <c r="N191" s="120"/>
      <c r="O191" s="120"/>
      <c r="P191" s="120"/>
      <c r="Q191" s="120"/>
      <c r="R191" s="120"/>
      <c r="S191" s="120"/>
      <c r="T191" s="125"/>
      <c r="AT191" s="126" t="s">
        <v>81</v>
      </c>
      <c r="AU191" s="126" t="s">
        <v>43</v>
      </c>
      <c r="AV191" s="126" t="s">
        <v>43</v>
      </c>
      <c r="AW191" s="126" t="s">
        <v>51</v>
      </c>
      <c r="AX191" s="126" t="s">
        <v>42</v>
      </c>
      <c r="AY191" s="126" t="s">
        <v>73</v>
      </c>
    </row>
    <row r="192" spans="2:51" s="5" customFormat="1" ht="15.75" customHeight="1">
      <c r="B192" s="119"/>
      <c r="C192" s="120"/>
      <c r="D192" s="117" t="s">
        <v>81</v>
      </c>
      <c r="E192" s="120"/>
      <c r="F192" s="121" t="s">
        <v>845</v>
      </c>
      <c r="G192" s="120"/>
      <c r="H192" s="122">
        <v>15</v>
      </c>
      <c r="J192" s="120"/>
      <c r="K192" s="120"/>
      <c r="L192" s="123"/>
      <c r="M192" s="124"/>
      <c r="N192" s="120"/>
      <c r="O192" s="120"/>
      <c r="P192" s="120"/>
      <c r="Q192" s="120"/>
      <c r="R192" s="120"/>
      <c r="S192" s="120"/>
      <c r="T192" s="125"/>
      <c r="AT192" s="126" t="s">
        <v>81</v>
      </c>
      <c r="AU192" s="126" t="s">
        <v>43</v>
      </c>
      <c r="AV192" s="126" t="s">
        <v>43</v>
      </c>
      <c r="AW192" s="126" t="s">
        <v>51</v>
      </c>
      <c r="AX192" s="126" t="s">
        <v>42</v>
      </c>
      <c r="AY192" s="126" t="s">
        <v>73</v>
      </c>
    </row>
    <row r="193" spans="2:51" s="5" customFormat="1" ht="15.75" customHeight="1">
      <c r="B193" s="143"/>
      <c r="C193" s="144"/>
      <c r="D193" s="117" t="s">
        <v>81</v>
      </c>
      <c r="E193" s="144"/>
      <c r="F193" s="145" t="s">
        <v>120</v>
      </c>
      <c r="G193" s="144"/>
      <c r="H193" s="146">
        <v>5570.26</v>
      </c>
      <c r="J193" s="144"/>
      <c r="K193" s="144"/>
      <c r="L193" s="147"/>
      <c r="M193" s="148"/>
      <c r="N193" s="144"/>
      <c r="O193" s="144"/>
      <c r="P193" s="144"/>
      <c r="Q193" s="144"/>
      <c r="R193" s="144"/>
      <c r="S193" s="144"/>
      <c r="T193" s="149"/>
      <c r="AT193" s="150" t="s">
        <v>81</v>
      </c>
      <c r="AU193" s="150" t="s">
        <v>43</v>
      </c>
      <c r="AV193" s="150" t="s">
        <v>78</v>
      </c>
      <c r="AW193" s="150" t="s">
        <v>51</v>
      </c>
      <c r="AX193" s="150" t="s">
        <v>8</v>
      </c>
      <c r="AY193" s="150" t="s">
        <v>73</v>
      </c>
    </row>
    <row r="194" spans="2:65" s="5" customFormat="1" ht="15.75" customHeight="1">
      <c r="B194" s="16"/>
      <c r="C194" s="103" t="s">
        <v>108</v>
      </c>
      <c r="D194" s="103" t="s">
        <v>75</v>
      </c>
      <c r="E194" s="104" t="s">
        <v>301</v>
      </c>
      <c r="F194" s="105" t="s">
        <v>302</v>
      </c>
      <c r="G194" s="106" t="s">
        <v>118</v>
      </c>
      <c r="H194" s="107">
        <v>2937.88</v>
      </c>
      <c r="I194" s="108"/>
      <c r="J194" s="109">
        <f>ROUND($I$194*$H$194,2)</f>
        <v>0</v>
      </c>
      <c r="K194" s="105"/>
      <c r="L194" s="32"/>
      <c r="M194" s="110"/>
      <c r="N194" s="111" t="s">
        <v>31</v>
      </c>
      <c r="O194" s="17"/>
      <c r="P194" s="17"/>
      <c r="Q194" s="112">
        <v>0</v>
      </c>
      <c r="R194" s="112">
        <f>$Q$194*$H$194</f>
        <v>0</v>
      </c>
      <c r="S194" s="112">
        <v>0</v>
      </c>
      <c r="T194" s="113">
        <f>$S$194*$H$194</f>
        <v>0</v>
      </c>
      <c r="AR194" s="49" t="s">
        <v>78</v>
      </c>
      <c r="AT194" s="49" t="s">
        <v>75</v>
      </c>
      <c r="AU194" s="49" t="s">
        <v>43</v>
      </c>
      <c r="AY194" s="5" t="s">
        <v>73</v>
      </c>
      <c r="BE194" s="114">
        <f>IF($N$194="základní",$J$194,0)</f>
        <v>0</v>
      </c>
      <c r="BF194" s="114">
        <f>IF($N$194="snížená",$J$194,0)</f>
        <v>0</v>
      </c>
      <c r="BG194" s="114">
        <f>IF($N$194="zákl. přenesená",$J$194,0)</f>
        <v>0</v>
      </c>
      <c r="BH194" s="114">
        <f>IF($N$194="sníž. přenesená",$J$194,0)</f>
        <v>0</v>
      </c>
      <c r="BI194" s="114">
        <f>IF($N$194="nulová",$J$194,0)</f>
        <v>0</v>
      </c>
      <c r="BJ194" s="49" t="s">
        <v>8</v>
      </c>
      <c r="BK194" s="114">
        <f>ROUND($I$194*$H$194,2)</f>
        <v>0</v>
      </c>
      <c r="BL194" s="49" t="s">
        <v>78</v>
      </c>
      <c r="BM194" s="49" t="s">
        <v>846</v>
      </c>
    </row>
    <row r="195" spans="2:47" s="5" customFormat="1" ht="16.5" customHeight="1">
      <c r="B195" s="16"/>
      <c r="C195" s="17"/>
      <c r="D195" s="115" t="s">
        <v>79</v>
      </c>
      <c r="E195" s="17"/>
      <c r="F195" s="116" t="s">
        <v>838</v>
      </c>
      <c r="G195" s="17"/>
      <c r="H195" s="17"/>
      <c r="J195" s="17"/>
      <c r="K195" s="17"/>
      <c r="L195" s="32"/>
      <c r="M195" s="35"/>
      <c r="N195" s="17"/>
      <c r="O195" s="17"/>
      <c r="P195" s="17"/>
      <c r="Q195" s="17"/>
      <c r="R195" s="17"/>
      <c r="S195" s="17"/>
      <c r="T195" s="36"/>
      <c r="AT195" s="5" t="s">
        <v>79</v>
      </c>
      <c r="AU195" s="5" t="s">
        <v>43</v>
      </c>
    </row>
    <row r="196" spans="2:51" s="5" customFormat="1" ht="15.75" customHeight="1">
      <c r="B196" s="119"/>
      <c r="C196" s="120"/>
      <c r="D196" s="117" t="s">
        <v>81</v>
      </c>
      <c r="E196" s="120"/>
      <c r="F196" s="121" t="s">
        <v>847</v>
      </c>
      <c r="G196" s="120"/>
      <c r="H196" s="122">
        <v>2937.88</v>
      </c>
      <c r="J196" s="120"/>
      <c r="K196" s="120"/>
      <c r="L196" s="123"/>
      <c r="M196" s="124"/>
      <c r="N196" s="120"/>
      <c r="O196" s="120"/>
      <c r="P196" s="120"/>
      <c r="Q196" s="120"/>
      <c r="R196" s="120"/>
      <c r="S196" s="120"/>
      <c r="T196" s="125"/>
      <c r="AT196" s="126" t="s">
        <v>81</v>
      </c>
      <c r="AU196" s="126" t="s">
        <v>43</v>
      </c>
      <c r="AV196" s="126" t="s">
        <v>43</v>
      </c>
      <c r="AW196" s="126" t="s">
        <v>51</v>
      </c>
      <c r="AX196" s="126" t="s">
        <v>8</v>
      </c>
      <c r="AY196" s="126" t="s">
        <v>73</v>
      </c>
    </row>
    <row r="197" spans="2:65" s="5" customFormat="1" ht="15.75" customHeight="1">
      <c r="B197" s="16"/>
      <c r="C197" s="103" t="s">
        <v>113</v>
      </c>
      <c r="D197" s="103" t="s">
        <v>75</v>
      </c>
      <c r="E197" s="104" t="s">
        <v>848</v>
      </c>
      <c r="F197" s="105" t="s">
        <v>849</v>
      </c>
      <c r="G197" s="106" t="s">
        <v>118</v>
      </c>
      <c r="H197" s="107">
        <v>100.8</v>
      </c>
      <c r="I197" s="108"/>
      <c r="J197" s="109">
        <f>ROUND($I$197*$H$197,2)</f>
        <v>0</v>
      </c>
      <c r="K197" s="105"/>
      <c r="L197" s="32"/>
      <c r="M197" s="110"/>
      <c r="N197" s="111" t="s">
        <v>31</v>
      </c>
      <c r="O197" s="17"/>
      <c r="P197" s="17"/>
      <c r="Q197" s="112">
        <v>0</v>
      </c>
      <c r="R197" s="112">
        <f>$Q$197*$H$197</f>
        <v>0</v>
      </c>
      <c r="S197" s="112">
        <v>0</v>
      </c>
      <c r="T197" s="113">
        <f>$S$197*$H$197</f>
        <v>0</v>
      </c>
      <c r="AR197" s="49" t="s">
        <v>78</v>
      </c>
      <c r="AT197" s="49" t="s">
        <v>75</v>
      </c>
      <c r="AU197" s="49" t="s">
        <v>43</v>
      </c>
      <c r="AY197" s="5" t="s">
        <v>73</v>
      </c>
      <c r="BE197" s="114">
        <f>IF($N$197="základní",$J$197,0)</f>
        <v>0</v>
      </c>
      <c r="BF197" s="114">
        <f>IF($N$197="snížená",$J$197,0)</f>
        <v>0</v>
      </c>
      <c r="BG197" s="114">
        <f>IF($N$197="zákl. přenesená",$J$197,0)</f>
        <v>0</v>
      </c>
      <c r="BH197" s="114">
        <f>IF($N$197="sníž. přenesená",$J$197,0)</f>
        <v>0</v>
      </c>
      <c r="BI197" s="114">
        <f>IF($N$197="nulová",$J$197,0)</f>
        <v>0</v>
      </c>
      <c r="BJ197" s="49" t="s">
        <v>8</v>
      </c>
      <c r="BK197" s="114">
        <f>ROUND($I$197*$H$197,2)</f>
        <v>0</v>
      </c>
      <c r="BL197" s="49" t="s">
        <v>78</v>
      </c>
      <c r="BM197" s="49" t="s">
        <v>850</v>
      </c>
    </row>
    <row r="198" spans="2:51" s="5" customFormat="1" ht="15.75" customHeight="1">
      <c r="B198" s="119"/>
      <c r="C198" s="120"/>
      <c r="D198" s="115" t="s">
        <v>81</v>
      </c>
      <c r="E198" s="121"/>
      <c r="F198" s="121" t="s">
        <v>851</v>
      </c>
      <c r="G198" s="120"/>
      <c r="H198" s="122">
        <v>100.8</v>
      </c>
      <c r="J198" s="120"/>
      <c r="K198" s="120"/>
      <c r="L198" s="123"/>
      <c r="M198" s="124"/>
      <c r="N198" s="120"/>
      <c r="O198" s="120"/>
      <c r="P198" s="120"/>
      <c r="Q198" s="120"/>
      <c r="R198" s="120"/>
      <c r="S198" s="120"/>
      <c r="T198" s="125"/>
      <c r="AT198" s="126" t="s">
        <v>81</v>
      </c>
      <c r="AU198" s="126" t="s">
        <v>43</v>
      </c>
      <c r="AV198" s="126" t="s">
        <v>43</v>
      </c>
      <c r="AW198" s="126" t="s">
        <v>51</v>
      </c>
      <c r="AX198" s="126" t="s">
        <v>8</v>
      </c>
      <c r="AY198" s="126" t="s">
        <v>73</v>
      </c>
    </row>
    <row r="199" spans="2:65" s="5" customFormat="1" ht="15.75" customHeight="1">
      <c r="B199" s="16"/>
      <c r="C199" s="103" t="s">
        <v>168</v>
      </c>
      <c r="D199" s="103" t="s">
        <v>75</v>
      </c>
      <c r="E199" s="104" t="s">
        <v>852</v>
      </c>
      <c r="F199" s="105" t="s">
        <v>853</v>
      </c>
      <c r="G199" s="106" t="s">
        <v>118</v>
      </c>
      <c r="H199" s="107">
        <v>2786.08</v>
      </c>
      <c r="I199" s="108"/>
      <c r="J199" s="109">
        <f>ROUND($I$199*$H$199,2)</f>
        <v>0</v>
      </c>
      <c r="K199" s="105"/>
      <c r="L199" s="32"/>
      <c r="M199" s="110"/>
      <c r="N199" s="111" t="s">
        <v>31</v>
      </c>
      <c r="O199" s="17"/>
      <c r="P199" s="17"/>
      <c r="Q199" s="112">
        <v>0</v>
      </c>
      <c r="R199" s="112">
        <f>$Q$199*$H$199</f>
        <v>0</v>
      </c>
      <c r="S199" s="112">
        <v>0</v>
      </c>
      <c r="T199" s="113">
        <f>$S$199*$H$199</f>
        <v>0</v>
      </c>
      <c r="AR199" s="49" t="s">
        <v>78</v>
      </c>
      <c r="AT199" s="49" t="s">
        <v>75</v>
      </c>
      <c r="AU199" s="49" t="s">
        <v>43</v>
      </c>
      <c r="AY199" s="5" t="s">
        <v>73</v>
      </c>
      <c r="BE199" s="114">
        <f>IF($N$199="základní",$J$199,0)</f>
        <v>0</v>
      </c>
      <c r="BF199" s="114">
        <f>IF($N$199="snížená",$J$199,0)</f>
        <v>0</v>
      </c>
      <c r="BG199" s="114">
        <f>IF($N$199="zákl. přenesená",$J$199,0)</f>
        <v>0</v>
      </c>
      <c r="BH199" s="114">
        <f>IF($N$199="sníž. přenesená",$J$199,0)</f>
        <v>0</v>
      </c>
      <c r="BI199" s="114">
        <f>IF($N$199="nulová",$J$199,0)</f>
        <v>0</v>
      </c>
      <c r="BJ199" s="49" t="s">
        <v>8</v>
      </c>
      <c r="BK199" s="114">
        <f>ROUND($I$199*$H$199,2)</f>
        <v>0</v>
      </c>
      <c r="BL199" s="49" t="s">
        <v>78</v>
      </c>
      <c r="BM199" s="49" t="s">
        <v>854</v>
      </c>
    </row>
    <row r="200" spans="2:51" s="5" customFormat="1" ht="15.75" customHeight="1">
      <c r="B200" s="119"/>
      <c r="C200" s="120"/>
      <c r="D200" s="115" t="s">
        <v>81</v>
      </c>
      <c r="E200" s="121"/>
      <c r="F200" s="121" t="s">
        <v>855</v>
      </c>
      <c r="G200" s="120"/>
      <c r="H200" s="122">
        <v>2786.08</v>
      </c>
      <c r="J200" s="120"/>
      <c r="K200" s="120"/>
      <c r="L200" s="123"/>
      <c r="M200" s="124"/>
      <c r="N200" s="120"/>
      <c r="O200" s="120"/>
      <c r="P200" s="120"/>
      <c r="Q200" s="120"/>
      <c r="R200" s="120"/>
      <c r="S200" s="120"/>
      <c r="T200" s="125"/>
      <c r="AT200" s="126" t="s">
        <v>81</v>
      </c>
      <c r="AU200" s="126" t="s">
        <v>43</v>
      </c>
      <c r="AV200" s="126" t="s">
        <v>43</v>
      </c>
      <c r="AW200" s="126" t="s">
        <v>51</v>
      </c>
      <c r="AX200" s="126" t="s">
        <v>8</v>
      </c>
      <c r="AY200" s="126" t="s">
        <v>73</v>
      </c>
    </row>
    <row r="201" spans="2:65" s="5" customFormat="1" ht="15.75" customHeight="1">
      <c r="B201" s="16"/>
      <c r="C201" s="103" t="s">
        <v>169</v>
      </c>
      <c r="D201" s="103" t="s">
        <v>75</v>
      </c>
      <c r="E201" s="104" t="s">
        <v>856</v>
      </c>
      <c r="F201" s="105" t="s">
        <v>857</v>
      </c>
      <c r="G201" s="106" t="s">
        <v>118</v>
      </c>
      <c r="H201" s="107">
        <v>3271.73</v>
      </c>
      <c r="I201" s="108"/>
      <c r="J201" s="109">
        <f>ROUND($I$201*$H$201,2)</f>
        <v>0</v>
      </c>
      <c r="K201" s="105"/>
      <c r="L201" s="32"/>
      <c r="M201" s="110"/>
      <c r="N201" s="111" t="s">
        <v>31</v>
      </c>
      <c r="O201" s="17"/>
      <c r="P201" s="17"/>
      <c r="Q201" s="112">
        <v>0</v>
      </c>
      <c r="R201" s="112">
        <f>$Q$201*$H$201</f>
        <v>0</v>
      </c>
      <c r="S201" s="112">
        <v>0</v>
      </c>
      <c r="T201" s="113">
        <f>$S$201*$H$201</f>
        <v>0</v>
      </c>
      <c r="AR201" s="49" t="s">
        <v>78</v>
      </c>
      <c r="AT201" s="49" t="s">
        <v>75</v>
      </c>
      <c r="AU201" s="49" t="s">
        <v>43</v>
      </c>
      <c r="AY201" s="5" t="s">
        <v>73</v>
      </c>
      <c r="BE201" s="114">
        <f>IF($N$201="základní",$J$201,0)</f>
        <v>0</v>
      </c>
      <c r="BF201" s="114">
        <f>IF($N$201="snížená",$J$201,0)</f>
        <v>0</v>
      </c>
      <c r="BG201" s="114">
        <f>IF($N$201="zákl. přenesená",$J$201,0)</f>
        <v>0</v>
      </c>
      <c r="BH201" s="114">
        <f>IF($N$201="sníž. přenesená",$J$201,0)</f>
        <v>0</v>
      </c>
      <c r="BI201" s="114">
        <f>IF($N$201="nulová",$J$201,0)</f>
        <v>0</v>
      </c>
      <c r="BJ201" s="49" t="s">
        <v>8</v>
      </c>
      <c r="BK201" s="114">
        <f>ROUND($I$201*$H$201,2)</f>
        <v>0</v>
      </c>
      <c r="BL201" s="49" t="s">
        <v>78</v>
      </c>
      <c r="BM201" s="49" t="s">
        <v>858</v>
      </c>
    </row>
    <row r="202" spans="2:51" s="5" customFormat="1" ht="15.75" customHeight="1">
      <c r="B202" s="119"/>
      <c r="C202" s="120"/>
      <c r="D202" s="115" t="s">
        <v>81</v>
      </c>
      <c r="E202" s="121"/>
      <c r="F202" s="121" t="s">
        <v>859</v>
      </c>
      <c r="G202" s="120"/>
      <c r="H202" s="122">
        <v>3271.73</v>
      </c>
      <c r="J202" s="120"/>
      <c r="K202" s="120"/>
      <c r="L202" s="123"/>
      <c r="M202" s="124"/>
      <c r="N202" s="120"/>
      <c r="O202" s="120"/>
      <c r="P202" s="120"/>
      <c r="Q202" s="120"/>
      <c r="R202" s="120"/>
      <c r="S202" s="120"/>
      <c r="T202" s="125"/>
      <c r="AT202" s="126" t="s">
        <v>81</v>
      </c>
      <c r="AU202" s="126" t="s">
        <v>43</v>
      </c>
      <c r="AV202" s="126" t="s">
        <v>43</v>
      </c>
      <c r="AW202" s="126" t="s">
        <v>51</v>
      </c>
      <c r="AX202" s="126" t="s">
        <v>8</v>
      </c>
      <c r="AY202" s="126" t="s">
        <v>73</v>
      </c>
    </row>
    <row r="203" spans="2:65" s="5" customFormat="1" ht="15.75" customHeight="1">
      <c r="B203" s="16"/>
      <c r="C203" s="103" t="s">
        <v>170</v>
      </c>
      <c r="D203" s="103" t="s">
        <v>75</v>
      </c>
      <c r="E203" s="104" t="s">
        <v>125</v>
      </c>
      <c r="F203" s="105" t="s">
        <v>126</v>
      </c>
      <c r="G203" s="106" t="s">
        <v>118</v>
      </c>
      <c r="H203" s="107">
        <v>7506.18</v>
      </c>
      <c r="I203" s="108"/>
      <c r="J203" s="109">
        <f>ROUND($I$203*$H$203,2)</f>
        <v>0</v>
      </c>
      <c r="K203" s="105"/>
      <c r="L203" s="32"/>
      <c r="M203" s="110"/>
      <c r="N203" s="111" t="s">
        <v>31</v>
      </c>
      <c r="O203" s="17"/>
      <c r="P203" s="17"/>
      <c r="Q203" s="112">
        <v>0</v>
      </c>
      <c r="R203" s="112">
        <f>$Q$203*$H$203</f>
        <v>0</v>
      </c>
      <c r="S203" s="112">
        <v>0</v>
      </c>
      <c r="T203" s="113">
        <f>$S$203*$H$203</f>
        <v>0</v>
      </c>
      <c r="AR203" s="49" t="s">
        <v>78</v>
      </c>
      <c r="AT203" s="49" t="s">
        <v>75</v>
      </c>
      <c r="AU203" s="49" t="s">
        <v>43</v>
      </c>
      <c r="AY203" s="5" t="s">
        <v>73</v>
      </c>
      <c r="BE203" s="114">
        <f>IF($N$203="základní",$J$203,0)</f>
        <v>0</v>
      </c>
      <c r="BF203" s="114">
        <f>IF($N$203="snížená",$J$203,0)</f>
        <v>0</v>
      </c>
      <c r="BG203" s="114">
        <f>IF($N$203="zákl. přenesená",$J$203,0)</f>
        <v>0</v>
      </c>
      <c r="BH203" s="114">
        <f>IF($N$203="sníž. přenesená",$J$203,0)</f>
        <v>0</v>
      </c>
      <c r="BI203" s="114">
        <f>IF($N$203="nulová",$J$203,0)</f>
        <v>0</v>
      </c>
      <c r="BJ203" s="49" t="s">
        <v>8</v>
      </c>
      <c r="BK203" s="114">
        <f>ROUND($I$203*$H$203,2)</f>
        <v>0</v>
      </c>
      <c r="BL203" s="49" t="s">
        <v>78</v>
      </c>
      <c r="BM203" s="49" t="s">
        <v>860</v>
      </c>
    </row>
    <row r="204" spans="2:47" s="5" customFormat="1" ht="16.5" customHeight="1">
      <c r="B204" s="16"/>
      <c r="C204" s="17"/>
      <c r="D204" s="115" t="s">
        <v>79</v>
      </c>
      <c r="E204" s="17"/>
      <c r="F204" s="116" t="s">
        <v>861</v>
      </c>
      <c r="G204" s="17"/>
      <c r="H204" s="17"/>
      <c r="J204" s="17"/>
      <c r="K204" s="17"/>
      <c r="L204" s="32"/>
      <c r="M204" s="35"/>
      <c r="N204" s="17"/>
      <c r="O204" s="17"/>
      <c r="P204" s="17"/>
      <c r="Q204" s="17"/>
      <c r="R204" s="17"/>
      <c r="S204" s="17"/>
      <c r="T204" s="36"/>
      <c r="AT204" s="5" t="s">
        <v>79</v>
      </c>
      <c r="AU204" s="5" t="s">
        <v>43</v>
      </c>
    </row>
    <row r="205" spans="2:51" s="5" customFormat="1" ht="15.75" customHeight="1">
      <c r="B205" s="119"/>
      <c r="C205" s="120"/>
      <c r="D205" s="117" t="s">
        <v>81</v>
      </c>
      <c r="E205" s="120"/>
      <c r="F205" s="121" t="s">
        <v>862</v>
      </c>
      <c r="G205" s="120"/>
      <c r="H205" s="122">
        <v>2210</v>
      </c>
      <c r="J205" s="120"/>
      <c r="K205" s="120"/>
      <c r="L205" s="123"/>
      <c r="M205" s="124"/>
      <c r="N205" s="120"/>
      <c r="O205" s="120"/>
      <c r="P205" s="120"/>
      <c r="Q205" s="120"/>
      <c r="R205" s="120"/>
      <c r="S205" s="120"/>
      <c r="T205" s="125"/>
      <c r="AT205" s="126" t="s">
        <v>81</v>
      </c>
      <c r="AU205" s="126" t="s">
        <v>43</v>
      </c>
      <c r="AV205" s="126" t="s">
        <v>43</v>
      </c>
      <c r="AW205" s="126" t="s">
        <v>51</v>
      </c>
      <c r="AX205" s="126" t="s">
        <v>42</v>
      </c>
      <c r="AY205" s="126" t="s">
        <v>73</v>
      </c>
    </row>
    <row r="206" spans="2:51" s="5" customFormat="1" ht="15.75" customHeight="1">
      <c r="B206" s="119"/>
      <c r="C206" s="120"/>
      <c r="D206" s="117" t="s">
        <v>81</v>
      </c>
      <c r="E206" s="120"/>
      <c r="F206" s="121" t="s">
        <v>863</v>
      </c>
      <c r="G206" s="120"/>
      <c r="H206" s="122">
        <v>6</v>
      </c>
      <c r="J206" s="120"/>
      <c r="K206" s="120"/>
      <c r="L206" s="123"/>
      <c r="M206" s="124"/>
      <c r="N206" s="120"/>
      <c r="O206" s="120"/>
      <c r="P206" s="120"/>
      <c r="Q206" s="120"/>
      <c r="R206" s="120"/>
      <c r="S206" s="120"/>
      <c r="T206" s="125"/>
      <c r="AT206" s="126" t="s">
        <v>81</v>
      </c>
      <c r="AU206" s="126" t="s">
        <v>43</v>
      </c>
      <c r="AV206" s="126" t="s">
        <v>43</v>
      </c>
      <c r="AW206" s="126" t="s">
        <v>51</v>
      </c>
      <c r="AX206" s="126" t="s">
        <v>42</v>
      </c>
      <c r="AY206" s="126" t="s">
        <v>73</v>
      </c>
    </row>
    <row r="207" spans="2:51" s="5" customFormat="1" ht="15.75" customHeight="1">
      <c r="B207" s="119"/>
      <c r="C207" s="120"/>
      <c r="D207" s="117" t="s">
        <v>81</v>
      </c>
      <c r="E207" s="120"/>
      <c r="F207" s="121" t="s">
        <v>864</v>
      </c>
      <c r="G207" s="120"/>
      <c r="H207" s="122">
        <v>354.1</v>
      </c>
      <c r="J207" s="120"/>
      <c r="K207" s="120"/>
      <c r="L207" s="123"/>
      <c r="M207" s="124"/>
      <c r="N207" s="120"/>
      <c r="O207" s="120"/>
      <c r="P207" s="120"/>
      <c r="Q207" s="120"/>
      <c r="R207" s="120"/>
      <c r="S207" s="120"/>
      <c r="T207" s="125"/>
      <c r="AT207" s="126" t="s">
        <v>81</v>
      </c>
      <c r="AU207" s="126" t="s">
        <v>43</v>
      </c>
      <c r="AV207" s="126" t="s">
        <v>43</v>
      </c>
      <c r="AW207" s="126" t="s">
        <v>51</v>
      </c>
      <c r="AX207" s="126" t="s">
        <v>42</v>
      </c>
      <c r="AY207" s="126" t="s">
        <v>73</v>
      </c>
    </row>
    <row r="208" spans="2:51" s="5" customFormat="1" ht="15.75" customHeight="1">
      <c r="B208" s="119"/>
      <c r="C208" s="120"/>
      <c r="D208" s="117" t="s">
        <v>81</v>
      </c>
      <c r="E208" s="120"/>
      <c r="F208" s="121" t="s">
        <v>865</v>
      </c>
      <c r="G208" s="120"/>
      <c r="H208" s="122">
        <v>2786.08</v>
      </c>
      <c r="J208" s="120"/>
      <c r="K208" s="120"/>
      <c r="L208" s="123"/>
      <c r="M208" s="124"/>
      <c r="N208" s="120"/>
      <c r="O208" s="120"/>
      <c r="P208" s="120"/>
      <c r="Q208" s="120"/>
      <c r="R208" s="120"/>
      <c r="S208" s="120"/>
      <c r="T208" s="125"/>
      <c r="AT208" s="126" t="s">
        <v>81</v>
      </c>
      <c r="AU208" s="126" t="s">
        <v>43</v>
      </c>
      <c r="AV208" s="126" t="s">
        <v>43</v>
      </c>
      <c r="AW208" s="126" t="s">
        <v>51</v>
      </c>
      <c r="AX208" s="126" t="s">
        <v>42</v>
      </c>
      <c r="AY208" s="126" t="s">
        <v>73</v>
      </c>
    </row>
    <row r="209" spans="2:51" s="5" customFormat="1" ht="15.75" customHeight="1">
      <c r="B209" s="119"/>
      <c r="C209" s="120"/>
      <c r="D209" s="117" t="s">
        <v>81</v>
      </c>
      <c r="E209" s="120"/>
      <c r="F209" s="121" t="s">
        <v>866</v>
      </c>
      <c r="G209" s="120"/>
      <c r="H209" s="122">
        <v>2150</v>
      </c>
      <c r="J209" s="120"/>
      <c r="K209" s="120"/>
      <c r="L209" s="123"/>
      <c r="M209" s="124"/>
      <c r="N209" s="120"/>
      <c r="O209" s="120"/>
      <c r="P209" s="120"/>
      <c r="Q209" s="120"/>
      <c r="R209" s="120"/>
      <c r="S209" s="120"/>
      <c r="T209" s="125"/>
      <c r="AT209" s="126" t="s">
        <v>81</v>
      </c>
      <c r="AU209" s="126" t="s">
        <v>43</v>
      </c>
      <c r="AV209" s="126" t="s">
        <v>43</v>
      </c>
      <c r="AW209" s="126" t="s">
        <v>51</v>
      </c>
      <c r="AX209" s="126" t="s">
        <v>42</v>
      </c>
      <c r="AY209" s="126" t="s">
        <v>73</v>
      </c>
    </row>
    <row r="210" spans="2:51" s="5" customFormat="1" ht="15.75" customHeight="1">
      <c r="B210" s="143"/>
      <c r="C210" s="144"/>
      <c r="D210" s="117" t="s">
        <v>81</v>
      </c>
      <c r="E210" s="144"/>
      <c r="F210" s="145" t="s">
        <v>120</v>
      </c>
      <c r="G210" s="144"/>
      <c r="H210" s="146">
        <v>7506.18</v>
      </c>
      <c r="J210" s="144"/>
      <c r="K210" s="144"/>
      <c r="L210" s="147"/>
      <c r="M210" s="148"/>
      <c r="N210" s="144"/>
      <c r="O210" s="144"/>
      <c r="P210" s="144"/>
      <c r="Q210" s="144"/>
      <c r="R210" s="144"/>
      <c r="S210" s="144"/>
      <c r="T210" s="149"/>
      <c r="AT210" s="150" t="s">
        <v>81</v>
      </c>
      <c r="AU210" s="150" t="s">
        <v>43</v>
      </c>
      <c r="AV210" s="150" t="s">
        <v>78</v>
      </c>
      <c r="AW210" s="150" t="s">
        <v>51</v>
      </c>
      <c r="AX210" s="150" t="s">
        <v>8</v>
      </c>
      <c r="AY210" s="150" t="s">
        <v>73</v>
      </c>
    </row>
    <row r="211" spans="2:65" s="5" customFormat="1" ht="15.75" customHeight="1">
      <c r="B211" s="16"/>
      <c r="C211" s="103" t="s">
        <v>172</v>
      </c>
      <c r="D211" s="103" t="s">
        <v>75</v>
      </c>
      <c r="E211" s="104" t="s">
        <v>867</v>
      </c>
      <c r="F211" s="105" t="s">
        <v>868</v>
      </c>
      <c r="G211" s="106" t="s">
        <v>118</v>
      </c>
      <c r="H211" s="107">
        <v>3271.73</v>
      </c>
      <c r="I211" s="108"/>
      <c r="J211" s="109">
        <f>ROUND($I$211*$H$211,2)</f>
        <v>0</v>
      </c>
      <c r="K211" s="105"/>
      <c r="L211" s="32"/>
      <c r="M211" s="110"/>
      <c r="N211" s="111" t="s">
        <v>31</v>
      </c>
      <c r="O211" s="17"/>
      <c r="P211" s="17"/>
      <c r="Q211" s="112">
        <v>0</v>
      </c>
      <c r="R211" s="112">
        <f>$Q$211*$H$211</f>
        <v>0</v>
      </c>
      <c r="S211" s="112">
        <v>0</v>
      </c>
      <c r="T211" s="113">
        <f>$S$211*$H$211</f>
        <v>0</v>
      </c>
      <c r="AR211" s="49" t="s">
        <v>78</v>
      </c>
      <c r="AT211" s="49" t="s">
        <v>75</v>
      </c>
      <c r="AU211" s="49" t="s">
        <v>43</v>
      </c>
      <c r="AY211" s="5" t="s">
        <v>73</v>
      </c>
      <c r="BE211" s="114">
        <f>IF($N$211="základní",$J$211,0)</f>
        <v>0</v>
      </c>
      <c r="BF211" s="114">
        <f>IF($N$211="snížená",$J$211,0)</f>
        <v>0</v>
      </c>
      <c r="BG211" s="114">
        <f>IF($N$211="zákl. přenesená",$J$211,0)</f>
        <v>0</v>
      </c>
      <c r="BH211" s="114">
        <f>IF($N$211="sníž. přenesená",$J$211,0)</f>
        <v>0</v>
      </c>
      <c r="BI211" s="114">
        <f>IF($N$211="nulová",$J$211,0)</f>
        <v>0</v>
      </c>
      <c r="BJ211" s="49" t="s">
        <v>8</v>
      </c>
      <c r="BK211" s="114">
        <f>ROUND($I$211*$H$211,2)</f>
        <v>0</v>
      </c>
      <c r="BL211" s="49" t="s">
        <v>78</v>
      </c>
      <c r="BM211" s="49" t="s">
        <v>869</v>
      </c>
    </row>
    <row r="212" spans="2:51" s="5" customFormat="1" ht="15.75" customHeight="1">
      <c r="B212" s="119"/>
      <c r="C212" s="120"/>
      <c r="D212" s="115" t="s">
        <v>81</v>
      </c>
      <c r="E212" s="121"/>
      <c r="F212" s="121" t="s">
        <v>859</v>
      </c>
      <c r="G212" s="120"/>
      <c r="H212" s="122">
        <v>3271.73</v>
      </c>
      <c r="J212" s="120"/>
      <c r="K212" s="120"/>
      <c r="L212" s="123"/>
      <c r="M212" s="124"/>
      <c r="N212" s="120"/>
      <c r="O212" s="120"/>
      <c r="P212" s="120"/>
      <c r="Q212" s="120"/>
      <c r="R212" s="120"/>
      <c r="S212" s="120"/>
      <c r="T212" s="125"/>
      <c r="AT212" s="126" t="s">
        <v>81</v>
      </c>
      <c r="AU212" s="126" t="s">
        <v>43</v>
      </c>
      <c r="AV212" s="126" t="s">
        <v>43</v>
      </c>
      <c r="AW212" s="126" t="s">
        <v>51</v>
      </c>
      <c r="AX212" s="126" t="s">
        <v>8</v>
      </c>
      <c r="AY212" s="126" t="s">
        <v>73</v>
      </c>
    </row>
    <row r="213" spans="2:65" s="5" customFormat="1" ht="15.75" customHeight="1">
      <c r="B213" s="16"/>
      <c r="C213" s="103" t="s">
        <v>173</v>
      </c>
      <c r="D213" s="103" t="s">
        <v>75</v>
      </c>
      <c r="E213" s="104" t="s">
        <v>127</v>
      </c>
      <c r="F213" s="105" t="s">
        <v>128</v>
      </c>
      <c r="G213" s="106" t="s">
        <v>118</v>
      </c>
      <c r="H213" s="107">
        <v>6518</v>
      </c>
      <c r="I213" s="108"/>
      <c r="J213" s="109">
        <f>ROUND($I$213*$H$213,2)</f>
        <v>0</v>
      </c>
      <c r="K213" s="105"/>
      <c r="L213" s="32"/>
      <c r="M213" s="110"/>
      <c r="N213" s="111" t="s">
        <v>31</v>
      </c>
      <c r="O213" s="17"/>
      <c r="P213" s="17"/>
      <c r="Q213" s="112">
        <v>0</v>
      </c>
      <c r="R213" s="112">
        <f>$Q$213*$H$213</f>
        <v>0</v>
      </c>
      <c r="S213" s="112">
        <v>0</v>
      </c>
      <c r="T213" s="113">
        <f>$S$213*$H$213</f>
        <v>0</v>
      </c>
      <c r="AR213" s="49" t="s">
        <v>78</v>
      </c>
      <c r="AT213" s="49" t="s">
        <v>75</v>
      </c>
      <c r="AU213" s="49" t="s">
        <v>43</v>
      </c>
      <c r="AY213" s="5" t="s">
        <v>73</v>
      </c>
      <c r="BE213" s="114">
        <f>IF($N$213="základní",$J$213,0)</f>
        <v>0</v>
      </c>
      <c r="BF213" s="114">
        <f>IF($N$213="snížená",$J$213,0)</f>
        <v>0</v>
      </c>
      <c r="BG213" s="114">
        <f>IF($N$213="zákl. přenesená",$J$213,0)</f>
        <v>0</v>
      </c>
      <c r="BH213" s="114">
        <f>IF($N$213="sníž. přenesená",$J$213,0)</f>
        <v>0</v>
      </c>
      <c r="BI213" s="114">
        <f>IF($N$213="nulová",$J$213,0)</f>
        <v>0</v>
      </c>
      <c r="BJ213" s="49" t="s">
        <v>8</v>
      </c>
      <c r="BK213" s="114">
        <f>ROUND($I$213*$H$213,2)</f>
        <v>0</v>
      </c>
      <c r="BL213" s="49" t="s">
        <v>78</v>
      </c>
      <c r="BM213" s="49" t="s">
        <v>870</v>
      </c>
    </row>
    <row r="214" spans="2:47" s="5" customFormat="1" ht="16.5" customHeight="1">
      <c r="B214" s="16"/>
      <c r="C214" s="17"/>
      <c r="D214" s="115" t="s">
        <v>79</v>
      </c>
      <c r="E214" s="17"/>
      <c r="F214" s="116" t="s">
        <v>871</v>
      </c>
      <c r="G214" s="17"/>
      <c r="H214" s="17"/>
      <c r="J214" s="17"/>
      <c r="K214" s="17"/>
      <c r="L214" s="32"/>
      <c r="M214" s="35"/>
      <c r="N214" s="17"/>
      <c r="O214" s="17"/>
      <c r="P214" s="17"/>
      <c r="Q214" s="17"/>
      <c r="R214" s="17"/>
      <c r="S214" s="17"/>
      <c r="T214" s="36"/>
      <c r="AT214" s="5" t="s">
        <v>79</v>
      </c>
      <c r="AU214" s="5" t="s">
        <v>43</v>
      </c>
    </row>
    <row r="215" spans="2:51" s="5" customFormat="1" ht="15.75" customHeight="1">
      <c r="B215" s="128"/>
      <c r="C215" s="129"/>
      <c r="D215" s="117" t="s">
        <v>81</v>
      </c>
      <c r="E215" s="129"/>
      <c r="F215" s="130" t="s">
        <v>872</v>
      </c>
      <c r="G215" s="129"/>
      <c r="H215" s="129"/>
      <c r="J215" s="129"/>
      <c r="K215" s="129"/>
      <c r="L215" s="131"/>
      <c r="M215" s="132"/>
      <c r="N215" s="129"/>
      <c r="O215" s="129"/>
      <c r="P215" s="129"/>
      <c r="Q215" s="129"/>
      <c r="R215" s="129"/>
      <c r="S215" s="129"/>
      <c r="T215" s="133"/>
      <c r="AT215" s="134" t="s">
        <v>81</v>
      </c>
      <c r="AU215" s="134" t="s">
        <v>43</v>
      </c>
      <c r="AV215" s="134" t="s">
        <v>8</v>
      </c>
      <c r="AW215" s="134" t="s">
        <v>51</v>
      </c>
      <c r="AX215" s="134" t="s">
        <v>42</v>
      </c>
      <c r="AY215" s="134" t="s">
        <v>73</v>
      </c>
    </row>
    <row r="216" spans="2:51" s="5" customFormat="1" ht="15.75" customHeight="1">
      <c r="B216" s="119"/>
      <c r="C216" s="120"/>
      <c r="D216" s="117" t="s">
        <v>81</v>
      </c>
      <c r="E216" s="120"/>
      <c r="F216" s="121" t="s">
        <v>873</v>
      </c>
      <c r="G216" s="120"/>
      <c r="H216" s="122">
        <v>6510.5</v>
      </c>
      <c r="J216" s="120"/>
      <c r="K216" s="120"/>
      <c r="L216" s="123"/>
      <c r="M216" s="124"/>
      <c r="N216" s="120"/>
      <c r="O216" s="120"/>
      <c r="P216" s="120"/>
      <c r="Q216" s="120"/>
      <c r="R216" s="120"/>
      <c r="S216" s="120"/>
      <c r="T216" s="125"/>
      <c r="AT216" s="126" t="s">
        <v>81</v>
      </c>
      <c r="AU216" s="126" t="s">
        <v>43</v>
      </c>
      <c r="AV216" s="126" t="s">
        <v>43</v>
      </c>
      <c r="AW216" s="126" t="s">
        <v>51</v>
      </c>
      <c r="AX216" s="126" t="s">
        <v>42</v>
      </c>
      <c r="AY216" s="126" t="s">
        <v>73</v>
      </c>
    </row>
    <row r="217" spans="2:51" s="5" customFormat="1" ht="15.75" customHeight="1">
      <c r="B217" s="119"/>
      <c r="C217" s="120"/>
      <c r="D217" s="117" t="s">
        <v>81</v>
      </c>
      <c r="E217" s="120"/>
      <c r="F217" s="121" t="s">
        <v>874</v>
      </c>
      <c r="G217" s="120"/>
      <c r="H217" s="122">
        <v>7.5</v>
      </c>
      <c r="J217" s="120"/>
      <c r="K217" s="120"/>
      <c r="L217" s="123"/>
      <c r="M217" s="124"/>
      <c r="N217" s="120"/>
      <c r="O217" s="120"/>
      <c r="P217" s="120"/>
      <c r="Q217" s="120"/>
      <c r="R217" s="120"/>
      <c r="S217" s="120"/>
      <c r="T217" s="125"/>
      <c r="AT217" s="126" t="s">
        <v>81</v>
      </c>
      <c r="AU217" s="126" t="s">
        <v>43</v>
      </c>
      <c r="AV217" s="126" t="s">
        <v>43</v>
      </c>
      <c r="AW217" s="126" t="s">
        <v>51</v>
      </c>
      <c r="AX217" s="126" t="s">
        <v>42</v>
      </c>
      <c r="AY217" s="126" t="s">
        <v>73</v>
      </c>
    </row>
    <row r="218" spans="2:51" s="5" customFormat="1" ht="15.75" customHeight="1">
      <c r="B218" s="143"/>
      <c r="C218" s="144"/>
      <c r="D218" s="117" t="s">
        <v>81</v>
      </c>
      <c r="E218" s="144"/>
      <c r="F218" s="145" t="s">
        <v>120</v>
      </c>
      <c r="G218" s="144"/>
      <c r="H218" s="146">
        <v>6518</v>
      </c>
      <c r="J218" s="144"/>
      <c r="K218" s="144"/>
      <c r="L218" s="147"/>
      <c r="M218" s="148"/>
      <c r="N218" s="144"/>
      <c r="O218" s="144"/>
      <c r="P218" s="144"/>
      <c r="Q218" s="144"/>
      <c r="R218" s="144"/>
      <c r="S218" s="144"/>
      <c r="T218" s="149"/>
      <c r="AT218" s="150" t="s">
        <v>81</v>
      </c>
      <c r="AU218" s="150" t="s">
        <v>43</v>
      </c>
      <c r="AV218" s="150" t="s">
        <v>78</v>
      </c>
      <c r="AW218" s="150" t="s">
        <v>51</v>
      </c>
      <c r="AX218" s="150" t="s">
        <v>8</v>
      </c>
      <c r="AY218" s="150" t="s">
        <v>73</v>
      </c>
    </row>
    <row r="219" spans="2:65" s="5" customFormat="1" ht="15.75" customHeight="1">
      <c r="B219" s="16"/>
      <c r="C219" s="103" t="s">
        <v>174</v>
      </c>
      <c r="D219" s="103" t="s">
        <v>75</v>
      </c>
      <c r="E219" s="104" t="s">
        <v>129</v>
      </c>
      <c r="F219" s="105" t="s">
        <v>130</v>
      </c>
      <c r="G219" s="106" t="s">
        <v>118</v>
      </c>
      <c r="H219" s="107">
        <v>2210</v>
      </c>
      <c r="I219" s="108"/>
      <c r="J219" s="109">
        <f>ROUND($I$219*$H$219,2)</f>
        <v>0</v>
      </c>
      <c r="K219" s="105"/>
      <c r="L219" s="32"/>
      <c r="M219" s="110"/>
      <c r="N219" s="111" t="s">
        <v>31</v>
      </c>
      <c r="O219" s="17"/>
      <c r="P219" s="17"/>
      <c r="Q219" s="112">
        <v>0</v>
      </c>
      <c r="R219" s="112">
        <f>$Q$219*$H$219</f>
        <v>0</v>
      </c>
      <c r="S219" s="112">
        <v>0</v>
      </c>
      <c r="T219" s="113">
        <f>$S$219*$H$219</f>
        <v>0</v>
      </c>
      <c r="AR219" s="49" t="s">
        <v>78</v>
      </c>
      <c r="AT219" s="49" t="s">
        <v>75</v>
      </c>
      <c r="AU219" s="49" t="s">
        <v>43</v>
      </c>
      <c r="AY219" s="5" t="s">
        <v>73</v>
      </c>
      <c r="BE219" s="114">
        <f>IF($N$219="základní",$J$219,0)</f>
        <v>0</v>
      </c>
      <c r="BF219" s="114">
        <f>IF($N$219="snížená",$J$219,0)</f>
        <v>0</v>
      </c>
      <c r="BG219" s="114">
        <f>IF($N$219="zákl. přenesená",$J$219,0)</f>
        <v>0</v>
      </c>
      <c r="BH219" s="114">
        <f>IF($N$219="sníž. přenesená",$J$219,0)</f>
        <v>0</v>
      </c>
      <c r="BI219" s="114">
        <f>IF($N$219="nulová",$J$219,0)</f>
        <v>0</v>
      </c>
      <c r="BJ219" s="49" t="s">
        <v>8</v>
      </c>
      <c r="BK219" s="114">
        <f>ROUND($I$219*$H$219,2)</f>
        <v>0</v>
      </c>
      <c r="BL219" s="49" t="s">
        <v>78</v>
      </c>
      <c r="BM219" s="49" t="s">
        <v>875</v>
      </c>
    </row>
    <row r="220" spans="2:47" s="5" customFormat="1" ht="16.5" customHeight="1">
      <c r="B220" s="16"/>
      <c r="C220" s="17"/>
      <c r="D220" s="115" t="s">
        <v>79</v>
      </c>
      <c r="E220" s="17"/>
      <c r="F220" s="116" t="s">
        <v>876</v>
      </c>
      <c r="G220" s="17"/>
      <c r="H220" s="17"/>
      <c r="J220" s="17"/>
      <c r="K220" s="17"/>
      <c r="L220" s="32"/>
      <c r="M220" s="35"/>
      <c r="N220" s="17"/>
      <c r="O220" s="17"/>
      <c r="P220" s="17"/>
      <c r="Q220" s="17"/>
      <c r="R220" s="17"/>
      <c r="S220" s="17"/>
      <c r="T220" s="36"/>
      <c r="AT220" s="5" t="s">
        <v>79</v>
      </c>
      <c r="AU220" s="5" t="s">
        <v>43</v>
      </c>
    </row>
    <row r="221" spans="2:51" s="5" customFormat="1" ht="15.75" customHeight="1">
      <c r="B221" s="119"/>
      <c r="C221" s="120"/>
      <c r="D221" s="117" t="s">
        <v>81</v>
      </c>
      <c r="E221" s="120"/>
      <c r="F221" s="121" t="s">
        <v>877</v>
      </c>
      <c r="G221" s="120"/>
      <c r="H221" s="122">
        <v>2210</v>
      </c>
      <c r="J221" s="120"/>
      <c r="K221" s="120"/>
      <c r="L221" s="123"/>
      <c r="M221" s="124"/>
      <c r="N221" s="120"/>
      <c r="O221" s="120"/>
      <c r="P221" s="120"/>
      <c r="Q221" s="120"/>
      <c r="R221" s="120"/>
      <c r="S221" s="120"/>
      <c r="T221" s="125"/>
      <c r="AT221" s="126" t="s">
        <v>81</v>
      </c>
      <c r="AU221" s="126" t="s">
        <v>43</v>
      </c>
      <c r="AV221" s="126" t="s">
        <v>43</v>
      </c>
      <c r="AW221" s="126" t="s">
        <v>51</v>
      </c>
      <c r="AX221" s="126" t="s">
        <v>42</v>
      </c>
      <c r="AY221" s="126" t="s">
        <v>73</v>
      </c>
    </row>
    <row r="222" spans="2:51" s="5" customFormat="1" ht="15.75" customHeight="1">
      <c r="B222" s="143"/>
      <c r="C222" s="144"/>
      <c r="D222" s="117" t="s">
        <v>81</v>
      </c>
      <c r="E222" s="144" t="s">
        <v>269</v>
      </c>
      <c r="F222" s="145" t="s">
        <v>120</v>
      </c>
      <c r="G222" s="144"/>
      <c r="H222" s="146">
        <v>2210</v>
      </c>
      <c r="J222" s="144"/>
      <c r="K222" s="144"/>
      <c r="L222" s="147"/>
      <c r="M222" s="148"/>
      <c r="N222" s="144"/>
      <c r="O222" s="144"/>
      <c r="P222" s="144"/>
      <c r="Q222" s="144"/>
      <c r="R222" s="144"/>
      <c r="S222" s="144"/>
      <c r="T222" s="149"/>
      <c r="AT222" s="150" t="s">
        <v>81</v>
      </c>
      <c r="AU222" s="150" t="s">
        <v>43</v>
      </c>
      <c r="AV222" s="150" t="s">
        <v>78</v>
      </c>
      <c r="AW222" s="150" t="s">
        <v>51</v>
      </c>
      <c r="AX222" s="150" t="s">
        <v>8</v>
      </c>
      <c r="AY222" s="150" t="s">
        <v>73</v>
      </c>
    </row>
    <row r="223" spans="2:65" s="5" customFormat="1" ht="15.75" customHeight="1">
      <c r="B223" s="16"/>
      <c r="C223" s="103" t="s">
        <v>175</v>
      </c>
      <c r="D223" s="103" t="s">
        <v>75</v>
      </c>
      <c r="E223" s="104" t="s">
        <v>129</v>
      </c>
      <c r="F223" s="105" t="s">
        <v>130</v>
      </c>
      <c r="G223" s="106" t="s">
        <v>118</v>
      </c>
      <c r="H223" s="107">
        <v>2150</v>
      </c>
      <c r="I223" s="108"/>
      <c r="J223" s="109">
        <f>ROUND($I$223*$H$223,2)</f>
        <v>0</v>
      </c>
      <c r="K223" s="105"/>
      <c r="L223" s="32"/>
      <c r="M223" s="110"/>
      <c r="N223" s="111" t="s">
        <v>31</v>
      </c>
      <c r="O223" s="17"/>
      <c r="P223" s="17"/>
      <c r="Q223" s="112">
        <v>0</v>
      </c>
      <c r="R223" s="112">
        <f>$Q$223*$H$223</f>
        <v>0</v>
      </c>
      <c r="S223" s="112">
        <v>0</v>
      </c>
      <c r="T223" s="113">
        <f>$S$223*$H$223</f>
        <v>0</v>
      </c>
      <c r="AR223" s="49" t="s">
        <v>78</v>
      </c>
      <c r="AT223" s="49" t="s">
        <v>75</v>
      </c>
      <c r="AU223" s="49" t="s">
        <v>43</v>
      </c>
      <c r="AY223" s="5" t="s">
        <v>73</v>
      </c>
      <c r="BE223" s="114">
        <f>IF($N$223="základní",$J$223,0)</f>
        <v>0</v>
      </c>
      <c r="BF223" s="114">
        <f>IF($N$223="snížená",$J$223,0)</f>
        <v>0</v>
      </c>
      <c r="BG223" s="114">
        <f>IF($N$223="zákl. přenesená",$J$223,0)</f>
        <v>0</v>
      </c>
      <c r="BH223" s="114">
        <f>IF($N$223="sníž. přenesená",$J$223,0)</f>
        <v>0</v>
      </c>
      <c r="BI223" s="114">
        <f>IF($N$223="nulová",$J$223,0)</f>
        <v>0</v>
      </c>
      <c r="BJ223" s="49" t="s">
        <v>8</v>
      </c>
      <c r="BK223" s="114">
        <f>ROUND($I$223*$H$223,2)</f>
        <v>0</v>
      </c>
      <c r="BL223" s="49" t="s">
        <v>78</v>
      </c>
      <c r="BM223" s="49" t="s">
        <v>878</v>
      </c>
    </row>
    <row r="224" spans="2:47" s="5" customFormat="1" ht="16.5" customHeight="1">
      <c r="B224" s="16"/>
      <c r="C224" s="17"/>
      <c r="D224" s="115" t="s">
        <v>79</v>
      </c>
      <c r="E224" s="17"/>
      <c r="F224" s="116" t="s">
        <v>876</v>
      </c>
      <c r="G224" s="17"/>
      <c r="H224" s="17"/>
      <c r="J224" s="17"/>
      <c r="K224" s="17"/>
      <c r="L224" s="32"/>
      <c r="M224" s="35"/>
      <c r="N224" s="17"/>
      <c r="O224" s="17"/>
      <c r="P224" s="17"/>
      <c r="Q224" s="17"/>
      <c r="R224" s="17"/>
      <c r="S224" s="17"/>
      <c r="T224" s="36"/>
      <c r="AT224" s="5" t="s">
        <v>79</v>
      </c>
      <c r="AU224" s="5" t="s">
        <v>43</v>
      </c>
    </row>
    <row r="225" spans="2:51" s="5" customFormat="1" ht="15.75" customHeight="1">
      <c r="B225" s="119"/>
      <c r="C225" s="120"/>
      <c r="D225" s="117" t="s">
        <v>81</v>
      </c>
      <c r="E225" s="120" t="s">
        <v>723</v>
      </c>
      <c r="F225" s="121" t="s">
        <v>879</v>
      </c>
      <c r="G225" s="120"/>
      <c r="H225" s="122">
        <v>2150</v>
      </c>
      <c r="J225" s="120"/>
      <c r="K225" s="120"/>
      <c r="L225" s="123"/>
      <c r="M225" s="124"/>
      <c r="N225" s="120"/>
      <c r="O225" s="120"/>
      <c r="P225" s="120"/>
      <c r="Q225" s="120"/>
      <c r="R225" s="120"/>
      <c r="S225" s="120"/>
      <c r="T225" s="125"/>
      <c r="AT225" s="126" t="s">
        <v>81</v>
      </c>
      <c r="AU225" s="126" t="s">
        <v>43</v>
      </c>
      <c r="AV225" s="126" t="s">
        <v>43</v>
      </c>
      <c r="AW225" s="126" t="s">
        <v>51</v>
      </c>
      <c r="AX225" s="126" t="s">
        <v>8</v>
      </c>
      <c r="AY225" s="126" t="s">
        <v>73</v>
      </c>
    </row>
    <row r="226" spans="2:65" s="5" customFormat="1" ht="15.75" customHeight="1">
      <c r="B226" s="16"/>
      <c r="C226" s="103" t="s">
        <v>176</v>
      </c>
      <c r="D226" s="103" t="s">
        <v>75</v>
      </c>
      <c r="E226" s="104" t="s">
        <v>249</v>
      </c>
      <c r="F226" s="105" t="s">
        <v>250</v>
      </c>
      <c r="G226" s="106" t="s">
        <v>118</v>
      </c>
      <c r="H226" s="107">
        <v>124.5</v>
      </c>
      <c r="I226" s="108"/>
      <c r="J226" s="109">
        <f>ROUND($I$226*$H$226,2)</f>
        <v>0</v>
      </c>
      <c r="K226" s="105"/>
      <c r="L226" s="32"/>
      <c r="M226" s="110"/>
      <c r="N226" s="111" t="s">
        <v>31</v>
      </c>
      <c r="O226" s="17"/>
      <c r="P226" s="17"/>
      <c r="Q226" s="112">
        <v>0</v>
      </c>
      <c r="R226" s="112">
        <f>$Q$226*$H$226</f>
        <v>0</v>
      </c>
      <c r="S226" s="112">
        <v>0</v>
      </c>
      <c r="T226" s="113">
        <f>$S$226*$H$226</f>
        <v>0</v>
      </c>
      <c r="AR226" s="49" t="s">
        <v>78</v>
      </c>
      <c r="AT226" s="49" t="s">
        <v>75</v>
      </c>
      <c r="AU226" s="49" t="s">
        <v>43</v>
      </c>
      <c r="AY226" s="5" t="s">
        <v>73</v>
      </c>
      <c r="BE226" s="114">
        <f>IF($N$226="základní",$J$226,0)</f>
        <v>0</v>
      </c>
      <c r="BF226" s="114">
        <f>IF($N$226="snížená",$J$226,0)</f>
        <v>0</v>
      </c>
      <c r="BG226" s="114">
        <f>IF($N$226="zákl. přenesená",$J$226,0)</f>
        <v>0</v>
      </c>
      <c r="BH226" s="114">
        <f>IF($N$226="sníž. přenesená",$J$226,0)</f>
        <v>0</v>
      </c>
      <c r="BI226" s="114">
        <f>IF($N$226="nulová",$J$226,0)</f>
        <v>0</v>
      </c>
      <c r="BJ226" s="49" t="s">
        <v>8</v>
      </c>
      <c r="BK226" s="114">
        <f>ROUND($I$226*$H$226,2)</f>
        <v>0</v>
      </c>
      <c r="BL226" s="49" t="s">
        <v>78</v>
      </c>
      <c r="BM226" s="49" t="s">
        <v>880</v>
      </c>
    </row>
    <row r="227" spans="2:47" s="5" customFormat="1" ht="16.5" customHeight="1">
      <c r="B227" s="16"/>
      <c r="C227" s="17"/>
      <c r="D227" s="115" t="s">
        <v>79</v>
      </c>
      <c r="E227" s="17"/>
      <c r="F227" s="116" t="s">
        <v>881</v>
      </c>
      <c r="G227" s="17"/>
      <c r="H227" s="17"/>
      <c r="J227" s="17"/>
      <c r="K227" s="17"/>
      <c r="L227" s="32"/>
      <c r="M227" s="35"/>
      <c r="N227" s="17"/>
      <c r="O227" s="17"/>
      <c r="P227" s="17"/>
      <c r="Q227" s="17"/>
      <c r="R227" s="17"/>
      <c r="S227" s="17"/>
      <c r="T227" s="36"/>
      <c r="AT227" s="5" t="s">
        <v>79</v>
      </c>
      <c r="AU227" s="5" t="s">
        <v>43</v>
      </c>
    </row>
    <row r="228" spans="2:51" s="5" customFormat="1" ht="15.75" customHeight="1">
      <c r="B228" s="119"/>
      <c r="C228" s="120"/>
      <c r="D228" s="117" t="s">
        <v>81</v>
      </c>
      <c r="E228" s="120"/>
      <c r="F228" s="121" t="s">
        <v>882</v>
      </c>
      <c r="G228" s="120"/>
      <c r="H228" s="122">
        <v>116</v>
      </c>
      <c r="J228" s="120"/>
      <c r="K228" s="120"/>
      <c r="L228" s="123"/>
      <c r="M228" s="124"/>
      <c r="N228" s="120"/>
      <c r="O228" s="120"/>
      <c r="P228" s="120"/>
      <c r="Q228" s="120"/>
      <c r="R228" s="120"/>
      <c r="S228" s="120"/>
      <c r="T228" s="125"/>
      <c r="AT228" s="126" t="s">
        <v>81</v>
      </c>
      <c r="AU228" s="126" t="s">
        <v>43</v>
      </c>
      <c r="AV228" s="126" t="s">
        <v>43</v>
      </c>
      <c r="AW228" s="126" t="s">
        <v>51</v>
      </c>
      <c r="AX228" s="126" t="s">
        <v>42</v>
      </c>
      <c r="AY228" s="126" t="s">
        <v>73</v>
      </c>
    </row>
    <row r="229" spans="2:51" s="5" customFormat="1" ht="15.75" customHeight="1">
      <c r="B229" s="119"/>
      <c r="C229" s="120"/>
      <c r="D229" s="117" t="s">
        <v>81</v>
      </c>
      <c r="E229" s="120"/>
      <c r="F229" s="121" t="s">
        <v>883</v>
      </c>
      <c r="G229" s="120"/>
      <c r="H229" s="122">
        <v>8.5</v>
      </c>
      <c r="J229" s="120"/>
      <c r="K229" s="120"/>
      <c r="L229" s="123"/>
      <c r="M229" s="124"/>
      <c r="N229" s="120"/>
      <c r="O229" s="120"/>
      <c r="P229" s="120"/>
      <c r="Q229" s="120"/>
      <c r="R229" s="120"/>
      <c r="S229" s="120"/>
      <c r="T229" s="125"/>
      <c r="AT229" s="126" t="s">
        <v>81</v>
      </c>
      <c r="AU229" s="126" t="s">
        <v>43</v>
      </c>
      <c r="AV229" s="126" t="s">
        <v>43</v>
      </c>
      <c r="AW229" s="126" t="s">
        <v>51</v>
      </c>
      <c r="AX229" s="126" t="s">
        <v>42</v>
      </c>
      <c r="AY229" s="126" t="s">
        <v>73</v>
      </c>
    </row>
    <row r="230" spans="2:51" s="5" customFormat="1" ht="15.75" customHeight="1">
      <c r="B230" s="143"/>
      <c r="C230" s="144"/>
      <c r="D230" s="117" t="s">
        <v>81</v>
      </c>
      <c r="E230" s="144"/>
      <c r="F230" s="145" t="s">
        <v>120</v>
      </c>
      <c r="G230" s="144"/>
      <c r="H230" s="146">
        <v>124.5</v>
      </c>
      <c r="J230" s="144"/>
      <c r="K230" s="144"/>
      <c r="L230" s="147"/>
      <c r="M230" s="148"/>
      <c r="N230" s="144"/>
      <c r="O230" s="144"/>
      <c r="P230" s="144"/>
      <c r="Q230" s="144"/>
      <c r="R230" s="144"/>
      <c r="S230" s="144"/>
      <c r="T230" s="149"/>
      <c r="AT230" s="150" t="s">
        <v>81</v>
      </c>
      <c r="AU230" s="150" t="s">
        <v>43</v>
      </c>
      <c r="AV230" s="150" t="s">
        <v>78</v>
      </c>
      <c r="AW230" s="150" t="s">
        <v>51</v>
      </c>
      <c r="AX230" s="150" t="s">
        <v>8</v>
      </c>
      <c r="AY230" s="150" t="s">
        <v>73</v>
      </c>
    </row>
    <row r="231" spans="2:65" s="5" customFormat="1" ht="15.75" customHeight="1">
      <c r="B231" s="16"/>
      <c r="C231" s="151" t="s">
        <v>177</v>
      </c>
      <c r="D231" s="151" t="s">
        <v>131</v>
      </c>
      <c r="E231" s="152" t="s">
        <v>884</v>
      </c>
      <c r="F231" s="153" t="s">
        <v>885</v>
      </c>
      <c r="G231" s="154" t="s">
        <v>116</v>
      </c>
      <c r="H231" s="155">
        <v>217.875</v>
      </c>
      <c r="I231" s="156"/>
      <c r="J231" s="157">
        <f>ROUND($I$231*$H$231,2)</f>
        <v>0</v>
      </c>
      <c r="K231" s="153" t="s">
        <v>77</v>
      </c>
      <c r="L231" s="158"/>
      <c r="M231" s="159"/>
      <c r="N231" s="160" t="s">
        <v>31</v>
      </c>
      <c r="O231" s="17"/>
      <c r="P231" s="17"/>
      <c r="Q231" s="112">
        <v>1</v>
      </c>
      <c r="R231" s="112">
        <f>$Q$231*$H$231</f>
        <v>217.875</v>
      </c>
      <c r="S231" s="112">
        <v>0</v>
      </c>
      <c r="T231" s="113">
        <f>$S$231*$H$231</f>
        <v>0</v>
      </c>
      <c r="AR231" s="49" t="s">
        <v>87</v>
      </c>
      <c r="AT231" s="49" t="s">
        <v>131</v>
      </c>
      <c r="AU231" s="49" t="s">
        <v>43</v>
      </c>
      <c r="AY231" s="5" t="s">
        <v>73</v>
      </c>
      <c r="BE231" s="114">
        <f>IF($N$231="základní",$J$231,0)</f>
        <v>0</v>
      </c>
      <c r="BF231" s="114">
        <f>IF($N$231="snížená",$J$231,0)</f>
        <v>0</v>
      </c>
      <c r="BG231" s="114">
        <f>IF($N$231="zákl. přenesená",$J$231,0)</f>
        <v>0</v>
      </c>
      <c r="BH231" s="114">
        <f>IF($N$231="sníž. přenesená",$J$231,0)</f>
        <v>0</v>
      </c>
      <c r="BI231" s="114">
        <f>IF($N$231="nulová",$J$231,0)</f>
        <v>0</v>
      </c>
      <c r="BJ231" s="49" t="s">
        <v>8</v>
      </c>
      <c r="BK231" s="114">
        <f>ROUND($I$231*$H$231,2)</f>
        <v>0</v>
      </c>
      <c r="BL231" s="49" t="s">
        <v>78</v>
      </c>
      <c r="BM231" s="49" t="s">
        <v>886</v>
      </c>
    </row>
    <row r="232" spans="2:47" s="5" customFormat="1" ht="27" customHeight="1">
      <c r="B232" s="16"/>
      <c r="C232" s="17"/>
      <c r="D232" s="115" t="s">
        <v>79</v>
      </c>
      <c r="E232" s="17"/>
      <c r="F232" s="116" t="s">
        <v>887</v>
      </c>
      <c r="G232" s="17"/>
      <c r="H232" s="17"/>
      <c r="J232" s="17"/>
      <c r="K232" s="17"/>
      <c r="L232" s="32"/>
      <c r="M232" s="35"/>
      <c r="N232" s="17"/>
      <c r="O232" s="17"/>
      <c r="P232" s="17"/>
      <c r="Q232" s="17"/>
      <c r="R232" s="17"/>
      <c r="S232" s="17"/>
      <c r="T232" s="36"/>
      <c r="AT232" s="5" t="s">
        <v>79</v>
      </c>
      <c r="AU232" s="5" t="s">
        <v>43</v>
      </c>
    </row>
    <row r="233" spans="2:51" s="5" customFormat="1" ht="15.75" customHeight="1">
      <c r="B233" s="119"/>
      <c r="C233" s="120"/>
      <c r="D233" s="117" t="s">
        <v>81</v>
      </c>
      <c r="E233" s="120"/>
      <c r="F233" s="121" t="s">
        <v>888</v>
      </c>
      <c r="G233" s="120"/>
      <c r="H233" s="122">
        <v>217.875</v>
      </c>
      <c r="J233" s="120"/>
      <c r="K233" s="120"/>
      <c r="L233" s="123"/>
      <c r="M233" s="124"/>
      <c r="N233" s="120"/>
      <c r="O233" s="120"/>
      <c r="P233" s="120"/>
      <c r="Q233" s="120"/>
      <c r="R233" s="120"/>
      <c r="S233" s="120"/>
      <c r="T233" s="125"/>
      <c r="AT233" s="126" t="s">
        <v>81</v>
      </c>
      <c r="AU233" s="126" t="s">
        <v>43</v>
      </c>
      <c r="AV233" s="126" t="s">
        <v>43</v>
      </c>
      <c r="AW233" s="126" t="s">
        <v>51</v>
      </c>
      <c r="AX233" s="126" t="s">
        <v>8</v>
      </c>
      <c r="AY233" s="126" t="s">
        <v>73</v>
      </c>
    </row>
    <row r="234" spans="2:65" s="5" customFormat="1" ht="15.75" customHeight="1">
      <c r="B234" s="16"/>
      <c r="C234" s="103" t="s">
        <v>178</v>
      </c>
      <c r="D234" s="103" t="s">
        <v>75</v>
      </c>
      <c r="E234" s="104" t="s">
        <v>156</v>
      </c>
      <c r="F234" s="105" t="s">
        <v>157</v>
      </c>
      <c r="G234" s="106" t="s">
        <v>76</v>
      </c>
      <c r="H234" s="107">
        <v>60</v>
      </c>
      <c r="I234" s="108"/>
      <c r="J234" s="109">
        <f>ROUND($I$234*$H$234,2)</f>
        <v>0</v>
      </c>
      <c r="K234" s="105" t="s">
        <v>77</v>
      </c>
      <c r="L234" s="32"/>
      <c r="M234" s="110"/>
      <c r="N234" s="111" t="s">
        <v>31</v>
      </c>
      <c r="O234" s="17"/>
      <c r="P234" s="17"/>
      <c r="Q234" s="112">
        <v>0</v>
      </c>
      <c r="R234" s="112">
        <f>$Q$234*$H$234</f>
        <v>0</v>
      </c>
      <c r="S234" s="112">
        <v>0</v>
      </c>
      <c r="T234" s="113">
        <f>$S$234*$H$234</f>
        <v>0</v>
      </c>
      <c r="AR234" s="49" t="s">
        <v>78</v>
      </c>
      <c r="AT234" s="49" t="s">
        <v>75</v>
      </c>
      <c r="AU234" s="49" t="s">
        <v>43</v>
      </c>
      <c r="AY234" s="5" t="s">
        <v>73</v>
      </c>
      <c r="BE234" s="114">
        <f>IF($N$234="základní",$J$234,0)</f>
        <v>0</v>
      </c>
      <c r="BF234" s="114">
        <f>IF($N$234="snížená",$J$234,0)</f>
        <v>0</v>
      </c>
      <c r="BG234" s="114">
        <f>IF($N$234="zákl. přenesená",$J$234,0)</f>
        <v>0</v>
      </c>
      <c r="BH234" s="114">
        <f>IF($N$234="sníž. přenesená",$J$234,0)</f>
        <v>0</v>
      </c>
      <c r="BI234" s="114">
        <f>IF($N$234="nulová",$J$234,0)</f>
        <v>0</v>
      </c>
      <c r="BJ234" s="49" t="s">
        <v>8</v>
      </c>
      <c r="BK234" s="114">
        <f>ROUND($I$234*$H$234,2)</f>
        <v>0</v>
      </c>
      <c r="BL234" s="49" t="s">
        <v>78</v>
      </c>
      <c r="BM234" s="49" t="s">
        <v>889</v>
      </c>
    </row>
    <row r="235" spans="2:47" s="5" customFormat="1" ht="27" customHeight="1">
      <c r="B235" s="16"/>
      <c r="C235" s="17"/>
      <c r="D235" s="115" t="s">
        <v>79</v>
      </c>
      <c r="E235" s="17"/>
      <c r="F235" s="116" t="s">
        <v>158</v>
      </c>
      <c r="G235" s="17"/>
      <c r="H235" s="17"/>
      <c r="J235" s="17"/>
      <c r="K235" s="17"/>
      <c r="L235" s="32"/>
      <c r="M235" s="35"/>
      <c r="N235" s="17"/>
      <c r="O235" s="17"/>
      <c r="P235" s="17"/>
      <c r="Q235" s="17"/>
      <c r="R235" s="17"/>
      <c r="S235" s="17"/>
      <c r="T235" s="36"/>
      <c r="AT235" s="5" t="s">
        <v>79</v>
      </c>
      <c r="AU235" s="5" t="s">
        <v>43</v>
      </c>
    </row>
    <row r="236" spans="2:47" s="5" customFormat="1" ht="98.25" customHeight="1">
      <c r="B236" s="16"/>
      <c r="C236" s="17"/>
      <c r="D236" s="117" t="s">
        <v>117</v>
      </c>
      <c r="E236" s="17"/>
      <c r="F236" s="118" t="s">
        <v>159</v>
      </c>
      <c r="G236" s="17"/>
      <c r="H236" s="17"/>
      <c r="J236" s="17"/>
      <c r="K236" s="17"/>
      <c r="L236" s="32"/>
      <c r="M236" s="35"/>
      <c r="N236" s="17"/>
      <c r="O236" s="17"/>
      <c r="P236" s="17"/>
      <c r="Q236" s="17"/>
      <c r="R236" s="17"/>
      <c r="S236" s="17"/>
      <c r="T236" s="36"/>
      <c r="AT236" s="5" t="s">
        <v>117</v>
      </c>
      <c r="AU236" s="5" t="s">
        <v>43</v>
      </c>
    </row>
    <row r="237" spans="2:51" s="5" customFormat="1" ht="15.75" customHeight="1">
      <c r="B237" s="119"/>
      <c r="C237" s="120"/>
      <c r="D237" s="117" t="s">
        <v>81</v>
      </c>
      <c r="E237" s="120"/>
      <c r="F237" s="121" t="s">
        <v>890</v>
      </c>
      <c r="G237" s="120"/>
      <c r="H237" s="122">
        <v>60</v>
      </c>
      <c r="J237" s="120"/>
      <c r="K237" s="120"/>
      <c r="L237" s="123"/>
      <c r="M237" s="124"/>
      <c r="N237" s="120"/>
      <c r="O237" s="120"/>
      <c r="P237" s="120"/>
      <c r="Q237" s="120"/>
      <c r="R237" s="120"/>
      <c r="S237" s="120"/>
      <c r="T237" s="125"/>
      <c r="AT237" s="126" t="s">
        <v>81</v>
      </c>
      <c r="AU237" s="126" t="s">
        <v>43</v>
      </c>
      <c r="AV237" s="126" t="s">
        <v>43</v>
      </c>
      <c r="AW237" s="126" t="s">
        <v>51</v>
      </c>
      <c r="AX237" s="126" t="s">
        <v>8</v>
      </c>
      <c r="AY237" s="126" t="s">
        <v>73</v>
      </c>
    </row>
    <row r="238" spans="2:65" s="5" customFormat="1" ht="15.75" customHeight="1">
      <c r="B238" s="16"/>
      <c r="C238" s="151" t="s">
        <v>179</v>
      </c>
      <c r="D238" s="151" t="s">
        <v>131</v>
      </c>
      <c r="E238" s="152" t="s">
        <v>891</v>
      </c>
      <c r="F238" s="153" t="s">
        <v>892</v>
      </c>
      <c r="G238" s="154" t="s">
        <v>160</v>
      </c>
      <c r="H238" s="155">
        <v>1.8</v>
      </c>
      <c r="I238" s="156"/>
      <c r="J238" s="157">
        <f>ROUND($I$238*$H$238,2)</f>
        <v>0</v>
      </c>
      <c r="K238" s="153" t="s">
        <v>77</v>
      </c>
      <c r="L238" s="158"/>
      <c r="M238" s="159"/>
      <c r="N238" s="160" t="s">
        <v>31</v>
      </c>
      <c r="O238" s="17"/>
      <c r="P238" s="17"/>
      <c r="Q238" s="112">
        <v>0.001</v>
      </c>
      <c r="R238" s="112">
        <f>$Q$238*$H$238</f>
        <v>0.0018000000000000002</v>
      </c>
      <c r="S238" s="112">
        <v>0</v>
      </c>
      <c r="T238" s="113">
        <f>$S$238*$H$238</f>
        <v>0</v>
      </c>
      <c r="AR238" s="49" t="s">
        <v>87</v>
      </c>
      <c r="AT238" s="49" t="s">
        <v>131</v>
      </c>
      <c r="AU238" s="49" t="s">
        <v>43</v>
      </c>
      <c r="AY238" s="5" t="s">
        <v>73</v>
      </c>
      <c r="BE238" s="114">
        <f>IF($N$238="základní",$J$238,0)</f>
        <v>0</v>
      </c>
      <c r="BF238" s="114">
        <f>IF($N$238="snížená",$J$238,0)</f>
        <v>0</v>
      </c>
      <c r="BG238" s="114">
        <f>IF($N$238="zákl. přenesená",$J$238,0)</f>
        <v>0</v>
      </c>
      <c r="BH238" s="114">
        <f>IF($N$238="sníž. přenesená",$J$238,0)</f>
        <v>0</v>
      </c>
      <c r="BI238" s="114">
        <f>IF($N$238="nulová",$J$238,0)</f>
        <v>0</v>
      </c>
      <c r="BJ238" s="49" t="s">
        <v>8</v>
      </c>
      <c r="BK238" s="114">
        <f>ROUND($I$238*$H$238,2)</f>
        <v>0</v>
      </c>
      <c r="BL238" s="49" t="s">
        <v>78</v>
      </c>
      <c r="BM238" s="49" t="s">
        <v>893</v>
      </c>
    </row>
    <row r="239" spans="2:47" s="5" customFormat="1" ht="16.5" customHeight="1">
      <c r="B239" s="16"/>
      <c r="C239" s="17"/>
      <c r="D239" s="115" t="s">
        <v>79</v>
      </c>
      <c r="E239" s="17"/>
      <c r="F239" s="116" t="s">
        <v>894</v>
      </c>
      <c r="G239" s="17"/>
      <c r="H239" s="17"/>
      <c r="J239" s="17"/>
      <c r="K239" s="17"/>
      <c r="L239" s="32"/>
      <c r="M239" s="35"/>
      <c r="N239" s="17"/>
      <c r="O239" s="17"/>
      <c r="P239" s="17"/>
      <c r="Q239" s="17"/>
      <c r="R239" s="17"/>
      <c r="S239" s="17"/>
      <c r="T239" s="36"/>
      <c r="AT239" s="5" t="s">
        <v>79</v>
      </c>
      <c r="AU239" s="5" t="s">
        <v>43</v>
      </c>
    </row>
    <row r="240" spans="2:51" s="5" customFormat="1" ht="15.75" customHeight="1">
      <c r="B240" s="119"/>
      <c r="C240" s="120"/>
      <c r="D240" s="117" t="s">
        <v>81</v>
      </c>
      <c r="E240" s="120"/>
      <c r="F240" s="121" t="s">
        <v>895</v>
      </c>
      <c r="G240" s="120"/>
      <c r="H240" s="122">
        <v>1.8</v>
      </c>
      <c r="J240" s="120"/>
      <c r="K240" s="120"/>
      <c r="L240" s="123"/>
      <c r="M240" s="124"/>
      <c r="N240" s="120"/>
      <c r="O240" s="120"/>
      <c r="P240" s="120"/>
      <c r="Q240" s="120"/>
      <c r="R240" s="120"/>
      <c r="S240" s="120"/>
      <c r="T240" s="125"/>
      <c r="AT240" s="126" t="s">
        <v>81</v>
      </c>
      <c r="AU240" s="126" t="s">
        <v>43</v>
      </c>
      <c r="AV240" s="126" t="s">
        <v>43</v>
      </c>
      <c r="AW240" s="126" t="s">
        <v>51</v>
      </c>
      <c r="AX240" s="126" t="s">
        <v>8</v>
      </c>
      <c r="AY240" s="126" t="s">
        <v>73</v>
      </c>
    </row>
    <row r="241" spans="2:65" s="5" customFormat="1" ht="15.75" customHeight="1">
      <c r="B241" s="16"/>
      <c r="C241" s="103" t="s">
        <v>180</v>
      </c>
      <c r="D241" s="103" t="s">
        <v>75</v>
      </c>
      <c r="E241" s="104" t="s">
        <v>896</v>
      </c>
      <c r="F241" s="105" t="s">
        <v>897</v>
      </c>
      <c r="G241" s="106" t="s">
        <v>76</v>
      </c>
      <c r="H241" s="107">
        <v>3541</v>
      </c>
      <c r="I241" s="108"/>
      <c r="J241" s="109">
        <f>ROUND($I$241*$H$241,2)</f>
        <v>0</v>
      </c>
      <c r="K241" s="105" t="s">
        <v>77</v>
      </c>
      <c r="L241" s="32"/>
      <c r="M241" s="110"/>
      <c r="N241" s="111" t="s">
        <v>31</v>
      </c>
      <c r="O241" s="17"/>
      <c r="P241" s="17"/>
      <c r="Q241" s="112">
        <v>0</v>
      </c>
      <c r="R241" s="112">
        <f>$Q$241*$H$241</f>
        <v>0</v>
      </c>
      <c r="S241" s="112">
        <v>0</v>
      </c>
      <c r="T241" s="113">
        <f>$S$241*$H$241</f>
        <v>0</v>
      </c>
      <c r="AR241" s="49" t="s">
        <v>78</v>
      </c>
      <c r="AT241" s="49" t="s">
        <v>75</v>
      </c>
      <c r="AU241" s="49" t="s">
        <v>43</v>
      </c>
      <c r="AY241" s="5" t="s">
        <v>73</v>
      </c>
      <c r="BE241" s="114">
        <f>IF($N$241="základní",$J$241,0)</f>
        <v>0</v>
      </c>
      <c r="BF241" s="114">
        <f>IF($N$241="snížená",$J$241,0)</f>
        <v>0</v>
      </c>
      <c r="BG241" s="114">
        <f>IF($N$241="zákl. přenesená",$J$241,0)</f>
        <v>0</v>
      </c>
      <c r="BH241" s="114">
        <f>IF($N$241="sníž. přenesená",$J$241,0)</f>
        <v>0</v>
      </c>
      <c r="BI241" s="114">
        <f>IF($N$241="nulová",$J$241,0)</f>
        <v>0</v>
      </c>
      <c r="BJ241" s="49" t="s">
        <v>8</v>
      </c>
      <c r="BK241" s="114">
        <f>ROUND($I$241*$H$241,2)</f>
        <v>0</v>
      </c>
      <c r="BL241" s="49" t="s">
        <v>78</v>
      </c>
      <c r="BM241" s="49" t="s">
        <v>898</v>
      </c>
    </row>
    <row r="242" spans="2:47" s="5" customFormat="1" ht="16.5" customHeight="1">
      <c r="B242" s="16"/>
      <c r="C242" s="17"/>
      <c r="D242" s="115" t="s">
        <v>79</v>
      </c>
      <c r="E242" s="17"/>
      <c r="F242" s="116" t="s">
        <v>899</v>
      </c>
      <c r="G242" s="17"/>
      <c r="H242" s="17"/>
      <c r="J242" s="17"/>
      <c r="K242" s="17"/>
      <c r="L242" s="32"/>
      <c r="M242" s="35"/>
      <c r="N242" s="17"/>
      <c r="O242" s="17"/>
      <c r="P242" s="17"/>
      <c r="Q242" s="17"/>
      <c r="R242" s="17"/>
      <c r="S242" s="17"/>
      <c r="T242" s="36"/>
      <c r="AT242" s="5" t="s">
        <v>79</v>
      </c>
      <c r="AU242" s="5" t="s">
        <v>43</v>
      </c>
    </row>
    <row r="243" spans="2:47" s="5" customFormat="1" ht="98.25" customHeight="1">
      <c r="B243" s="16"/>
      <c r="C243" s="17"/>
      <c r="D243" s="117" t="s">
        <v>117</v>
      </c>
      <c r="E243" s="17"/>
      <c r="F243" s="118" t="s">
        <v>159</v>
      </c>
      <c r="G243" s="17"/>
      <c r="H243" s="17"/>
      <c r="J243" s="17"/>
      <c r="K243" s="17"/>
      <c r="L243" s="32"/>
      <c r="M243" s="35"/>
      <c r="N243" s="17"/>
      <c r="O243" s="17"/>
      <c r="P243" s="17"/>
      <c r="Q243" s="17"/>
      <c r="R243" s="17"/>
      <c r="S243" s="17"/>
      <c r="T243" s="36"/>
      <c r="AT243" s="5" t="s">
        <v>117</v>
      </c>
      <c r="AU243" s="5" t="s">
        <v>43</v>
      </c>
    </row>
    <row r="244" spans="2:51" s="5" customFormat="1" ht="15.75" customHeight="1">
      <c r="B244" s="119"/>
      <c r="C244" s="120"/>
      <c r="D244" s="117" t="s">
        <v>81</v>
      </c>
      <c r="E244" s="120"/>
      <c r="F244" s="121" t="s">
        <v>900</v>
      </c>
      <c r="G244" s="120"/>
      <c r="H244" s="122">
        <v>3541</v>
      </c>
      <c r="J244" s="120"/>
      <c r="K244" s="120"/>
      <c r="L244" s="123"/>
      <c r="M244" s="124"/>
      <c r="N244" s="120"/>
      <c r="O244" s="120"/>
      <c r="P244" s="120"/>
      <c r="Q244" s="120"/>
      <c r="R244" s="120"/>
      <c r="S244" s="120"/>
      <c r="T244" s="125"/>
      <c r="AT244" s="126" t="s">
        <v>81</v>
      </c>
      <c r="AU244" s="126" t="s">
        <v>43</v>
      </c>
      <c r="AV244" s="126" t="s">
        <v>43</v>
      </c>
      <c r="AW244" s="126" t="s">
        <v>51</v>
      </c>
      <c r="AX244" s="126" t="s">
        <v>8</v>
      </c>
      <c r="AY244" s="126" t="s">
        <v>73</v>
      </c>
    </row>
    <row r="245" spans="2:65" s="5" customFormat="1" ht="15.75" customHeight="1">
      <c r="B245" s="16"/>
      <c r="C245" s="151" t="s">
        <v>181</v>
      </c>
      <c r="D245" s="151" t="s">
        <v>131</v>
      </c>
      <c r="E245" s="152" t="s">
        <v>901</v>
      </c>
      <c r="F245" s="153" t="s">
        <v>902</v>
      </c>
      <c r="G245" s="154" t="s">
        <v>160</v>
      </c>
      <c r="H245" s="155">
        <v>106.23</v>
      </c>
      <c r="I245" s="156"/>
      <c r="J245" s="157">
        <f>ROUND($I$245*$H$245,2)</f>
        <v>0</v>
      </c>
      <c r="K245" s="153" t="s">
        <v>77</v>
      </c>
      <c r="L245" s="158"/>
      <c r="M245" s="159"/>
      <c r="N245" s="160" t="s">
        <v>31</v>
      </c>
      <c r="O245" s="17"/>
      <c r="P245" s="17"/>
      <c r="Q245" s="112">
        <v>0.001</v>
      </c>
      <c r="R245" s="112">
        <f>$Q$245*$H$245</f>
        <v>0.10623</v>
      </c>
      <c r="S245" s="112">
        <v>0</v>
      </c>
      <c r="T245" s="113">
        <f>$S$245*$H$245</f>
        <v>0</v>
      </c>
      <c r="AR245" s="49" t="s">
        <v>87</v>
      </c>
      <c r="AT245" s="49" t="s">
        <v>131</v>
      </c>
      <c r="AU245" s="49" t="s">
        <v>43</v>
      </c>
      <c r="AY245" s="5" t="s">
        <v>73</v>
      </c>
      <c r="BE245" s="114">
        <f>IF($N$245="základní",$J$245,0)</f>
        <v>0</v>
      </c>
      <c r="BF245" s="114">
        <f>IF($N$245="snížená",$J$245,0)</f>
        <v>0</v>
      </c>
      <c r="BG245" s="114">
        <f>IF($N$245="zákl. přenesená",$J$245,0)</f>
        <v>0</v>
      </c>
      <c r="BH245" s="114">
        <f>IF($N$245="sníž. přenesená",$J$245,0)</f>
        <v>0</v>
      </c>
      <c r="BI245" s="114">
        <f>IF($N$245="nulová",$J$245,0)</f>
        <v>0</v>
      </c>
      <c r="BJ245" s="49" t="s">
        <v>8</v>
      </c>
      <c r="BK245" s="114">
        <f>ROUND($I$245*$H$245,2)</f>
        <v>0</v>
      </c>
      <c r="BL245" s="49" t="s">
        <v>78</v>
      </c>
      <c r="BM245" s="49" t="s">
        <v>903</v>
      </c>
    </row>
    <row r="246" spans="2:47" s="5" customFormat="1" ht="16.5" customHeight="1">
      <c r="B246" s="16"/>
      <c r="C246" s="17"/>
      <c r="D246" s="115" t="s">
        <v>79</v>
      </c>
      <c r="E246" s="17"/>
      <c r="F246" s="116" t="s">
        <v>904</v>
      </c>
      <c r="G246" s="17"/>
      <c r="H246" s="17"/>
      <c r="J246" s="17"/>
      <c r="K246" s="17"/>
      <c r="L246" s="32"/>
      <c r="M246" s="35"/>
      <c r="N246" s="17"/>
      <c r="O246" s="17"/>
      <c r="P246" s="17"/>
      <c r="Q246" s="17"/>
      <c r="R246" s="17"/>
      <c r="S246" s="17"/>
      <c r="T246" s="36"/>
      <c r="AT246" s="5" t="s">
        <v>79</v>
      </c>
      <c r="AU246" s="5" t="s">
        <v>43</v>
      </c>
    </row>
    <row r="247" spans="2:51" s="5" customFormat="1" ht="15.75" customHeight="1">
      <c r="B247" s="119"/>
      <c r="C247" s="120"/>
      <c r="D247" s="117" t="s">
        <v>81</v>
      </c>
      <c r="E247" s="120"/>
      <c r="F247" s="121" t="s">
        <v>905</v>
      </c>
      <c r="G247" s="120"/>
      <c r="H247" s="122">
        <v>106.23</v>
      </c>
      <c r="J247" s="120"/>
      <c r="K247" s="120"/>
      <c r="L247" s="123"/>
      <c r="M247" s="124"/>
      <c r="N247" s="120"/>
      <c r="O247" s="120"/>
      <c r="P247" s="120"/>
      <c r="Q247" s="120"/>
      <c r="R247" s="120"/>
      <c r="S247" s="120"/>
      <c r="T247" s="125"/>
      <c r="AT247" s="126" t="s">
        <v>81</v>
      </c>
      <c r="AU247" s="126" t="s">
        <v>43</v>
      </c>
      <c r="AV247" s="126" t="s">
        <v>43</v>
      </c>
      <c r="AW247" s="126" t="s">
        <v>51</v>
      </c>
      <c r="AX247" s="126" t="s">
        <v>8</v>
      </c>
      <c r="AY247" s="126" t="s">
        <v>73</v>
      </c>
    </row>
    <row r="248" spans="2:65" s="5" customFormat="1" ht="15.75" customHeight="1">
      <c r="B248" s="16"/>
      <c r="C248" s="103" t="s">
        <v>182</v>
      </c>
      <c r="D248" s="103" t="s">
        <v>75</v>
      </c>
      <c r="E248" s="104" t="s">
        <v>133</v>
      </c>
      <c r="F248" s="105" t="s">
        <v>134</v>
      </c>
      <c r="G248" s="106" t="s">
        <v>76</v>
      </c>
      <c r="H248" s="107">
        <v>60</v>
      </c>
      <c r="I248" s="108"/>
      <c r="J248" s="109">
        <f>ROUND($I$248*$H$248,2)</f>
        <v>0</v>
      </c>
      <c r="K248" s="105" t="s">
        <v>77</v>
      </c>
      <c r="L248" s="32"/>
      <c r="M248" s="110"/>
      <c r="N248" s="111" t="s">
        <v>31</v>
      </c>
      <c r="O248" s="17"/>
      <c r="P248" s="17"/>
      <c r="Q248" s="112">
        <v>0</v>
      </c>
      <c r="R248" s="112">
        <f>$Q$248*$H$248</f>
        <v>0</v>
      </c>
      <c r="S248" s="112">
        <v>0</v>
      </c>
      <c r="T248" s="113">
        <f>$S$248*$H$248</f>
        <v>0</v>
      </c>
      <c r="AR248" s="49" t="s">
        <v>78</v>
      </c>
      <c r="AT248" s="49" t="s">
        <v>75</v>
      </c>
      <c r="AU248" s="49" t="s">
        <v>43</v>
      </c>
      <c r="AY248" s="5" t="s">
        <v>73</v>
      </c>
      <c r="BE248" s="114">
        <f>IF($N$248="základní",$J$248,0)</f>
        <v>0</v>
      </c>
      <c r="BF248" s="114">
        <f>IF($N$248="snížená",$J$248,0)</f>
        <v>0</v>
      </c>
      <c r="BG248" s="114">
        <f>IF($N$248="zákl. přenesená",$J$248,0)</f>
        <v>0</v>
      </c>
      <c r="BH248" s="114">
        <f>IF($N$248="sníž. přenesená",$J$248,0)</f>
        <v>0</v>
      </c>
      <c r="BI248" s="114">
        <f>IF($N$248="nulová",$J$248,0)</f>
        <v>0</v>
      </c>
      <c r="BJ248" s="49" t="s">
        <v>8</v>
      </c>
      <c r="BK248" s="114">
        <f>ROUND($I$248*$H$248,2)</f>
        <v>0</v>
      </c>
      <c r="BL248" s="49" t="s">
        <v>78</v>
      </c>
      <c r="BM248" s="49" t="s">
        <v>906</v>
      </c>
    </row>
    <row r="249" spans="2:47" s="5" customFormat="1" ht="16.5" customHeight="1">
      <c r="B249" s="16"/>
      <c r="C249" s="17"/>
      <c r="D249" s="115" t="s">
        <v>79</v>
      </c>
      <c r="E249" s="17"/>
      <c r="F249" s="116" t="s">
        <v>135</v>
      </c>
      <c r="G249" s="17"/>
      <c r="H249" s="17"/>
      <c r="J249" s="17"/>
      <c r="K249" s="17"/>
      <c r="L249" s="32"/>
      <c r="M249" s="35"/>
      <c r="N249" s="17"/>
      <c r="O249" s="17"/>
      <c r="P249" s="17"/>
      <c r="Q249" s="17"/>
      <c r="R249" s="17"/>
      <c r="S249" s="17"/>
      <c r="T249" s="36"/>
      <c r="AT249" s="5" t="s">
        <v>79</v>
      </c>
      <c r="AU249" s="5" t="s">
        <v>43</v>
      </c>
    </row>
    <row r="250" spans="2:47" s="5" customFormat="1" ht="138.75" customHeight="1">
      <c r="B250" s="16"/>
      <c r="C250" s="17"/>
      <c r="D250" s="117" t="s">
        <v>117</v>
      </c>
      <c r="E250" s="17"/>
      <c r="F250" s="118" t="s">
        <v>136</v>
      </c>
      <c r="G250" s="17"/>
      <c r="H250" s="17"/>
      <c r="J250" s="17"/>
      <c r="K250" s="17"/>
      <c r="L250" s="32"/>
      <c r="M250" s="35"/>
      <c r="N250" s="17"/>
      <c r="O250" s="17"/>
      <c r="P250" s="17"/>
      <c r="Q250" s="17"/>
      <c r="R250" s="17"/>
      <c r="S250" s="17"/>
      <c r="T250" s="36"/>
      <c r="AT250" s="5" t="s">
        <v>117</v>
      </c>
      <c r="AU250" s="5" t="s">
        <v>43</v>
      </c>
    </row>
    <row r="251" spans="2:51" s="5" customFormat="1" ht="15.75" customHeight="1">
      <c r="B251" s="119"/>
      <c r="C251" s="120"/>
      <c r="D251" s="117" t="s">
        <v>81</v>
      </c>
      <c r="E251" s="120"/>
      <c r="F251" s="121" t="s">
        <v>907</v>
      </c>
      <c r="G251" s="120"/>
      <c r="H251" s="122">
        <v>60</v>
      </c>
      <c r="J251" s="120"/>
      <c r="K251" s="120"/>
      <c r="L251" s="123"/>
      <c r="M251" s="124"/>
      <c r="N251" s="120"/>
      <c r="O251" s="120"/>
      <c r="P251" s="120"/>
      <c r="Q251" s="120"/>
      <c r="R251" s="120"/>
      <c r="S251" s="120"/>
      <c r="T251" s="125"/>
      <c r="AT251" s="126" t="s">
        <v>81</v>
      </c>
      <c r="AU251" s="126" t="s">
        <v>43</v>
      </c>
      <c r="AV251" s="126" t="s">
        <v>43</v>
      </c>
      <c r="AW251" s="126" t="s">
        <v>51</v>
      </c>
      <c r="AX251" s="126" t="s">
        <v>8</v>
      </c>
      <c r="AY251" s="126" t="s">
        <v>73</v>
      </c>
    </row>
    <row r="252" spans="2:65" s="5" customFormat="1" ht="15.75" customHeight="1">
      <c r="B252" s="16"/>
      <c r="C252" s="103" t="s">
        <v>184</v>
      </c>
      <c r="D252" s="103" t="s">
        <v>75</v>
      </c>
      <c r="E252" s="104" t="s">
        <v>908</v>
      </c>
      <c r="F252" s="105" t="s">
        <v>909</v>
      </c>
      <c r="G252" s="106" t="s">
        <v>76</v>
      </c>
      <c r="H252" s="107">
        <v>60</v>
      </c>
      <c r="I252" s="108"/>
      <c r="J252" s="109">
        <f>ROUND($I$252*$H$252,2)</f>
        <v>0</v>
      </c>
      <c r="K252" s="105"/>
      <c r="L252" s="32"/>
      <c r="M252" s="110"/>
      <c r="N252" s="111" t="s">
        <v>31</v>
      </c>
      <c r="O252" s="17"/>
      <c r="P252" s="17"/>
      <c r="Q252" s="112">
        <v>0</v>
      </c>
      <c r="R252" s="112">
        <f>$Q$252*$H$252</f>
        <v>0</v>
      </c>
      <c r="S252" s="112">
        <v>0</v>
      </c>
      <c r="T252" s="113">
        <f>$S$252*$H$252</f>
        <v>0</v>
      </c>
      <c r="AR252" s="49" t="s">
        <v>78</v>
      </c>
      <c r="AT252" s="49" t="s">
        <v>75</v>
      </c>
      <c r="AU252" s="49" t="s">
        <v>43</v>
      </c>
      <c r="AY252" s="5" t="s">
        <v>73</v>
      </c>
      <c r="BE252" s="114">
        <f>IF($N$252="základní",$J$252,0)</f>
        <v>0</v>
      </c>
      <c r="BF252" s="114">
        <f>IF($N$252="snížená",$J$252,0)</f>
        <v>0</v>
      </c>
      <c r="BG252" s="114">
        <f>IF($N$252="zákl. přenesená",$J$252,0)</f>
        <v>0</v>
      </c>
      <c r="BH252" s="114">
        <f>IF($N$252="sníž. přenesená",$J$252,0)</f>
        <v>0</v>
      </c>
      <c r="BI252" s="114">
        <f>IF($N$252="nulová",$J$252,0)</f>
        <v>0</v>
      </c>
      <c r="BJ252" s="49" t="s">
        <v>8</v>
      </c>
      <c r="BK252" s="114">
        <f>ROUND($I$252*$H$252,2)</f>
        <v>0</v>
      </c>
      <c r="BL252" s="49" t="s">
        <v>78</v>
      </c>
      <c r="BM252" s="49" t="s">
        <v>910</v>
      </c>
    </row>
    <row r="253" spans="2:47" s="5" customFormat="1" ht="16.5" customHeight="1">
      <c r="B253" s="16"/>
      <c r="C253" s="17"/>
      <c r="D253" s="115" t="s">
        <v>79</v>
      </c>
      <c r="E253" s="17"/>
      <c r="F253" s="116" t="s">
        <v>911</v>
      </c>
      <c r="G253" s="17"/>
      <c r="H253" s="17"/>
      <c r="J253" s="17"/>
      <c r="K253" s="17"/>
      <c r="L253" s="32"/>
      <c r="M253" s="35"/>
      <c r="N253" s="17"/>
      <c r="O253" s="17"/>
      <c r="P253" s="17"/>
      <c r="Q253" s="17"/>
      <c r="R253" s="17"/>
      <c r="S253" s="17"/>
      <c r="T253" s="36"/>
      <c r="AT253" s="5" t="s">
        <v>79</v>
      </c>
      <c r="AU253" s="5" t="s">
        <v>43</v>
      </c>
    </row>
    <row r="254" spans="2:51" s="5" customFormat="1" ht="15.75" customHeight="1">
      <c r="B254" s="119"/>
      <c r="C254" s="120"/>
      <c r="D254" s="117" t="s">
        <v>81</v>
      </c>
      <c r="E254" s="120" t="s">
        <v>721</v>
      </c>
      <c r="F254" s="121" t="s">
        <v>890</v>
      </c>
      <c r="G254" s="120"/>
      <c r="H254" s="122">
        <v>60</v>
      </c>
      <c r="J254" s="120"/>
      <c r="K254" s="120"/>
      <c r="L254" s="123"/>
      <c r="M254" s="124"/>
      <c r="N254" s="120"/>
      <c r="O254" s="120"/>
      <c r="P254" s="120"/>
      <c r="Q254" s="120"/>
      <c r="R254" s="120"/>
      <c r="S254" s="120"/>
      <c r="T254" s="125"/>
      <c r="AT254" s="126" t="s">
        <v>81</v>
      </c>
      <c r="AU254" s="126" t="s">
        <v>43</v>
      </c>
      <c r="AV254" s="126" t="s">
        <v>43</v>
      </c>
      <c r="AW254" s="126" t="s">
        <v>51</v>
      </c>
      <c r="AX254" s="126" t="s">
        <v>8</v>
      </c>
      <c r="AY254" s="126" t="s">
        <v>73</v>
      </c>
    </row>
    <row r="255" spans="2:65" s="5" customFormat="1" ht="15.75" customHeight="1">
      <c r="B255" s="16"/>
      <c r="C255" s="103" t="s">
        <v>185</v>
      </c>
      <c r="D255" s="103" t="s">
        <v>75</v>
      </c>
      <c r="E255" s="104" t="s">
        <v>668</v>
      </c>
      <c r="F255" s="105" t="s">
        <v>669</v>
      </c>
      <c r="G255" s="106" t="s">
        <v>76</v>
      </c>
      <c r="H255" s="107">
        <v>3541</v>
      </c>
      <c r="I255" s="108"/>
      <c r="J255" s="109">
        <f>ROUND($I$255*$H$255,2)</f>
        <v>0</v>
      </c>
      <c r="K255" s="105"/>
      <c r="L255" s="32"/>
      <c r="M255" s="110"/>
      <c r="N255" s="111" t="s">
        <v>31</v>
      </c>
      <c r="O255" s="17"/>
      <c r="P255" s="17"/>
      <c r="Q255" s="112">
        <v>0</v>
      </c>
      <c r="R255" s="112">
        <f>$Q$255*$H$255</f>
        <v>0</v>
      </c>
      <c r="S255" s="112">
        <v>0</v>
      </c>
      <c r="T255" s="113">
        <f>$S$255*$H$255</f>
        <v>0</v>
      </c>
      <c r="AR255" s="49" t="s">
        <v>78</v>
      </c>
      <c r="AT255" s="49" t="s">
        <v>75</v>
      </c>
      <c r="AU255" s="49" t="s">
        <v>43</v>
      </c>
      <c r="AY255" s="5" t="s">
        <v>73</v>
      </c>
      <c r="BE255" s="114">
        <f>IF($N$255="základní",$J$255,0)</f>
        <v>0</v>
      </c>
      <c r="BF255" s="114">
        <f>IF($N$255="snížená",$J$255,0)</f>
        <v>0</v>
      </c>
      <c r="BG255" s="114">
        <f>IF($N$255="zákl. přenesená",$J$255,0)</f>
        <v>0</v>
      </c>
      <c r="BH255" s="114">
        <f>IF($N$255="sníž. přenesená",$J$255,0)</f>
        <v>0</v>
      </c>
      <c r="BI255" s="114">
        <f>IF($N$255="nulová",$J$255,0)</f>
        <v>0</v>
      </c>
      <c r="BJ255" s="49" t="s">
        <v>8</v>
      </c>
      <c r="BK255" s="114">
        <f>ROUND($I$255*$H$255,2)</f>
        <v>0</v>
      </c>
      <c r="BL255" s="49" t="s">
        <v>78</v>
      </c>
      <c r="BM255" s="49" t="s">
        <v>912</v>
      </c>
    </row>
    <row r="256" spans="2:47" s="5" customFormat="1" ht="27" customHeight="1">
      <c r="B256" s="16"/>
      <c r="C256" s="17"/>
      <c r="D256" s="115" t="s">
        <v>79</v>
      </c>
      <c r="E256" s="17"/>
      <c r="F256" s="116" t="s">
        <v>913</v>
      </c>
      <c r="G256" s="17"/>
      <c r="H256" s="17"/>
      <c r="J256" s="17"/>
      <c r="K256" s="17"/>
      <c r="L256" s="32"/>
      <c r="M256" s="35"/>
      <c r="N256" s="17"/>
      <c r="O256" s="17"/>
      <c r="P256" s="17"/>
      <c r="Q256" s="17"/>
      <c r="R256" s="17"/>
      <c r="S256" s="17"/>
      <c r="T256" s="36"/>
      <c r="AT256" s="5" t="s">
        <v>79</v>
      </c>
      <c r="AU256" s="5" t="s">
        <v>43</v>
      </c>
    </row>
    <row r="257" spans="2:51" s="5" customFormat="1" ht="15.75" customHeight="1">
      <c r="B257" s="119"/>
      <c r="C257" s="120"/>
      <c r="D257" s="117" t="s">
        <v>81</v>
      </c>
      <c r="E257" s="120"/>
      <c r="F257" s="121" t="s">
        <v>900</v>
      </c>
      <c r="G257" s="120"/>
      <c r="H257" s="122">
        <v>3541</v>
      </c>
      <c r="J257" s="120"/>
      <c r="K257" s="120"/>
      <c r="L257" s="123"/>
      <c r="M257" s="124"/>
      <c r="N257" s="120"/>
      <c r="O257" s="120"/>
      <c r="P257" s="120"/>
      <c r="Q257" s="120"/>
      <c r="R257" s="120"/>
      <c r="S257" s="120"/>
      <c r="T257" s="125"/>
      <c r="AT257" s="126" t="s">
        <v>81</v>
      </c>
      <c r="AU257" s="126" t="s">
        <v>43</v>
      </c>
      <c r="AV257" s="126" t="s">
        <v>43</v>
      </c>
      <c r="AW257" s="126" t="s">
        <v>51</v>
      </c>
      <c r="AX257" s="126" t="s">
        <v>8</v>
      </c>
      <c r="AY257" s="126" t="s">
        <v>73</v>
      </c>
    </row>
    <row r="258" spans="2:65" s="5" customFormat="1" ht="15.75" customHeight="1">
      <c r="B258" s="16"/>
      <c r="C258" s="103" t="s">
        <v>186</v>
      </c>
      <c r="D258" s="103" t="s">
        <v>75</v>
      </c>
      <c r="E258" s="104" t="s">
        <v>670</v>
      </c>
      <c r="F258" s="105" t="s">
        <v>671</v>
      </c>
      <c r="G258" s="106" t="s">
        <v>76</v>
      </c>
      <c r="H258" s="107">
        <v>3541</v>
      </c>
      <c r="I258" s="108"/>
      <c r="J258" s="109">
        <f>ROUND($I$258*$H$258,2)</f>
        <v>0</v>
      </c>
      <c r="K258" s="105"/>
      <c r="L258" s="32"/>
      <c r="M258" s="110"/>
      <c r="N258" s="111" t="s">
        <v>31</v>
      </c>
      <c r="O258" s="17"/>
      <c r="P258" s="17"/>
      <c r="Q258" s="112">
        <v>0</v>
      </c>
      <c r="R258" s="112">
        <f>$Q$258*$H$258</f>
        <v>0</v>
      </c>
      <c r="S258" s="112">
        <v>0</v>
      </c>
      <c r="T258" s="113">
        <f>$S$258*$H$258</f>
        <v>0</v>
      </c>
      <c r="AR258" s="49" t="s">
        <v>78</v>
      </c>
      <c r="AT258" s="49" t="s">
        <v>75</v>
      </c>
      <c r="AU258" s="49" t="s">
        <v>43</v>
      </c>
      <c r="AY258" s="5" t="s">
        <v>73</v>
      </c>
      <c r="BE258" s="114">
        <f>IF($N$258="základní",$J$258,0)</f>
        <v>0</v>
      </c>
      <c r="BF258" s="114">
        <f>IF($N$258="snížená",$J$258,0)</f>
        <v>0</v>
      </c>
      <c r="BG258" s="114">
        <f>IF($N$258="zákl. přenesená",$J$258,0)</f>
        <v>0</v>
      </c>
      <c r="BH258" s="114">
        <f>IF($N$258="sníž. přenesená",$J$258,0)</f>
        <v>0</v>
      </c>
      <c r="BI258" s="114">
        <f>IF($N$258="nulová",$J$258,0)</f>
        <v>0</v>
      </c>
      <c r="BJ258" s="49" t="s">
        <v>8</v>
      </c>
      <c r="BK258" s="114">
        <f>ROUND($I$258*$H$258,2)</f>
        <v>0</v>
      </c>
      <c r="BL258" s="49" t="s">
        <v>78</v>
      </c>
      <c r="BM258" s="49" t="s">
        <v>914</v>
      </c>
    </row>
    <row r="259" spans="2:47" s="5" customFormat="1" ht="16.5" customHeight="1">
      <c r="B259" s="16"/>
      <c r="C259" s="17"/>
      <c r="D259" s="115" t="s">
        <v>79</v>
      </c>
      <c r="E259" s="17"/>
      <c r="F259" s="116" t="s">
        <v>915</v>
      </c>
      <c r="G259" s="17"/>
      <c r="H259" s="17"/>
      <c r="J259" s="17"/>
      <c r="K259" s="17"/>
      <c r="L259" s="32"/>
      <c r="M259" s="35"/>
      <c r="N259" s="17"/>
      <c r="O259" s="17"/>
      <c r="P259" s="17"/>
      <c r="Q259" s="17"/>
      <c r="R259" s="17"/>
      <c r="S259" s="17"/>
      <c r="T259" s="36"/>
      <c r="AT259" s="5" t="s">
        <v>79</v>
      </c>
      <c r="AU259" s="5" t="s">
        <v>43</v>
      </c>
    </row>
    <row r="260" spans="2:51" s="5" customFormat="1" ht="15.75" customHeight="1">
      <c r="B260" s="119"/>
      <c r="C260" s="120"/>
      <c r="D260" s="117" t="s">
        <v>81</v>
      </c>
      <c r="E260" s="120" t="s">
        <v>709</v>
      </c>
      <c r="F260" s="121" t="s">
        <v>916</v>
      </c>
      <c r="G260" s="120"/>
      <c r="H260" s="122">
        <v>3541</v>
      </c>
      <c r="J260" s="120"/>
      <c r="K260" s="120"/>
      <c r="L260" s="123"/>
      <c r="M260" s="124"/>
      <c r="N260" s="120"/>
      <c r="O260" s="120"/>
      <c r="P260" s="120"/>
      <c r="Q260" s="120"/>
      <c r="R260" s="120"/>
      <c r="S260" s="120"/>
      <c r="T260" s="125"/>
      <c r="AT260" s="126" t="s">
        <v>81</v>
      </c>
      <c r="AU260" s="126" t="s">
        <v>43</v>
      </c>
      <c r="AV260" s="126" t="s">
        <v>43</v>
      </c>
      <c r="AW260" s="126" t="s">
        <v>51</v>
      </c>
      <c r="AX260" s="126" t="s">
        <v>8</v>
      </c>
      <c r="AY260" s="126" t="s">
        <v>73</v>
      </c>
    </row>
    <row r="261" spans="2:65" s="5" customFormat="1" ht="15.75" customHeight="1">
      <c r="B261" s="16"/>
      <c r="C261" s="103" t="s">
        <v>188</v>
      </c>
      <c r="D261" s="103" t="s">
        <v>75</v>
      </c>
      <c r="E261" s="104" t="s">
        <v>917</v>
      </c>
      <c r="F261" s="105" t="s">
        <v>918</v>
      </c>
      <c r="G261" s="106" t="s">
        <v>76</v>
      </c>
      <c r="H261" s="107">
        <v>1205</v>
      </c>
      <c r="I261" s="108"/>
      <c r="J261" s="109">
        <f>ROUND($I$261*$H$261,2)</f>
        <v>0</v>
      </c>
      <c r="K261" s="105" t="s">
        <v>77</v>
      </c>
      <c r="L261" s="32"/>
      <c r="M261" s="110"/>
      <c r="N261" s="111" t="s">
        <v>31</v>
      </c>
      <c r="O261" s="17"/>
      <c r="P261" s="17"/>
      <c r="Q261" s="112">
        <v>0.011272</v>
      </c>
      <c r="R261" s="112">
        <f>$Q$261*$H$261</f>
        <v>13.58276</v>
      </c>
      <c r="S261" s="112">
        <v>0</v>
      </c>
      <c r="T261" s="113">
        <f>$S$261*$H$261</f>
        <v>0</v>
      </c>
      <c r="AR261" s="49" t="s">
        <v>78</v>
      </c>
      <c r="AT261" s="49" t="s">
        <v>75</v>
      </c>
      <c r="AU261" s="49" t="s">
        <v>43</v>
      </c>
      <c r="AY261" s="5" t="s">
        <v>73</v>
      </c>
      <c r="BE261" s="114">
        <f>IF($N$261="základní",$J$261,0)</f>
        <v>0</v>
      </c>
      <c r="BF261" s="114">
        <f>IF($N$261="snížená",$J$261,0)</f>
        <v>0</v>
      </c>
      <c r="BG261" s="114">
        <f>IF($N$261="zákl. přenesená",$J$261,0)</f>
        <v>0</v>
      </c>
      <c r="BH261" s="114">
        <f>IF($N$261="sníž. přenesená",$J$261,0)</f>
        <v>0</v>
      </c>
      <c r="BI261" s="114">
        <f>IF($N$261="nulová",$J$261,0)</f>
        <v>0</v>
      </c>
      <c r="BJ261" s="49" t="s">
        <v>8</v>
      </c>
      <c r="BK261" s="114">
        <f>ROUND($I$261*$H$261,2)</f>
        <v>0</v>
      </c>
      <c r="BL261" s="49" t="s">
        <v>78</v>
      </c>
      <c r="BM261" s="49" t="s">
        <v>919</v>
      </c>
    </row>
    <row r="262" spans="2:47" s="5" customFormat="1" ht="16.5" customHeight="1">
      <c r="B262" s="16"/>
      <c r="C262" s="17"/>
      <c r="D262" s="115" t="s">
        <v>79</v>
      </c>
      <c r="E262" s="17"/>
      <c r="F262" s="116" t="s">
        <v>918</v>
      </c>
      <c r="G262" s="17"/>
      <c r="H262" s="17"/>
      <c r="J262" s="17"/>
      <c r="K262" s="17"/>
      <c r="L262" s="32"/>
      <c r="M262" s="35"/>
      <c r="N262" s="17"/>
      <c r="O262" s="17"/>
      <c r="P262" s="17"/>
      <c r="Q262" s="17"/>
      <c r="R262" s="17"/>
      <c r="S262" s="17"/>
      <c r="T262" s="36"/>
      <c r="AT262" s="5" t="s">
        <v>79</v>
      </c>
      <c r="AU262" s="5" t="s">
        <v>43</v>
      </c>
    </row>
    <row r="263" spans="2:47" s="5" customFormat="1" ht="30.75" customHeight="1">
      <c r="B263" s="16"/>
      <c r="C263" s="17"/>
      <c r="D263" s="117" t="s">
        <v>80</v>
      </c>
      <c r="E263" s="17"/>
      <c r="F263" s="118" t="s">
        <v>920</v>
      </c>
      <c r="G263" s="17"/>
      <c r="H263" s="17"/>
      <c r="J263" s="17"/>
      <c r="K263" s="17"/>
      <c r="L263" s="32"/>
      <c r="M263" s="35"/>
      <c r="N263" s="17"/>
      <c r="O263" s="17"/>
      <c r="P263" s="17"/>
      <c r="Q263" s="17"/>
      <c r="R263" s="17"/>
      <c r="S263" s="17"/>
      <c r="T263" s="36"/>
      <c r="AT263" s="5" t="s">
        <v>80</v>
      </c>
      <c r="AU263" s="5" t="s">
        <v>43</v>
      </c>
    </row>
    <row r="264" spans="2:65" s="5" customFormat="1" ht="15.75" customHeight="1">
      <c r="B264" s="16"/>
      <c r="C264" s="151" t="s">
        <v>190</v>
      </c>
      <c r="D264" s="151" t="s">
        <v>131</v>
      </c>
      <c r="E264" s="152" t="s">
        <v>901</v>
      </c>
      <c r="F264" s="153" t="s">
        <v>902</v>
      </c>
      <c r="G264" s="154" t="s">
        <v>160</v>
      </c>
      <c r="H264" s="155">
        <v>60.25</v>
      </c>
      <c r="I264" s="156"/>
      <c r="J264" s="157">
        <f>ROUND($I$264*$H$264,2)</f>
        <v>0</v>
      </c>
      <c r="K264" s="153" t="s">
        <v>77</v>
      </c>
      <c r="L264" s="158"/>
      <c r="M264" s="159"/>
      <c r="N264" s="160" t="s">
        <v>31</v>
      </c>
      <c r="O264" s="17"/>
      <c r="P264" s="17"/>
      <c r="Q264" s="112">
        <v>0.001</v>
      </c>
      <c r="R264" s="112">
        <f>$Q$264*$H$264</f>
        <v>0.06025</v>
      </c>
      <c r="S264" s="112">
        <v>0</v>
      </c>
      <c r="T264" s="113">
        <f>$S$264*$H$264</f>
        <v>0</v>
      </c>
      <c r="AR264" s="49" t="s">
        <v>87</v>
      </c>
      <c r="AT264" s="49" t="s">
        <v>131</v>
      </c>
      <c r="AU264" s="49" t="s">
        <v>43</v>
      </c>
      <c r="AY264" s="5" t="s">
        <v>73</v>
      </c>
      <c r="BE264" s="114">
        <f>IF($N$264="základní",$J$264,0)</f>
        <v>0</v>
      </c>
      <c r="BF264" s="114">
        <f>IF($N$264="snížená",$J$264,0)</f>
        <v>0</v>
      </c>
      <c r="BG264" s="114">
        <f>IF($N$264="zákl. přenesená",$J$264,0)</f>
        <v>0</v>
      </c>
      <c r="BH264" s="114">
        <f>IF($N$264="sníž. přenesená",$J$264,0)</f>
        <v>0</v>
      </c>
      <c r="BI264" s="114">
        <f>IF($N$264="nulová",$J$264,0)</f>
        <v>0</v>
      </c>
      <c r="BJ264" s="49" t="s">
        <v>8</v>
      </c>
      <c r="BK264" s="114">
        <f>ROUND($I$264*$H$264,2)</f>
        <v>0</v>
      </c>
      <c r="BL264" s="49" t="s">
        <v>78</v>
      </c>
      <c r="BM264" s="49" t="s">
        <v>921</v>
      </c>
    </row>
    <row r="265" spans="2:47" s="5" customFormat="1" ht="16.5" customHeight="1">
      <c r="B265" s="16"/>
      <c r="C265" s="17"/>
      <c r="D265" s="115" t="s">
        <v>79</v>
      </c>
      <c r="E265" s="17"/>
      <c r="F265" s="116" t="s">
        <v>904</v>
      </c>
      <c r="G265" s="17"/>
      <c r="H265" s="17"/>
      <c r="J265" s="17"/>
      <c r="K265" s="17"/>
      <c r="L265" s="32"/>
      <c r="M265" s="35"/>
      <c r="N265" s="17"/>
      <c r="O265" s="17"/>
      <c r="P265" s="17"/>
      <c r="Q265" s="17"/>
      <c r="R265" s="17"/>
      <c r="S265" s="17"/>
      <c r="T265" s="36"/>
      <c r="AT265" s="5" t="s">
        <v>79</v>
      </c>
      <c r="AU265" s="5" t="s">
        <v>43</v>
      </c>
    </row>
    <row r="266" spans="2:51" s="5" customFormat="1" ht="15.75" customHeight="1">
      <c r="B266" s="119"/>
      <c r="C266" s="120"/>
      <c r="D266" s="117" t="s">
        <v>81</v>
      </c>
      <c r="E266" s="120"/>
      <c r="F266" s="121" t="s">
        <v>922</v>
      </c>
      <c r="G266" s="120"/>
      <c r="H266" s="122">
        <v>60.25</v>
      </c>
      <c r="J266" s="120"/>
      <c r="K266" s="120"/>
      <c r="L266" s="123"/>
      <c r="M266" s="124"/>
      <c r="N266" s="120"/>
      <c r="O266" s="120"/>
      <c r="P266" s="120"/>
      <c r="Q266" s="120"/>
      <c r="R266" s="120"/>
      <c r="S266" s="120"/>
      <c r="T266" s="125"/>
      <c r="AT266" s="126" t="s">
        <v>81</v>
      </c>
      <c r="AU266" s="126" t="s">
        <v>43</v>
      </c>
      <c r="AV266" s="126" t="s">
        <v>43</v>
      </c>
      <c r="AW266" s="126" t="s">
        <v>51</v>
      </c>
      <c r="AX266" s="126" t="s">
        <v>8</v>
      </c>
      <c r="AY266" s="126" t="s">
        <v>73</v>
      </c>
    </row>
    <row r="267" spans="2:65" s="5" customFormat="1" ht="15.75" customHeight="1">
      <c r="B267" s="16"/>
      <c r="C267" s="103" t="s">
        <v>191</v>
      </c>
      <c r="D267" s="103" t="s">
        <v>75</v>
      </c>
      <c r="E267" s="104" t="s">
        <v>923</v>
      </c>
      <c r="F267" s="105" t="s">
        <v>924</v>
      </c>
      <c r="G267" s="106" t="s">
        <v>118</v>
      </c>
      <c r="H267" s="107">
        <v>108.03</v>
      </c>
      <c r="I267" s="108"/>
      <c r="J267" s="109">
        <f>ROUND($I$267*$H$267,2)</f>
        <v>0</v>
      </c>
      <c r="K267" s="105"/>
      <c r="L267" s="32"/>
      <c r="M267" s="110"/>
      <c r="N267" s="111" t="s">
        <v>31</v>
      </c>
      <c r="O267" s="17"/>
      <c r="P267" s="17"/>
      <c r="Q267" s="112">
        <v>0</v>
      </c>
      <c r="R267" s="112">
        <f>$Q$267*$H$267</f>
        <v>0</v>
      </c>
      <c r="S267" s="112">
        <v>0</v>
      </c>
      <c r="T267" s="113">
        <f>$S$267*$H$267</f>
        <v>0</v>
      </c>
      <c r="AR267" s="49" t="s">
        <v>78</v>
      </c>
      <c r="AT267" s="49" t="s">
        <v>75</v>
      </c>
      <c r="AU267" s="49" t="s">
        <v>43</v>
      </c>
      <c r="AY267" s="5" t="s">
        <v>73</v>
      </c>
      <c r="BE267" s="114">
        <f>IF($N$267="základní",$J$267,0)</f>
        <v>0</v>
      </c>
      <c r="BF267" s="114">
        <f>IF($N$267="snížená",$J$267,0)</f>
        <v>0</v>
      </c>
      <c r="BG267" s="114">
        <f>IF($N$267="zákl. přenesená",$J$267,0)</f>
        <v>0</v>
      </c>
      <c r="BH267" s="114">
        <f>IF($N$267="sníž. přenesená",$J$267,0)</f>
        <v>0</v>
      </c>
      <c r="BI267" s="114">
        <f>IF($N$267="nulová",$J$267,0)</f>
        <v>0</v>
      </c>
      <c r="BJ267" s="49" t="s">
        <v>8</v>
      </c>
      <c r="BK267" s="114">
        <f>ROUND($I$267*$H$267,2)</f>
        <v>0</v>
      </c>
      <c r="BL267" s="49" t="s">
        <v>78</v>
      </c>
      <c r="BM267" s="49" t="s">
        <v>925</v>
      </c>
    </row>
    <row r="268" spans="2:47" s="5" customFormat="1" ht="16.5" customHeight="1">
      <c r="B268" s="16"/>
      <c r="C268" s="17"/>
      <c r="D268" s="115" t="s">
        <v>79</v>
      </c>
      <c r="E268" s="17"/>
      <c r="F268" s="116" t="s">
        <v>926</v>
      </c>
      <c r="G268" s="17"/>
      <c r="H268" s="17"/>
      <c r="J268" s="17"/>
      <c r="K268" s="17"/>
      <c r="L268" s="32"/>
      <c r="M268" s="35"/>
      <c r="N268" s="17"/>
      <c r="O268" s="17"/>
      <c r="P268" s="17"/>
      <c r="Q268" s="17"/>
      <c r="R268" s="17"/>
      <c r="S268" s="17"/>
      <c r="T268" s="36"/>
      <c r="AT268" s="5" t="s">
        <v>79</v>
      </c>
      <c r="AU268" s="5" t="s">
        <v>43</v>
      </c>
    </row>
    <row r="269" spans="2:51" s="5" customFormat="1" ht="15.75" customHeight="1">
      <c r="B269" s="119"/>
      <c r="C269" s="120"/>
      <c r="D269" s="117" t="s">
        <v>81</v>
      </c>
      <c r="E269" s="120"/>
      <c r="F269" s="121" t="s">
        <v>927</v>
      </c>
      <c r="G269" s="120"/>
      <c r="H269" s="122">
        <v>108.03</v>
      </c>
      <c r="J269" s="120"/>
      <c r="K269" s="120"/>
      <c r="L269" s="123"/>
      <c r="M269" s="124"/>
      <c r="N269" s="120"/>
      <c r="O269" s="120"/>
      <c r="P269" s="120"/>
      <c r="Q269" s="120"/>
      <c r="R269" s="120"/>
      <c r="S269" s="120"/>
      <c r="T269" s="125"/>
      <c r="AT269" s="126" t="s">
        <v>81</v>
      </c>
      <c r="AU269" s="126" t="s">
        <v>43</v>
      </c>
      <c r="AV269" s="126" t="s">
        <v>43</v>
      </c>
      <c r="AW269" s="126" t="s">
        <v>51</v>
      </c>
      <c r="AX269" s="126" t="s">
        <v>8</v>
      </c>
      <c r="AY269" s="126" t="s">
        <v>73</v>
      </c>
    </row>
    <row r="270" spans="2:63" s="90" customFormat="1" ht="30.75" customHeight="1">
      <c r="B270" s="91"/>
      <c r="C270" s="92"/>
      <c r="D270" s="92" t="s">
        <v>41</v>
      </c>
      <c r="E270" s="101" t="s">
        <v>43</v>
      </c>
      <c r="F270" s="101" t="s">
        <v>161</v>
      </c>
      <c r="G270" s="92"/>
      <c r="H270" s="92"/>
      <c r="J270" s="102">
        <f>$BK$270</f>
        <v>0</v>
      </c>
      <c r="K270" s="92"/>
      <c r="L270" s="95"/>
      <c r="M270" s="96"/>
      <c r="N270" s="92"/>
      <c r="O270" s="92"/>
      <c r="P270" s="97">
        <f>SUM($P$271:$P$534)</f>
        <v>0</v>
      </c>
      <c r="Q270" s="92"/>
      <c r="R270" s="97">
        <f>SUM($R$271:$R$534)</f>
        <v>879.7213035499999</v>
      </c>
      <c r="S270" s="92"/>
      <c r="T270" s="98">
        <f>SUM($T$271:$T$534)</f>
        <v>0</v>
      </c>
      <c r="AR270" s="99" t="s">
        <v>8</v>
      </c>
      <c r="AT270" s="99" t="s">
        <v>41</v>
      </c>
      <c r="AU270" s="99" t="s">
        <v>8</v>
      </c>
      <c r="AY270" s="99" t="s">
        <v>73</v>
      </c>
      <c r="BK270" s="100">
        <f>SUM($BK$271:$BK$534)</f>
        <v>0</v>
      </c>
    </row>
    <row r="271" spans="2:65" s="5" customFormat="1" ht="15.75" customHeight="1">
      <c r="B271" s="16"/>
      <c r="C271" s="103" t="s">
        <v>193</v>
      </c>
      <c r="D271" s="103" t="s">
        <v>75</v>
      </c>
      <c r="E271" s="104" t="s">
        <v>928</v>
      </c>
      <c r="F271" s="105" t="s">
        <v>929</v>
      </c>
      <c r="G271" s="106" t="s">
        <v>76</v>
      </c>
      <c r="H271" s="107">
        <v>50</v>
      </c>
      <c r="I271" s="108"/>
      <c r="J271" s="109">
        <f>ROUND($I$271*$H$271,2)</f>
        <v>0</v>
      </c>
      <c r="K271" s="105" t="s">
        <v>77</v>
      </c>
      <c r="L271" s="32"/>
      <c r="M271" s="110"/>
      <c r="N271" s="111" t="s">
        <v>31</v>
      </c>
      <c r="O271" s="17"/>
      <c r="P271" s="17"/>
      <c r="Q271" s="112">
        <v>0</v>
      </c>
      <c r="R271" s="112">
        <f>$Q$271*$H$271</f>
        <v>0</v>
      </c>
      <c r="S271" s="112">
        <v>0</v>
      </c>
      <c r="T271" s="113">
        <f>$S$271*$H$271</f>
        <v>0</v>
      </c>
      <c r="AR271" s="49" t="s">
        <v>78</v>
      </c>
      <c r="AT271" s="49" t="s">
        <v>75</v>
      </c>
      <c r="AU271" s="49" t="s">
        <v>43</v>
      </c>
      <c r="AY271" s="5" t="s">
        <v>73</v>
      </c>
      <c r="BE271" s="114">
        <f>IF($N$271="základní",$J$271,0)</f>
        <v>0</v>
      </c>
      <c r="BF271" s="114">
        <f>IF($N$271="snížená",$J$271,0)</f>
        <v>0</v>
      </c>
      <c r="BG271" s="114">
        <f>IF($N$271="zákl. přenesená",$J$271,0)</f>
        <v>0</v>
      </c>
      <c r="BH271" s="114">
        <f>IF($N$271="sníž. přenesená",$J$271,0)</f>
        <v>0</v>
      </c>
      <c r="BI271" s="114">
        <f>IF($N$271="nulová",$J$271,0)</f>
        <v>0</v>
      </c>
      <c r="BJ271" s="49" t="s">
        <v>8</v>
      </c>
      <c r="BK271" s="114">
        <f>ROUND($I$271*$H$271,2)</f>
        <v>0</v>
      </c>
      <c r="BL271" s="49" t="s">
        <v>78</v>
      </c>
      <c r="BM271" s="49" t="s">
        <v>930</v>
      </c>
    </row>
    <row r="272" spans="2:47" s="5" customFormat="1" ht="16.5" customHeight="1">
      <c r="B272" s="16"/>
      <c r="C272" s="17"/>
      <c r="D272" s="115" t="s">
        <v>79</v>
      </c>
      <c r="E272" s="17"/>
      <c r="F272" s="116" t="s">
        <v>931</v>
      </c>
      <c r="G272" s="17"/>
      <c r="H272" s="17"/>
      <c r="J272" s="17"/>
      <c r="K272" s="17"/>
      <c r="L272" s="32"/>
      <c r="M272" s="35"/>
      <c r="N272" s="17"/>
      <c r="O272" s="17"/>
      <c r="P272" s="17"/>
      <c r="Q272" s="17"/>
      <c r="R272" s="17"/>
      <c r="S272" s="17"/>
      <c r="T272" s="36"/>
      <c r="AT272" s="5" t="s">
        <v>79</v>
      </c>
      <c r="AU272" s="5" t="s">
        <v>43</v>
      </c>
    </row>
    <row r="273" spans="2:47" s="5" customFormat="1" ht="30.75" customHeight="1">
      <c r="B273" s="16"/>
      <c r="C273" s="17"/>
      <c r="D273" s="117" t="s">
        <v>80</v>
      </c>
      <c r="E273" s="17"/>
      <c r="F273" s="118" t="s">
        <v>702</v>
      </c>
      <c r="G273" s="17"/>
      <c r="H273" s="17"/>
      <c r="J273" s="17"/>
      <c r="K273" s="17"/>
      <c r="L273" s="32"/>
      <c r="M273" s="35"/>
      <c r="N273" s="17"/>
      <c r="O273" s="17"/>
      <c r="P273" s="17"/>
      <c r="Q273" s="17"/>
      <c r="R273" s="17"/>
      <c r="S273" s="17"/>
      <c r="T273" s="36"/>
      <c r="AT273" s="5" t="s">
        <v>80</v>
      </c>
      <c r="AU273" s="5" t="s">
        <v>43</v>
      </c>
    </row>
    <row r="274" spans="2:65" s="5" customFormat="1" ht="15.75" customHeight="1">
      <c r="B274" s="16"/>
      <c r="C274" s="103" t="s">
        <v>195</v>
      </c>
      <c r="D274" s="103" t="s">
        <v>75</v>
      </c>
      <c r="E274" s="104" t="s">
        <v>932</v>
      </c>
      <c r="F274" s="105" t="s">
        <v>933</v>
      </c>
      <c r="G274" s="106" t="s">
        <v>76</v>
      </c>
      <c r="H274" s="107">
        <v>98</v>
      </c>
      <c r="I274" s="108"/>
      <c r="J274" s="109">
        <f>ROUND($I$274*$H$274,2)</f>
        <v>0</v>
      </c>
      <c r="K274" s="105" t="s">
        <v>77</v>
      </c>
      <c r="L274" s="32"/>
      <c r="M274" s="110"/>
      <c r="N274" s="111" t="s">
        <v>31</v>
      </c>
      <c r="O274" s="17"/>
      <c r="P274" s="17"/>
      <c r="Q274" s="112">
        <v>0</v>
      </c>
      <c r="R274" s="112">
        <f>$Q$274*$H$274</f>
        <v>0</v>
      </c>
      <c r="S274" s="112">
        <v>0</v>
      </c>
      <c r="T274" s="113">
        <f>$S$274*$H$274</f>
        <v>0</v>
      </c>
      <c r="AR274" s="49" t="s">
        <v>78</v>
      </c>
      <c r="AT274" s="49" t="s">
        <v>75</v>
      </c>
      <c r="AU274" s="49" t="s">
        <v>43</v>
      </c>
      <c r="AY274" s="5" t="s">
        <v>73</v>
      </c>
      <c r="BE274" s="114">
        <f>IF($N$274="základní",$J$274,0)</f>
        <v>0</v>
      </c>
      <c r="BF274" s="114">
        <f>IF($N$274="snížená",$J$274,0)</f>
        <v>0</v>
      </c>
      <c r="BG274" s="114">
        <f>IF($N$274="zákl. přenesená",$J$274,0)</f>
        <v>0</v>
      </c>
      <c r="BH274" s="114">
        <f>IF($N$274="sníž. přenesená",$J$274,0)</f>
        <v>0</v>
      </c>
      <c r="BI274" s="114">
        <f>IF($N$274="nulová",$J$274,0)</f>
        <v>0</v>
      </c>
      <c r="BJ274" s="49" t="s">
        <v>8</v>
      </c>
      <c r="BK274" s="114">
        <f>ROUND($I$274*$H$274,2)</f>
        <v>0</v>
      </c>
      <c r="BL274" s="49" t="s">
        <v>78</v>
      </c>
      <c r="BM274" s="49" t="s">
        <v>934</v>
      </c>
    </row>
    <row r="275" spans="2:47" s="5" customFormat="1" ht="16.5" customHeight="1">
      <c r="B275" s="16"/>
      <c r="C275" s="17"/>
      <c r="D275" s="115" t="s">
        <v>79</v>
      </c>
      <c r="E275" s="17"/>
      <c r="F275" s="116" t="s">
        <v>935</v>
      </c>
      <c r="G275" s="17"/>
      <c r="H275" s="17"/>
      <c r="J275" s="17"/>
      <c r="K275" s="17"/>
      <c r="L275" s="32"/>
      <c r="M275" s="35"/>
      <c r="N275" s="17"/>
      <c r="O275" s="17"/>
      <c r="P275" s="17"/>
      <c r="Q275" s="17"/>
      <c r="R275" s="17"/>
      <c r="S275" s="17"/>
      <c r="T275" s="36"/>
      <c r="AT275" s="5" t="s">
        <v>79</v>
      </c>
      <c r="AU275" s="5" t="s">
        <v>43</v>
      </c>
    </row>
    <row r="276" spans="2:47" s="5" customFormat="1" ht="30.75" customHeight="1">
      <c r="B276" s="16"/>
      <c r="C276" s="17"/>
      <c r="D276" s="117" t="s">
        <v>80</v>
      </c>
      <c r="E276" s="17"/>
      <c r="F276" s="118" t="s">
        <v>468</v>
      </c>
      <c r="G276" s="17"/>
      <c r="H276" s="17"/>
      <c r="J276" s="17"/>
      <c r="K276" s="17"/>
      <c r="L276" s="32"/>
      <c r="M276" s="35"/>
      <c r="N276" s="17"/>
      <c r="O276" s="17"/>
      <c r="P276" s="17"/>
      <c r="Q276" s="17"/>
      <c r="R276" s="17"/>
      <c r="S276" s="17"/>
      <c r="T276" s="36"/>
      <c r="AT276" s="5" t="s">
        <v>80</v>
      </c>
      <c r="AU276" s="5" t="s">
        <v>43</v>
      </c>
    </row>
    <row r="277" spans="2:65" s="5" customFormat="1" ht="15.75" customHeight="1">
      <c r="B277" s="16"/>
      <c r="C277" s="103" t="s">
        <v>196</v>
      </c>
      <c r="D277" s="103" t="s">
        <v>75</v>
      </c>
      <c r="E277" s="104" t="s">
        <v>305</v>
      </c>
      <c r="F277" s="105" t="s">
        <v>306</v>
      </c>
      <c r="G277" s="106" t="s">
        <v>132</v>
      </c>
      <c r="H277" s="107">
        <v>243</v>
      </c>
      <c r="I277" s="108"/>
      <c r="J277" s="109">
        <f>ROUND($I$277*$H$277,2)</f>
        <v>0</v>
      </c>
      <c r="K277" s="105"/>
      <c r="L277" s="32"/>
      <c r="M277" s="110"/>
      <c r="N277" s="111" t="s">
        <v>31</v>
      </c>
      <c r="O277" s="17"/>
      <c r="P277" s="17"/>
      <c r="Q277" s="112">
        <v>0.0001632</v>
      </c>
      <c r="R277" s="112">
        <f>$Q$277*$H$277</f>
        <v>0.0396576</v>
      </c>
      <c r="S277" s="112">
        <v>0</v>
      </c>
      <c r="T277" s="113">
        <f>$S$277*$H$277</f>
        <v>0</v>
      </c>
      <c r="AR277" s="49" t="s">
        <v>78</v>
      </c>
      <c r="AT277" s="49" t="s">
        <v>75</v>
      </c>
      <c r="AU277" s="49" t="s">
        <v>43</v>
      </c>
      <c r="AY277" s="5" t="s">
        <v>73</v>
      </c>
      <c r="BE277" s="114">
        <f>IF($N$277="základní",$J$277,0)</f>
        <v>0</v>
      </c>
      <c r="BF277" s="114">
        <f>IF($N$277="snížená",$J$277,0)</f>
        <v>0</v>
      </c>
      <c r="BG277" s="114">
        <f>IF($N$277="zákl. přenesená",$J$277,0)</f>
        <v>0</v>
      </c>
      <c r="BH277" s="114">
        <f>IF($N$277="sníž. přenesená",$J$277,0)</f>
        <v>0</v>
      </c>
      <c r="BI277" s="114">
        <f>IF($N$277="nulová",$J$277,0)</f>
        <v>0</v>
      </c>
      <c r="BJ277" s="49" t="s">
        <v>8</v>
      </c>
      <c r="BK277" s="114">
        <f>ROUND($I$277*$H$277,2)</f>
        <v>0</v>
      </c>
      <c r="BL277" s="49" t="s">
        <v>78</v>
      </c>
      <c r="BM277" s="49" t="s">
        <v>936</v>
      </c>
    </row>
    <row r="278" spans="2:47" s="5" customFormat="1" ht="16.5" customHeight="1">
      <c r="B278" s="16"/>
      <c r="C278" s="17"/>
      <c r="D278" s="115" t="s">
        <v>79</v>
      </c>
      <c r="E278" s="17"/>
      <c r="F278" s="116" t="s">
        <v>306</v>
      </c>
      <c r="G278" s="17"/>
      <c r="H278" s="17"/>
      <c r="J278" s="17"/>
      <c r="K278" s="17"/>
      <c r="L278" s="32"/>
      <c r="M278" s="35"/>
      <c r="N278" s="17"/>
      <c r="O278" s="17"/>
      <c r="P278" s="17"/>
      <c r="Q278" s="17"/>
      <c r="R278" s="17"/>
      <c r="S278" s="17"/>
      <c r="T278" s="36"/>
      <c r="AT278" s="5" t="s">
        <v>79</v>
      </c>
      <c r="AU278" s="5" t="s">
        <v>43</v>
      </c>
    </row>
    <row r="279" spans="2:51" s="5" customFormat="1" ht="15.75" customHeight="1">
      <c r="B279" s="119"/>
      <c r="C279" s="120"/>
      <c r="D279" s="117" t="s">
        <v>81</v>
      </c>
      <c r="E279" s="120"/>
      <c r="F279" s="121" t="s">
        <v>937</v>
      </c>
      <c r="G279" s="120"/>
      <c r="H279" s="122">
        <v>243</v>
      </c>
      <c r="J279" s="120"/>
      <c r="K279" s="120"/>
      <c r="L279" s="123"/>
      <c r="M279" s="124"/>
      <c r="N279" s="120"/>
      <c r="O279" s="120"/>
      <c r="P279" s="120"/>
      <c r="Q279" s="120"/>
      <c r="R279" s="120"/>
      <c r="S279" s="120"/>
      <c r="T279" s="125"/>
      <c r="AT279" s="126" t="s">
        <v>81</v>
      </c>
      <c r="AU279" s="126" t="s">
        <v>43</v>
      </c>
      <c r="AV279" s="126" t="s">
        <v>43</v>
      </c>
      <c r="AW279" s="126" t="s">
        <v>51</v>
      </c>
      <c r="AX279" s="126" t="s">
        <v>8</v>
      </c>
      <c r="AY279" s="126" t="s">
        <v>73</v>
      </c>
    </row>
    <row r="280" spans="2:65" s="5" customFormat="1" ht="15.75" customHeight="1">
      <c r="B280" s="16"/>
      <c r="C280" s="103" t="s">
        <v>197</v>
      </c>
      <c r="D280" s="103" t="s">
        <v>75</v>
      </c>
      <c r="E280" s="104" t="s">
        <v>307</v>
      </c>
      <c r="F280" s="105" t="s">
        <v>308</v>
      </c>
      <c r="G280" s="106" t="s">
        <v>76</v>
      </c>
      <c r="H280" s="107">
        <v>990</v>
      </c>
      <c r="I280" s="108"/>
      <c r="J280" s="109">
        <f>ROUND($I$280*$H$280,2)</f>
        <v>0</v>
      </c>
      <c r="K280" s="105" t="s">
        <v>77</v>
      </c>
      <c r="L280" s="32"/>
      <c r="M280" s="110"/>
      <c r="N280" s="111" t="s">
        <v>31</v>
      </c>
      <c r="O280" s="17"/>
      <c r="P280" s="17"/>
      <c r="Q280" s="112">
        <v>0</v>
      </c>
      <c r="R280" s="112">
        <f>$Q$280*$H$280</f>
        <v>0</v>
      </c>
      <c r="S280" s="112">
        <v>0</v>
      </c>
      <c r="T280" s="113">
        <f>$S$280*$H$280</f>
        <v>0</v>
      </c>
      <c r="AR280" s="49" t="s">
        <v>78</v>
      </c>
      <c r="AT280" s="49" t="s">
        <v>75</v>
      </c>
      <c r="AU280" s="49" t="s">
        <v>43</v>
      </c>
      <c r="AY280" s="5" t="s">
        <v>73</v>
      </c>
      <c r="BE280" s="114">
        <f>IF($N$280="základní",$J$280,0)</f>
        <v>0</v>
      </c>
      <c r="BF280" s="114">
        <f>IF($N$280="snížená",$J$280,0)</f>
        <v>0</v>
      </c>
      <c r="BG280" s="114">
        <f>IF($N$280="zákl. přenesená",$J$280,0)</f>
        <v>0</v>
      </c>
      <c r="BH280" s="114">
        <f>IF($N$280="sníž. přenesená",$J$280,0)</f>
        <v>0</v>
      </c>
      <c r="BI280" s="114">
        <f>IF($N$280="nulová",$J$280,0)</f>
        <v>0</v>
      </c>
      <c r="BJ280" s="49" t="s">
        <v>8</v>
      </c>
      <c r="BK280" s="114">
        <f>ROUND($I$280*$H$280,2)</f>
        <v>0</v>
      </c>
      <c r="BL280" s="49" t="s">
        <v>78</v>
      </c>
      <c r="BM280" s="49" t="s">
        <v>938</v>
      </c>
    </row>
    <row r="281" spans="2:47" s="5" customFormat="1" ht="16.5" customHeight="1">
      <c r="B281" s="16"/>
      <c r="C281" s="17"/>
      <c r="D281" s="115" t="s">
        <v>79</v>
      </c>
      <c r="E281" s="17"/>
      <c r="F281" s="116" t="s">
        <v>309</v>
      </c>
      <c r="G281" s="17"/>
      <c r="H281" s="17"/>
      <c r="J281" s="17"/>
      <c r="K281" s="17"/>
      <c r="L281" s="32"/>
      <c r="M281" s="35"/>
      <c r="N281" s="17"/>
      <c r="O281" s="17"/>
      <c r="P281" s="17"/>
      <c r="Q281" s="17"/>
      <c r="R281" s="17"/>
      <c r="S281" s="17"/>
      <c r="T281" s="36"/>
      <c r="AT281" s="5" t="s">
        <v>79</v>
      </c>
      <c r="AU281" s="5" t="s">
        <v>43</v>
      </c>
    </row>
    <row r="282" spans="2:47" s="5" customFormat="1" ht="98.25" customHeight="1">
      <c r="B282" s="16"/>
      <c r="C282" s="17"/>
      <c r="D282" s="117" t="s">
        <v>117</v>
      </c>
      <c r="E282" s="17"/>
      <c r="F282" s="118" t="s">
        <v>310</v>
      </c>
      <c r="G282" s="17"/>
      <c r="H282" s="17"/>
      <c r="J282" s="17"/>
      <c r="K282" s="17"/>
      <c r="L282" s="32"/>
      <c r="M282" s="35"/>
      <c r="N282" s="17"/>
      <c r="O282" s="17"/>
      <c r="P282" s="17"/>
      <c r="Q282" s="17"/>
      <c r="R282" s="17"/>
      <c r="S282" s="17"/>
      <c r="T282" s="36"/>
      <c r="AT282" s="5" t="s">
        <v>117</v>
      </c>
      <c r="AU282" s="5" t="s">
        <v>43</v>
      </c>
    </row>
    <row r="283" spans="2:51" s="5" customFormat="1" ht="15.75" customHeight="1">
      <c r="B283" s="119"/>
      <c r="C283" s="120"/>
      <c r="D283" s="117" t="s">
        <v>81</v>
      </c>
      <c r="E283" s="120"/>
      <c r="F283" s="121" t="s">
        <v>939</v>
      </c>
      <c r="G283" s="120"/>
      <c r="H283" s="122">
        <v>296</v>
      </c>
      <c r="J283" s="120"/>
      <c r="K283" s="120"/>
      <c r="L283" s="123"/>
      <c r="M283" s="124"/>
      <c r="N283" s="120"/>
      <c r="O283" s="120"/>
      <c r="P283" s="120"/>
      <c r="Q283" s="120"/>
      <c r="R283" s="120"/>
      <c r="S283" s="120"/>
      <c r="T283" s="125"/>
      <c r="AT283" s="126" t="s">
        <v>81</v>
      </c>
      <c r="AU283" s="126" t="s">
        <v>43</v>
      </c>
      <c r="AV283" s="126" t="s">
        <v>43</v>
      </c>
      <c r="AW283" s="126" t="s">
        <v>51</v>
      </c>
      <c r="AX283" s="126" t="s">
        <v>42</v>
      </c>
      <c r="AY283" s="126" t="s">
        <v>73</v>
      </c>
    </row>
    <row r="284" spans="2:51" s="5" customFormat="1" ht="15.75" customHeight="1">
      <c r="B284" s="119"/>
      <c r="C284" s="120"/>
      <c r="D284" s="117" t="s">
        <v>81</v>
      </c>
      <c r="E284" s="120"/>
      <c r="F284" s="121" t="s">
        <v>940</v>
      </c>
      <c r="G284" s="120"/>
      <c r="H284" s="122">
        <v>142</v>
      </c>
      <c r="J284" s="120"/>
      <c r="K284" s="120"/>
      <c r="L284" s="123"/>
      <c r="M284" s="124"/>
      <c r="N284" s="120"/>
      <c r="O284" s="120"/>
      <c r="P284" s="120"/>
      <c r="Q284" s="120"/>
      <c r="R284" s="120"/>
      <c r="S284" s="120"/>
      <c r="T284" s="125"/>
      <c r="AT284" s="126" t="s">
        <v>81</v>
      </c>
      <c r="AU284" s="126" t="s">
        <v>43</v>
      </c>
      <c r="AV284" s="126" t="s">
        <v>43</v>
      </c>
      <c r="AW284" s="126" t="s">
        <v>51</v>
      </c>
      <c r="AX284" s="126" t="s">
        <v>42</v>
      </c>
      <c r="AY284" s="126" t="s">
        <v>73</v>
      </c>
    </row>
    <row r="285" spans="2:51" s="5" customFormat="1" ht="15.75" customHeight="1">
      <c r="B285" s="119"/>
      <c r="C285" s="120"/>
      <c r="D285" s="117" t="s">
        <v>81</v>
      </c>
      <c r="E285" s="120"/>
      <c r="F285" s="121" t="s">
        <v>941</v>
      </c>
      <c r="G285" s="120"/>
      <c r="H285" s="122">
        <v>49</v>
      </c>
      <c r="J285" s="120"/>
      <c r="K285" s="120"/>
      <c r="L285" s="123"/>
      <c r="M285" s="124"/>
      <c r="N285" s="120"/>
      <c r="O285" s="120"/>
      <c r="P285" s="120"/>
      <c r="Q285" s="120"/>
      <c r="R285" s="120"/>
      <c r="S285" s="120"/>
      <c r="T285" s="125"/>
      <c r="AT285" s="126" t="s">
        <v>81</v>
      </c>
      <c r="AU285" s="126" t="s">
        <v>43</v>
      </c>
      <c r="AV285" s="126" t="s">
        <v>43</v>
      </c>
      <c r="AW285" s="126" t="s">
        <v>51</v>
      </c>
      <c r="AX285" s="126" t="s">
        <v>42</v>
      </c>
      <c r="AY285" s="126" t="s">
        <v>73</v>
      </c>
    </row>
    <row r="286" spans="2:51" s="5" customFormat="1" ht="15.75" customHeight="1">
      <c r="B286" s="119"/>
      <c r="C286" s="120"/>
      <c r="D286" s="117" t="s">
        <v>81</v>
      </c>
      <c r="E286" s="120"/>
      <c r="F286" s="121" t="s">
        <v>942</v>
      </c>
      <c r="G286" s="120"/>
      <c r="H286" s="122">
        <v>15</v>
      </c>
      <c r="J286" s="120"/>
      <c r="K286" s="120"/>
      <c r="L286" s="123"/>
      <c r="M286" s="124"/>
      <c r="N286" s="120"/>
      <c r="O286" s="120"/>
      <c r="P286" s="120"/>
      <c r="Q286" s="120"/>
      <c r="R286" s="120"/>
      <c r="S286" s="120"/>
      <c r="T286" s="125"/>
      <c r="AT286" s="126" t="s">
        <v>81</v>
      </c>
      <c r="AU286" s="126" t="s">
        <v>43</v>
      </c>
      <c r="AV286" s="126" t="s">
        <v>43</v>
      </c>
      <c r="AW286" s="126" t="s">
        <v>51</v>
      </c>
      <c r="AX286" s="126" t="s">
        <v>42</v>
      </c>
      <c r="AY286" s="126" t="s">
        <v>73</v>
      </c>
    </row>
    <row r="287" spans="2:51" s="5" customFormat="1" ht="15.75" customHeight="1">
      <c r="B287" s="119"/>
      <c r="C287" s="120"/>
      <c r="D287" s="117" t="s">
        <v>81</v>
      </c>
      <c r="E287" s="120"/>
      <c r="F287" s="121" t="s">
        <v>943</v>
      </c>
      <c r="G287" s="120"/>
      <c r="H287" s="122">
        <v>98</v>
      </c>
      <c r="J287" s="120"/>
      <c r="K287" s="120"/>
      <c r="L287" s="123"/>
      <c r="M287" s="124"/>
      <c r="N287" s="120"/>
      <c r="O287" s="120"/>
      <c r="P287" s="120"/>
      <c r="Q287" s="120"/>
      <c r="R287" s="120"/>
      <c r="S287" s="120"/>
      <c r="T287" s="125"/>
      <c r="AT287" s="126" t="s">
        <v>81</v>
      </c>
      <c r="AU287" s="126" t="s">
        <v>43</v>
      </c>
      <c r="AV287" s="126" t="s">
        <v>43</v>
      </c>
      <c r="AW287" s="126" t="s">
        <v>51</v>
      </c>
      <c r="AX287" s="126" t="s">
        <v>42</v>
      </c>
      <c r="AY287" s="126" t="s">
        <v>73</v>
      </c>
    </row>
    <row r="288" spans="2:51" s="5" customFormat="1" ht="15.75" customHeight="1">
      <c r="B288" s="119"/>
      <c r="C288" s="120"/>
      <c r="D288" s="117" t="s">
        <v>81</v>
      </c>
      <c r="E288" s="120"/>
      <c r="F288" s="121" t="s">
        <v>944</v>
      </c>
      <c r="G288" s="120"/>
      <c r="H288" s="122">
        <v>390</v>
      </c>
      <c r="J288" s="120"/>
      <c r="K288" s="120"/>
      <c r="L288" s="123"/>
      <c r="M288" s="124"/>
      <c r="N288" s="120"/>
      <c r="O288" s="120"/>
      <c r="P288" s="120"/>
      <c r="Q288" s="120"/>
      <c r="R288" s="120"/>
      <c r="S288" s="120"/>
      <c r="T288" s="125"/>
      <c r="AT288" s="126" t="s">
        <v>81</v>
      </c>
      <c r="AU288" s="126" t="s">
        <v>43</v>
      </c>
      <c r="AV288" s="126" t="s">
        <v>43</v>
      </c>
      <c r="AW288" s="126" t="s">
        <v>51</v>
      </c>
      <c r="AX288" s="126" t="s">
        <v>42</v>
      </c>
      <c r="AY288" s="126" t="s">
        <v>73</v>
      </c>
    </row>
    <row r="289" spans="2:51" s="5" customFormat="1" ht="15.75" customHeight="1">
      <c r="B289" s="143"/>
      <c r="C289" s="144"/>
      <c r="D289" s="117" t="s">
        <v>81</v>
      </c>
      <c r="E289" s="144"/>
      <c r="F289" s="145" t="s">
        <v>120</v>
      </c>
      <c r="G289" s="144"/>
      <c r="H289" s="146">
        <v>990</v>
      </c>
      <c r="J289" s="144"/>
      <c r="K289" s="144"/>
      <c r="L289" s="147"/>
      <c r="M289" s="148"/>
      <c r="N289" s="144"/>
      <c r="O289" s="144"/>
      <c r="P289" s="144"/>
      <c r="Q289" s="144"/>
      <c r="R289" s="144"/>
      <c r="S289" s="144"/>
      <c r="T289" s="149"/>
      <c r="AT289" s="150" t="s">
        <v>81</v>
      </c>
      <c r="AU289" s="150" t="s">
        <v>43</v>
      </c>
      <c r="AV289" s="150" t="s">
        <v>78</v>
      </c>
      <c r="AW289" s="150" t="s">
        <v>51</v>
      </c>
      <c r="AX289" s="150" t="s">
        <v>8</v>
      </c>
      <c r="AY289" s="150" t="s">
        <v>73</v>
      </c>
    </row>
    <row r="290" spans="2:65" s="5" customFormat="1" ht="15.75" customHeight="1">
      <c r="B290" s="16"/>
      <c r="C290" s="151" t="s">
        <v>198</v>
      </c>
      <c r="D290" s="151" t="s">
        <v>131</v>
      </c>
      <c r="E290" s="152" t="s">
        <v>945</v>
      </c>
      <c r="F290" s="153" t="s">
        <v>946</v>
      </c>
      <c r="G290" s="154" t="s">
        <v>118</v>
      </c>
      <c r="H290" s="155">
        <v>138.4</v>
      </c>
      <c r="I290" s="156"/>
      <c r="J290" s="157">
        <f>ROUND($I$290*$H$290,2)</f>
        <v>0</v>
      </c>
      <c r="K290" s="153" t="s">
        <v>77</v>
      </c>
      <c r="L290" s="158"/>
      <c r="M290" s="159"/>
      <c r="N290" s="160" t="s">
        <v>31</v>
      </c>
      <c r="O290" s="17"/>
      <c r="P290" s="17"/>
      <c r="Q290" s="112">
        <v>2.429</v>
      </c>
      <c r="R290" s="112">
        <f>$Q$290*$H$290</f>
        <v>336.17359999999996</v>
      </c>
      <c r="S290" s="112">
        <v>0</v>
      </c>
      <c r="T290" s="113">
        <f>$S$290*$H$290</f>
        <v>0</v>
      </c>
      <c r="AR290" s="49" t="s">
        <v>87</v>
      </c>
      <c r="AT290" s="49" t="s">
        <v>131</v>
      </c>
      <c r="AU290" s="49" t="s">
        <v>43</v>
      </c>
      <c r="AY290" s="5" t="s">
        <v>73</v>
      </c>
      <c r="BE290" s="114">
        <f>IF($N$290="základní",$J$290,0)</f>
        <v>0</v>
      </c>
      <c r="BF290" s="114">
        <f>IF($N$290="snížená",$J$290,0)</f>
        <v>0</v>
      </c>
      <c r="BG290" s="114">
        <f>IF($N$290="zákl. přenesená",$J$290,0)</f>
        <v>0</v>
      </c>
      <c r="BH290" s="114">
        <f>IF($N$290="sníž. přenesená",$J$290,0)</f>
        <v>0</v>
      </c>
      <c r="BI290" s="114">
        <f>IF($N$290="nulová",$J$290,0)</f>
        <v>0</v>
      </c>
      <c r="BJ290" s="49" t="s">
        <v>8</v>
      </c>
      <c r="BK290" s="114">
        <f>ROUND($I$290*$H$290,2)</f>
        <v>0</v>
      </c>
      <c r="BL290" s="49" t="s">
        <v>78</v>
      </c>
      <c r="BM290" s="49" t="s">
        <v>947</v>
      </c>
    </row>
    <row r="291" spans="2:47" s="5" customFormat="1" ht="16.5" customHeight="1">
      <c r="B291" s="16"/>
      <c r="C291" s="17"/>
      <c r="D291" s="115" t="s">
        <v>79</v>
      </c>
      <c r="E291" s="17"/>
      <c r="F291" s="116" t="s">
        <v>948</v>
      </c>
      <c r="G291" s="17"/>
      <c r="H291" s="17"/>
      <c r="J291" s="17"/>
      <c r="K291" s="17"/>
      <c r="L291" s="32"/>
      <c r="M291" s="35"/>
      <c r="N291" s="17"/>
      <c r="O291" s="17"/>
      <c r="P291" s="17"/>
      <c r="Q291" s="17"/>
      <c r="R291" s="17"/>
      <c r="S291" s="17"/>
      <c r="T291" s="36"/>
      <c r="AT291" s="5" t="s">
        <v>79</v>
      </c>
      <c r="AU291" s="5" t="s">
        <v>43</v>
      </c>
    </row>
    <row r="292" spans="2:51" s="5" customFormat="1" ht="15.75" customHeight="1">
      <c r="B292" s="119"/>
      <c r="C292" s="120"/>
      <c r="D292" s="117" t="s">
        <v>81</v>
      </c>
      <c r="E292" s="120"/>
      <c r="F292" s="121" t="s">
        <v>949</v>
      </c>
      <c r="G292" s="120"/>
      <c r="H292" s="122">
        <v>99</v>
      </c>
      <c r="J292" s="120"/>
      <c r="K292" s="120"/>
      <c r="L292" s="123"/>
      <c r="M292" s="124"/>
      <c r="N292" s="120"/>
      <c r="O292" s="120"/>
      <c r="P292" s="120"/>
      <c r="Q292" s="120"/>
      <c r="R292" s="120"/>
      <c r="S292" s="120"/>
      <c r="T292" s="125"/>
      <c r="AT292" s="126" t="s">
        <v>81</v>
      </c>
      <c r="AU292" s="126" t="s">
        <v>43</v>
      </c>
      <c r="AV292" s="126" t="s">
        <v>43</v>
      </c>
      <c r="AW292" s="126" t="s">
        <v>51</v>
      </c>
      <c r="AX292" s="126" t="s">
        <v>42</v>
      </c>
      <c r="AY292" s="126" t="s">
        <v>73</v>
      </c>
    </row>
    <row r="293" spans="2:51" s="5" customFormat="1" ht="15.75" customHeight="1">
      <c r="B293" s="119"/>
      <c r="C293" s="120"/>
      <c r="D293" s="117" t="s">
        <v>81</v>
      </c>
      <c r="E293" s="120"/>
      <c r="F293" s="121" t="s">
        <v>950</v>
      </c>
      <c r="G293" s="120"/>
      <c r="H293" s="122">
        <v>10</v>
      </c>
      <c r="J293" s="120"/>
      <c r="K293" s="120"/>
      <c r="L293" s="123"/>
      <c r="M293" s="124"/>
      <c r="N293" s="120"/>
      <c r="O293" s="120"/>
      <c r="P293" s="120"/>
      <c r="Q293" s="120"/>
      <c r="R293" s="120"/>
      <c r="S293" s="120"/>
      <c r="T293" s="125"/>
      <c r="AT293" s="126" t="s">
        <v>81</v>
      </c>
      <c r="AU293" s="126" t="s">
        <v>43</v>
      </c>
      <c r="AV293" s="126" t="s">
        <v>43</v>
      </c>
      <c r="AW293" s="126" t="s">
        <v>51</v>
      </c>
      <c r="AX293" s="126" t="s">
        <v>42</v>
      </c>
      <c r="AY293" s="126" t="s">
        <v>73</v>
      </c>
    </row>
    <row r="294" spans="2:51" s="5" customFormat="1" ht="15.75" customHeight="1">
      <c r="B294" s="119"/>
      <c r="C294" s="120"/>
      <c r="D294" s="117" t="s">
        <v>81</v>
      </c>
      <c r="E294" s="120"/>
      <c r="F294" s="121" t="s">
        <v>951</v>
      </c>
      <c r="G294" s="120"/>
      <c r="H294" s="122">
        <v>29.4</v>
      </c>
      <c r="J294" s="120"/>
      <c r="K294" s="120"/>
      <c r="L294" s="123"/>
      <c r="M294" s="124"/>
      <c r="N294" s="120"/>
      <c r="O294" s="120"/>
      <c r="P294" s="120"/>
      <c r="Q294" s="120"/>
      <c r="R294" s="120"/>
      <c r="S294" s="120"/>
      <c r="T294" s="125"/>
      <c r="AT294" s="126" t="s">
        <v>81</v>
      </c>
      <c r="AU294" s="126" t="s">
        <v>43</v>
      </c>
      <c r="AV294" s="126" t="s">
        <v>43</v>
      </c>
      <c r="AW294" s="126" t="s">
        <v>51</v>
      </c>
      <c r="AX294" s="126" t="s">
        <v>42</v>
      </c>
      <c r="AY294" s="126" t="s">
        <v>73</v>
      </c>
    </row>
    <row r="295" spans="2:51" s="5" customFormat="1" ht="15.75" customHeight="1">
      <c r="B295" s="143"/>
      <c r="C295" s="144"/>
      <c r="D295" s="117" t="s">
        <v>81</v>
      </c>
      <c r="E295" s="144"/>
      <c r="F295" s="145" t="s">
        <v>120</v>
      </c>
      <c r="G295" s="144"/>
      <c r="H295" s="146">
        <v>138.4</v>
      </c>
      <c r="J295" s="144"/>
      <c r="K295" s="144"/>
      <c r="L295" s="147"/>
      <c r="M295" s="148"/>
      <c r="N295" s="144"/>
      <c r="O295" s="144"/>
      <c r="P295" s="144"/>
      <c r="Q295" s="144"/>
      <c r="R295" s="144"/>
      <c r="S295" s="144"/>
      <c r="T295" s="149"/>
      <c r="AT295" s="150" t="s">
        <v>81</v>
      </c>
      <c r="AU295" s="150" t="s">
        <v>43</v>
      </c>
      <c r="AV295" s="150" t="s">
        <v>78</v>
      </c>
      <c r="AW295" s="150" t="s">
        <v>51</v>
      </c>
      <c r="AX295" s="150" t="s">
        <v>8</v>
      </c>
      <c r="AY295" s="150" t="s">
        <v>73</v>
      </c>
    </row>
    <row r="296" spans="2:65" s="5" customFormat="1" ht="15.75" customHeight="1">
      <c r="B296" s="16"/>
      <c r="C296" s="103" t="s">
        <v>199</v>
      </c>
      <c r="D296" s="103" t="s">
        <v>75</v>
      </c>
      <c r="E296" s="104" t="s">
        <v>311</v>
      </c>
      <c r="F296" s="105" t="s">
        <v>312</v>
      </c>
      <c r="G296" s="106" t="s">
        <v>76</v>
      </c>
      <c r="H296" s="107">
        <v>1666</v>
      </c>
      <c r="I296" s="108"/>
      <c r="J296" s="109">
        <f>ROUND($I$296*$H$296,2)</f>
        <v>0</v>
      </c>
      <c r="K296" s="105" t="s">
        <v>77</v>
      </c>
      <c r="L296" s="32"/>
      <c r="M296" s="110"/>
      <c r="N296" s="111" t="s">
        <v>31</v>
      </c>
      <c r="O296" s="17"/>
      <c r="P296" s="17"/>
      <c r="Q296" s="112">
        <v>0</v>
      </c>
      <c r="R296" s="112">
        <f>$Q$296*$H$296</f>
        <v>0</v>
      </c>
      <c r="S296" s="112">
        <v>0</v>
      </c>
      <c r="T296" s="113">
        <f>$S$296*$H$296</f>
        <v>0</v>
      </c>
      <c r="AR296" s="49" t="s">
        <v>78</v>
      </c>
      <c r="AT296" s="49" t="s">
        <v>75</v>
      </c>
      <c r="AU296" s="49" t="s">
        <v>43</v>
      </c>
      <c r="AY296" s="5" t="s">
        <v>73</v>
      </c>
      <c r="BE296" s="114">
        <f>IF($N$296="základní",$J$296,0)</f>
        <v>0</v>
      </c>
      <c r="BF296" s="114">
        <f>IF($N$296="snížená",$J$296,0)</f>
        <v>0</v>
      </c>
      <c r="BG296" s="114">
        <f>IF($N$296="zákl. přenesená",$J$296,0)</f>
        <v>0</v>
      </c>
      <c r="BH296" s="114">
        <f>IF($N$296="sníž. přenesená",$J$296,0)</f>
        <v>0</v>
      </c>
      <c r="BI296" s="114">
        <f>IF($N$296="nulová",$J$296,0)</f>
        <v>0</v>
      </c>
      <c r="BJ296" s="49" t="s">
        <v>8</v>
      </c>
      <c r="BK296" s="114">
        <f>ROUND($I$296*$H$296,2)</f>
        <v>0</v>
      </c>
      <c r="BL296" s="49" t="s">
        <v>78</v>
      </c>
      <c r="BM296" s="49" t="s">
        <v>952</v>
      </c>
    </row>
    <row r="297" spans="2:47" s="5" customFormat="1" ht="16.5" customHeight="1">
      <c r="B297" s="16"/>
      <c r="C297" s="17"/>
      <c r="D297" s="115" t="s">
        <v>79</v>
      </c>
      <c r="E297" s="17"/>
      <c r="F297" s="116" t="s">
        <v>312</v>
      </c>
      <c r="G297" s="17"/>
      <c r="H297" s="17"/>
      <c r="J297" s="17"/>
      <c r="K297" s="17"/>
      <c r="L297" s="32"/>
      <c r="M297" s="35"/>
      <c r="N297" s="17"/>
      <c r="O297" s="17"/>
      <c r="P297" s="17"/>
      <c r="Q297" s="17"/>
      <c r="R297" s="17"/>
      <c r="S297" s="17"/>
      <c r="T297" s="36"/>
      <c r="AT297" s="5" t="s">
        <v>79</v>
      </c>
      <c r="AU297" s="5" t="s">
        <v>43</v>
      </c>
    </row>
    <row r="298" spans="2:47" s="5" customFormat="1" ht="57.75" customHeight="1">
      <c r="B298" s="16"/>
      <c r="C298" s="17"/>
      <c r="D298" s="117" t="s">
        <v>117</v>
      </c>
      <c r="E298" s="17"/>
      <c r="F298" s="118" t="s">
        <v>313</v>
      </c>
      <c r="G298" s="17"/>
      <c r="H298" s="17"/>
      <c r="J298" s="17"/>
      <c r="K298" s="17"/>
      <c r="L298" s="32"/>
      <c r="M298" s="35"/>
      <c r="N298" s="17"/>
      <c r="O298" s="17"/>
      <c r="P298" s="17"/>
      <c r="Q298" s="17"/>
      <c r="R298" s="17"/>
      <c r="S298" s="17"/>
      <c r="T298" s="36"/>
      <c r="AT298" s="5" t="s">
        <v>117</v>
      </c>
      <c r="AU298" s="5" t="s">
        <v>43</v>
      </c>
    </row>
    <row r="299" spans="2:51" s="5" customFormat="1" ht="15.75" customHeight="1">
      <c r="B299" s="119"/>
      <c r="C299" s="120"/>
      <c r="D299" s="117" t="s">
        <v>81</v>
      </c>
      <c r="E299" s="120"/>
      <c r="F299" s="121" t="s">
        <v>953</v>
      </c>
      <c r="G299" s="120"/>
      <c r="H299" s="122">
        <v>1420</v>
      </c>
      <c r="J299" s="120"/>
      <c r="K299" s="120"/>
      <c r="L299" s="123"/>
      <c r="M299" s="124"/>
      <c r="N299" s="120"/>
      <c r="O299" s="120"/>
      <c r="P299" s="120"/>
      <c r="Q299" s="120"/>
      <c r="R299" s="120"/>
      <c r="S299" s="120"/>
      <c r="T299" s="125"/>
      <c r="AT299" s="126" t="s">
        <v>81</v>
      </c>
      <c r="AU299" s="126" t="s">
        <v>43</v>
      </c>
      <c r="AV299" s="126" t="s">
        <v>43</v>
      </c>
      <c r="AW299" s="126" t="s">
        <v>51</v>
      </c>
      <c r="AX299" s="126" t="s">
        <v>42</v>
      </c>
      <c r="AY299" s="126" t="s">
        <v>73</v>
      </c>
    </row>
    <row r="300" spans="2:51" s="5" customFormat="1" ht="15.75" customHeight="1">
      <c r="B300" s="119"/>
      <c r="C300" s="120"/>
      <c r="D300" s="117" t="s">
        <v>81</v>
      </c>
      <c r="E300" s="120"/>
      <c r="F300" s="121" t="s">
        <v>954</v>
      </c>
      <c r="G300" s="120"/>
      <c r="H300" s="122">
        <v>246</v>
      </c>
      <c r="J300" s="120"/>
      <c r="K300" s="120"/>
      <c r="L300" s="123"/>
      <c r="M300" s="124"/>
      <c r="N300" s="120"/>
      <c r="O300" s="120"/>
      <c r="P300" s="120"/>
      <c r="Q300" s="120"/>
      <c r="R300" s="120"/>
      <c r="S300" s="120"/>
      <c r="T300" s="125"/>
      <c r="AT300" s="126" t="s">
        <v>81</v>
      </c>
      <c r="AU300" s="126" t="s">
        <v>43</v>
      </c>
      <c r="AV300" s="126" t="s">
        <v>43</v>
      </c>
      <c r="AW300" s="126" t="s">
        <v>51</v>
      </c>
      <c r="AX300" s="126" t="s">
        <v>42</v>
      </c>
      <c r="AY300" s="126" t="s">
        <v>73</v>
      </c>
    </row>
    <row r="301" spans="2:51" s="5" customFormat="1" ht="15.75" customHeight="1">
      <c r="B301" s="143"/>
      <c r="C301" s="144"/>
      <c r="D301" s="117" t="s">
        <v>81</v>
      </c>
      <c r="E301" s="144"/>
      <c r="F301" s="145" t="s">
        <v>120</v>
      </c>
      <c r="G301" s="144"/>
      <c r="H301" s="146">
        <v>1666</v>
      </c>
      <c r="J301" s="144"/>
      <c r="K301" s="144"/>
      <c r="L301" s="147"/>
      <c r="M301" s="148"/>
      <c r="N301" s="144"/>
      <c r="O301" s="144"/>
      <c r="P301" s="144"/>
      <c r="Q301" s="144"/>
      <c r="R301" s="144"/>
      <c r="S301" s="144"/>
      <c r="T301" s="149"/>
      <c r="AT301" s="150" t="s">
        <v>81</v>
      </c>
      <c r="AU301" s="150" t="s">
        <v>43</v>
      </c>
      <c r="AV301" s="150" t="s">
        <v>78</v>
      </c>
      <c r="AW301" s="150" t="s">
        <v>51</v>
      </c>
      <c r="AX301" s="150" t="s">
        <v>8</v>
      </c>
      <c r="AY301" s="150" t="s">
        <v>73</v>
      </c>
    </row>
    <row r="302" spans="2:65" s="5" customFormat="1" ht="15.75" customHeight="1">
      <c r="B302" s="16"/>
      <c r="C302" s="103" t="s">
        <v>200</v>
      </c>
      <c r="D302" s="103" t="s">
        <v>75</v>
      </c>
      <c r="E302" s="104" t="s">
        <v>955</v>
      </c>
      <c r="F302" s="105" t="s">
        <v>956</v>
      </c>
      <c r="G302" s="106" t="s">
        <v>76</v>
      </c>
      <c r="H302" s="107">
        <v>166.6</v>
      </c>
      <c r="I302" s="108"/>
      <c r="J302" s="109">
        <f>ROUND($I$302*$H$302,2)</f>
        <v>0</v>
      </c>
      <c r="K302" s="105" t="s">
        <v>77</v>
      </c>
      <c r="L302" s="32"/>
      <c r="M302" s="110"/>
      <c r="N302" s="111" t="s">
        <v>31</v>
      </c>
      <c r="O302" s="17"/>
      <c r="P302" s="17"/>
      <c r="Q302" s="112">
        <v>0</v>
      </c>
      <c r="R302" s="112">
        <f>$Q$302*$H$302</f>
        <v>0</v>
      </c>
      <c r="S302" s="112">
        <v>0</v>
      </c>
      <c r="T302" s="113">
        <f>$S$302*$H$302</f>
        <v>0</v>
      </c>
      <c r="AR302" s="49" t="s">
        <v>78</v>
      </c>
      <c r="AT302" s="49" t="s">
        <v>75</v>
      </c>
      <c r="AU302" s="49" t="s">
        <v>43</v>
      </c>
      <c r="AY302" s="5" t="s">
        <v>73</v>
      </c>
      <c r="BE302" s="114">
        <f>IF($N$302="základní",$J$302,0)</f>
        <v>0</v>
      </c>
      <c r="BF302" s="114">
        <f>IF($N$302="snížená",$J$302,0)</f>
        <v>0</v>
      </c>
      <c r="BG302" s="114">
        <f>IF($N$302="zákl. přenesená",$J$302,0)</f>
        <v>0</v>
      </c>
      <c r="BH302" s="114">
        <f>IF($N$302="sníž. přenesená",$J$302,0)</f>
        <v>0</v>
      </c>
      <c r="BI302" s="114">
        <f>IF($N$302="nulová",$J$302,0)</f>
        <v>0</v>
      </c>
      <c r="BJ302" s="49" t="s">
        <v>8</v>
      </c>
      <c r="BK302" s="114">
        <f>ROUND($I$302*$H$302,2)</f>
        <v>0</v>
      </c>
      <c r="BL302" s="49" t="s">
        <v>78</v>
      </c>
      <c r="BM302" s="49" t="s">
        <v>957</v>
      </c>
    </row>
    <row r="303" spans="2:47" s="5" customFormat="1" ht="16.5" customHeight="1">
      <c r="B303" s="16"/>
      <c r="C303" s="17"/>
      <c r="D303" s="115" t="s">
        <v>79</v>
      </c>
      <c r="E303" s="17"/>
      <c r="F303" s="116" t="s">
        <v>958</v>
      </c>
      <c r="G303" s="17"/>
      <c r="H303" s="17"/>
      <c r="J303" s="17"/>
      <c r="K303" s="17"/>
      <c r="L303" s="32"/>
      <c r="M303" s="35"/>
      <c r="N303" s="17"/>
      <c r="O303" s="17"/>
      <c r="P303" s="17"/>
      <c r="Q303" s="17"/>
      <c r="R303" s="17"/>
      <c r="S303" s="17"/>
      <c r="T303" s="36"/>
      <c r="AT303" s="5" t="s">
        <v>79</v>
      </c>
      <c r="AU303" s="5" t="s">
        <v>43</v>
      </c>
    </row>
    <row r="304" spans="2:47" s="5" customFormat="1" ht="44.25" customHeight="1">
      <c r="B304" s="16"/>
      <c r="C304" s="17"/>
      <c r="D304" s="117" t="s">
        <v>117</v>
      </c>
      <c r="E304" s="17"/>
      <c r="F304" s="118" t="s">
        <v>959</v>
      </c>
      <c r="G304" s="17"/>
      <c r="H304" s="17"/>
      <c r="J304" s="17"/>
      <c r="K304" s="17"/>
      <c r="L304" s="32"/>
      <c r="M304" s="35"/>
      <c r="N304" s="17"/>
      <c r="O304" s="17"/>
      <c r="P304" s="17"/>
      <c r="Q304" s="17"/>
      <c r="R304" s="17"/>
      <c r="S304" s="17"/>
      <c r="T304" s="36"/>
      <c r="AT304" s="5" t="s">
        <v>117</v>
      </c>
      <c r="AU304" s="5" t="s">
        <v>43</v>
      </c>
    </row>
    <row r="305" spans="2:51" s="5" customFormat="1" ht="15.75" customHeight="1">
      <c r="B305" s="119"/>
      <c r="C305" s="120"/>
      <c r="D305" s="117" t="s">
        <v>81</v>
      </c>
      <c r="E305" s="120"/>
      <c r="F305" s="121" t="s">
        <v>960</v>
      </c>
      <c r="G305" s="120"/>
      <c r="H305" s="122">
        <v>166.6</v>
      </c>
      <c r="J305" s="120"/>
      <c r="K305" s="120"/>
      <c r="L305" s="123"/>
      <c r="M305" s="124"/>
      <c r="N305" s="120"/>
      <c r="O305" s="120"/>
      <c r="P305" s="120"/>
      <c r="Q305" s="120"/>
      <c r="R305" s="120"/>
      <c r="S305" s="120"/>
      <c r="T305" s="125"/>
      <c r="AT305" s="126" t="s">
        <v>81</v>
      </c>
      <c r="AU305" s="126" t="s">
        <v>43</v>
      </c>
      <c r="AV305" s="126" t="s">
        <v>43</v>
      </c>
      <c r="AW305" s="126" t="s">
        <v>51</v>
      </c>
      <c r="AX305" s="126" t="s">
        <v>8</v>
      </c>
      <c r="AY305" s="126" t="s">
        <v>73</v>
      </c>
    </row>
    <row r="306" spans="2:65" s="5" customFormat="1" ht="15.75" customHeight="1">
      <c r="B306" s="16"/>
      <c r="C306" s="103" t="s">
        <v>201</v>
      </c>
      <c r="D306" s="103" t="s">
        <v>75</v>
      </c>
      <c r="E306" s="104" t="s">
        <v>961</v>
      </c>
      <c r="F306" s="173" t="s">
        <v>314</v>
      </c>
      <c r="G306" s="106" t="s">
        <v>132</v>
      </c>
      <c r="H306" s="107">
        <v>20</v>
      </c>
      <c r="I306" s="108"/>
      <c r="J306" s="109">
        <f>ROUND($I$306*$H$306,2)</f>
        <v>0</v>
      </c>
      <c r="K306" s="105"/>
      <c r="L306" s="32"/>
      <c r="M306" s="110"/>
      <c r="N306" s="111" t="s">
        <v>31</v>
      </c>
      <c r="O306" s="17"/>
      <c r="P306" s="17"/>
      <c r="Q306" s="112">
        <v>0.08778</v>
      </c>
      <c r="R306" s="112">
        <f>$Q$306*$H$306</f>
        <v>1.7555999999999998</v>
      </c>
      <c r="S306" s="112">
        <v>0</v>
      </c>
      <c r="T306" s="113">
        <f>$S$306*$H$306</f>
        <v>0</v>
      </c>
      <c r="AR306" s="49" t="s">
        <v>78</v>
      </c>
      <c r="AT306" s="49" t="s">
        <v>75</v>
      </c>
      <c r="AU306" s="49" t="s">
        <v>43</v>
      </c>
      <c r="AY306" s="5" t="s">
        <v>73</v>
      </c>
      <c r="BE306" s="114">
        <f>IF($N$306="základní",$J$306,0)</f>
        <v>0</v>
      </c>
      <c r="BF306" s="114">
        <f>IF($N$306="snížená",$J$306,0)</f>
        <v>0</v>
      </c>
      <c r="BG306" s="114">
        <f>IF($N$306="zákl. přenesená",$J$306,0)</f>
        <v>0</v>
      </c>
      <c r="BH306" s="114">
        <f>IF($N$306="sníž. přenesená",$J$306,0)</f>
        <v>0</v>
      </c>
      <c r="BI306" s="114">
        <f>IF($N$306="nulová",$J$306,0)</f>
        <v>0</v>
      </c>
      <c r="BJ306" s="49" t="s">
        <v>8</v>
      </c>
      <c r="BK306" s="114">
        <f>ROUND($I$306*$H$306,2)</f>
        <v>0</v>
      </c>
      <c r="BL306" s="49" t="s">
        <v>78</v>
      </c>
      <c r="BM306" s="49" t="s">
        <v>962</v>
      </c>
    </row>
    <row r="307" spans="2:47" s="5" customFormat="1" ht="16.5" customHeight="1">
      <c r="B307" s="16"/>
      <c r="C307" s="17"/>
      <c r="D307" s="115" t="s">
        <v>79</v>
      </c>
      <c r="E307" s="17"/>
      <c r="F307" s="116" t="s">
        <v>963</v>
      </c>
      <c r="G307" s="17"/>
      <c r="H307" s="17"/>
      <c r="J307" s="17"/>
      <c r="K307" s="17"/>
      <c r="L307" s="32"/>
      <c r="M307" s="35"/>
      <c r="N307" s="17"/>
      <c r="O307" s="17"/>
      <c r="P307" s="17"/>
      <c r="Q307" s="17"/>
      <c r="R307" s="17"/>
      <c r="S307" s="17"/>
      <c r="T307" s="36"/>
      <c r="AT307" s="5" t="s">
        <v>79</v>
      </c>
      <c r="AU307" s="5" t="s">
        <v>43</v>
      </c>
    </row>
    <row r="308" spans="2:51" s="5" customFormat="1" ht="15.75" customHeight="1">
      <c r="B308" s="119"/>
      <c r="C308" s="120"/>
      <c r="D308" s="117" t="s">
        <v>81</v>
      </c>
      <c r="E308" s="120"/>
      <c r="F308" s="121" t="s">
        <v>1786</v>
      </c>
      <c r="G308" s="120"/>
      <c r="H308" s="122">
        <v>20</v>
      </c>
      <c r="J308" s="120"/>
      <c r="K308" s="120"/>
      <c r="L308" s="123"/>
      <c r="M308" s="124"/>
      <c r="N308" s="120"/>
      <c r="O308" s="120"/>
      <c r="P308" s="120"/>
      <c r="Q308" s="120"/>
      <c r="R308" s="120"/>
      <c r="S308" s="120"/>
      <c r="T308" s="125"/>
      <c r="AT308" s="126" t="s">
        <v>81</v>
      </c>
      <c r="AU308" s="126" t="s">
        <v>43</v>
      </c>
      <c r="AV308" s="126" t="s">
        <v>43</v>
      </c>
      <c r="AW308" s="126" t="s">
        <v>51</v>
      </c>
      <c r="AX308" s="126" t="s">
        <v>8</v>
      </c>
      <c r="AY308" s="126" t="s">
        <v>73</v>
      </c>
    </row>
    <row r="309" spans="2:65" s="5" customFormat="1" ht="15.75" customHeight="1">
      <c r="B309" s="16"/>
      <c r="C309" s="103" t="s">
        <v>202</v>
      </c>
      <c r="D309" s="103" t="s">
        <v>75</v>
      </c>
      <c r="E309" s="104" t="s">
        <v>964</v>
      </c>
      <c r="F309" s="105" t="s">
        <v>315</v>
      </c>
      <c r="G309" s="106" t="s">
        <v>132</v>
      </c>
      <c r="H309" s="107">
        <v>183</v>
      </c>
      <c r="I309" s="108"/>
      <c r="J309" s="109">
        <f>ROUND($I$309*$H$309,2)</f>
        <v>0</v>
      </c>
      <c r="K309" s="105"/>
      <c r="L309" s="32"/>
      <c r="M309" s="110"/>
      <c r="N309" s="111" t="s">
        <v>31</v>
      </c>
      <c r="O309" s="17"/>
      <c r="P309" s="17"/>
      <c r="Q309" s="112">
        <v>0.08141</v>
      </c>
      <c r="R309" s="112">
        <f>$Q$309*$H$309</f>
        <v>14.898029999999999</v>
      </c>
      <c r="S309" s="112">
        <v>0</v>
      </c>
      <c r="T309" s="113">
        <f>$S$309*$H$309</f>
        <v>0</v>
      </c>
      <c r="AR309" s="49" t="s">
        <v>78</v>
      </c>
      <c r="AT309" s="49" t="s">
        <v>75</v>
      </c>
      <c r="AU309" s="49" t="s">
        <v>43</v>
      </c>
      <c r="AY309" s="5" t="s">
        <v>73</v>
      </c>
      <c r="BE309" s="114">
        <f>IF($N$309="základní",$J$309,0)</f>
        <v>0</v>
      </c>
      <c r="BF309" s="114">
        <f>IF($N$309="snížená",$J$309,0)</f>
        <v>0</v>
      </c>
      <c r="BG309" s="114">
        <f>IF($N$309="zákl. přenesená",$J$309,0)</f>
        <v>0</v>
      </c>
      <c r="BH309" s="114">
        <f>IF($N$309="sníž. přenesená",$J$309,0)</f>
        <v>0</v>
      </c>
      <c r="BI309" s="114">
        <f>IF($N$309="nulová",$J$309,0)</f>
        <v>0</v>
      </c>
      <c r="BJ309" s="49" t="s">
        <v>8</v>
      </c>
      <c r="BK309" s="114">
        <f>ROUND($I$309*$H$309,2)</f>
        <v>0</v>
      </c>
      <c r="BL309" s="49" t="s">
        <v>78</v>
      </c>
      <c r="BM309" s="49" t="s">
        <v>965</v>
      </c>
    </row>
    <row r="310" spans="2:47" s="5" customFormat="1" ht="16.5" customHeight="1">
      <c r="B310" s="16"/>
      <c r="C310" s="17"/>
      <c r="D310" s="115" t="s">
        <v>79</v>
      </c>
      <c r="E310" s="17"/>
      <c r="F310" s="116" t="s">
        <v>963</v>
      </c>
      <c r="G310" s="17"/>
      <c r="H310" s="17"/>
      <c r="J310" s="17"/>
      <c r="K310" s="17"/>
      <c r="L310" s="32"/>
      <c r="M310" s="35"/>
      <c r="N310" s="17"/>
      <c r="O310" s="17"/>
      <c r="P310" s="17"/>
      <c r="Q310" s="17"/>
      <c r="R310" s="17"/>
      <c r="S310" s="17"/>
      <c r="T310" s="36"/>
      <c r="AT310" s="5" t="s">
        <v>79</v>
      </c>
      <c r="AU310" s="5" t="s">
        <v>43</v>
      </c>
    </row>
    <row r="311" spans="2:51" s="5" customFormat="1" ht="15.75" customHeight="1">
      <c r="B311" s="119"/>
      <c r="C311" s="120"/>
      <c r="D311" s="117" t="s">
        <v>81</v>
      </c>
      <c r="E311" s="120"/>
      <c r="F311" s="121" t="s">
        <v>1787</v>
      </c>
      <c r="G311" s="120"/>
      <c r="H311" s="122">
        <v>183</v>
      </c>
      <c r="J311" s="120"/>
      <c r="K311" s="120"/>
      <c r="L311" s="123"/>
      <c r="M311" s="124"/>
      <c r="N311" s="120"/>
      <c r="O311" s="120"/>
      <c r="P311" s="120"/>
      <c r="Q311" s="120"/>
      <c r="R311" s="120"/>
      <c r="S311" s="120"/>
      <c r="T311" s="125"/>
      <c r="AT311" s="126" t="s">
        <v>81</v>
      </c>
      <c r="AU311" s="126" t="s">
        <v>43</v>
      </c>
      <c r="AV311" s="126" t="s">
        <v>43</v>
      </c>
      <c r="AW311" s="126" t="s">
        <v>51</v>
      </c>
      <c r="AX311" s="126" t="s">
        <v>8</v>
      </c>
      <c r="AY311" s="126" t="s">
        <v>73</v>
      </c>
    </row>
    <row r="312" spans="2:65" s="5" customFormat="1" ht="15.75" customHeight="1">
      <c r="B312" s="16"/>
      <c r="C312" s="103" t="s">
        <v>203</v>
      </c>
      <c r="D312" s="103" t="s">
        <v>75</v>
      </c>
      <c r="E312" s="104" t="s">
        <v>316</v>
      </c>
      <c r="F312" s="105" t="s">
        <v>317</v>
      </c>
      <c r="G312" s="106" t="s">
        <v>116</v>
      </c>
      <c r="H312" s="107">
        <v>2.685</v>
      </c>
      <c r="I312" s="108"/>
      <c r="J312" s="109">
        <f>ROUND($I$312*$H$312,2)</f>
        <v>0</v>
      </c>
      <c r="K312" s="105" t="s">
        <v>77</v>
      </c>
      <c r="L312" s="32"/>
      <c r="M312" s="110"/>
      <c r="N312" s="111" t="s">
        <v>31</v>
      </c>
      <c r="O312" s="17"/>
      <c r="P312" s="17"/>
      <c r="Q312" s="112">
        <v>0.0021</v>
      </c>
      <c r="R312" s="112">
        <f>$Q$312*$H$312</f>
        <v>0.005638499999999999</v>
      </c>
      <c r="S312" s="112">
        <v>0</v>
      </c>
      <c r="T312" s="113">
        <f>$S$312*$H$312</f>
        <v>0</v>
      </c>
      <c r="AR312" s="49" t="s">
        <v>78</v>
      </c>
      <c r="AT312" s="49" t="s">
        <v>75</v>
      </c>
      <c r="AU312" s="49" t="s">
        <v>43</v>
      </c>
      <c r="AY312" s="5" t="s">
        <v>73</v>
      </c>
      <c r="BE312" s="114">
        <f>IF($N$312="základní",$J$312,0)</f>
        <v>0</v>
      </c>
      <c r="BF312" s="114">
        <f>IF($N$312="snížená",$J$312,0)</f>
        <v>0</v>
      </c>
      <c r="BG312" s="114">
        <f>IF($N$312="zákl. přenesená",$J$312,0)</f>
        <v>0</v>
      </c>
      <c r="BH312" s="114">
        <f>IF($N$312="sníž. přenesená",$J$312,0)</f>
        <v>0</v>
      </c>
      <c r="BI312" s="114">
        <f>IF($N$312="nulová",$J$312,0)</f>
        <v>0</v>
      </c>
      <c r="BJ312" s="49" t="s">
        <v>8</v>
      </c>
      <c r="BK312" s="114">
        <f>ROUND($I$312*$H$312,2)</f>
        <v>0</v>
      </c>
      <c r="BL312" s="49" t="s">
        <v>78</v>
      </c>
      <c r="BM312" s="49" t="s">
        <v>966</v>
      </c>
    </row>
    <row r="313" spans="2:47" s="5" customFormat="1" ht="16.5" customHeight="1">
      <c r="B313" s="16"/>
      <c r="C313" s="17"/>
      <c r="D313" s="115" t="s">
        <v>79</v>
      </c>
      <c r="E313" s="17"/>
      <c r="F313" s="116" t="s">
        <v>318</v>
      </c>
      <c r="G313" s="17"/>
      <c r="H313" s="17"/>
      <c r="J313" s="17"/>
      <c r="K313" s="17"/>
      <c r="L313" s="32"/>
      <c r="M313" s="35"/>
      <c r="N313" s="17"/>
      <c r="O313" s="17"/>
      <c r="P313" s="17"/>
      <c r="Q313" s="17"/>
      <c r="R313" s="17"/>
      <c r="S313" s="17"/>
      <c r="T313" s="36"/>
      <c r="AT313" s="5" t="s">
        <v>79</v>
      </c>
      <c r="AU313" s="5" t="s">
        <v>43</v>
      </c>
    </row>
    <row r="314" spans="2:47" s="5" customFormat="1" ht="71.25" customHeight="1">
      <c r="B314" s="16"/>
      <c r="C314" s="17"/>
      <c r="D314" s="117" t="s">
        <v>117</v>
      </c>
      <c r="E314" s="17"/>
      <c r="F314" s="118" t="s">
        <v>319</v>
      </c>
      <c r="G314" s="17"/>
      <c r="H314" s="17"/>
      <c r="J314" s="17"/>
      <c r="K314" s="17"/>
      <c r="L314" s="32"/>
      <c r="M314" s="35"/>
      <c r="N314" s="17"/>
      <c r="O314" s="17"/>
      <c r="P314" s="17"/>
      <c r="Q314" s="17"/>
      <c r="R314" s="17"/>
      <c r="S314" s="17"/>
      <c r="T314" s="36"/>
      <c r="AT314" s="5" t="s">
        <v>117</v>
      </c>
      <c r="AU314" s="5" t="s">
        <v>43</v>
      </c>
    </row>
    <row r="315" spans="2:51" s="5" customFormat="1" ht="15.75" customHeight="1">
      <c r="B315" s="119"/>
      <c r="C315" s="120"/>
      <c r="D315" s="117" t="s">
        <v>81</v>
      </c>
      <c r="E315" s="120"/>
      <c r="F315" s="121" t="s">
        <v>967</v>
      </c>
      <c r="G315" s="120"/>
      <c r="H315" s="122">
        <v>2.685</v>
      </c>
      <c r="J315" s="120"/>
      <c r="K315" s="120"/>
      <c r="L315" s="123"/>
      <c r="M315" s="124"/>
      <c r="N315" s="120"/>
      <c r="O315" s="120"/>
      <c r="P315" s="120"/>
      <c r="Q315" s="120"/>
      <c r="R315" s="120"/>
      <c r="S315" s="120"/>
      <c r="T315" s="125"/>
      <c r="AT315" s="126" t="s">
        <v>81</v>
      </c>
      <c r="AU315" s="126" t="s">
        <v>43</v>
      </c>
      <c r="AV315" s="126" t="s">
        <v>43</v>
      </c>
      <c r="AW315" s="126" t="s">
        <v>51</v>
      </c>
      <c r="AX315" s="126" t="s">
        <v>8</v>
      </c>
      <c r="AY315" s="126" t="s">
        <v>73</v>
      </c>
    </row>
    <row r="316" spans="2:65" s="5" customFormat="1" ht="15.75" customHeight="1">
      <c r="B316" s="16"/>
      <c r="C316" s="103" t="s">
        <v>204</v>
      </c>
      <c r="D316" s="103" t="s">
        <v>75</v>
      </c>
      <c r="E316" s="104" t="s">
        <v>325</v>
      </c>
      <c r="F316" s="105" t="s">
        <v>326</v>
      </c>
      <c r="G316" s="106" t="s">
        <v>116</v>
      </c>
      <c r="H316" s="107">
        <v>2.685</v>
      </c>
      <c r="I316" s="108"/>
      <c r="J316" s="109">
        <f>ROUND($I$316*$H$316,2)</f>
        <v>0</v>
      </c>
      <c r="K316" s="105" t="s">
        <v>77</v>
      </c>
      <c r="L316" s="32"/>
      <c r="M316" s="110"/>
      <c r="N316" s="111" t="s">
        <v>31</v>
      </c>
      <c r="O316" s="17"/>
      <c r="P316" s="17"/>
      <c r="Q316" s="112">
        <v>0.00577</v>
      </c>
      <c r="R316" s="112">
        <f>$Q$316*$H$316</f>
        <v>0.01549245</v>
      </c>
      <c r="S316" s="112">
        <v>0</v>
      </c>
      <c r="T316" s="113">
        <f>$S$316*$H$316</f>
        <v>0</v>
      </c>
      <c r="AR316" s="49" t="s">
        <v>78</v>
      </c>
      <c r="AT316" s="49" t="s">
        <v>75</v>
      </c>
      <c r="AU316" s="49" t="s">
        <v>43</v>
      </c>
      <c r="AY316" s="5" t="s">
        <v>73</v>
      </c>
      <c r="BE316" s="114">
        <f>IF($N$316="základní",$J$316,0)</f>
        <v>0</v>
      </c>
      <c r="BF316" s="114">
        <f>IF($N$316="snížená",$J$316,0)</f>
        <v>0</v>
      </c>
      <c r="BG316" s="114">
        <f>IF($N$316="zákl. přenesená",$J$316,0)</f>
        <v>0</v>
      </c>
      <c r="BH316" s="114">
        <f>IF($N$316="sníž. přenesená",$J$316,0)</f>
        <v>0</v>
      </c>
      <c r="BI316" s="114">
        <f>IF($N$316="nulová",$J$316,0)</f>
        <v>0</v>
      </c>
      <c r="BJ316" s="49" t="s">
        <v>8</v>
      </c>
      <c r="BK316" s="114">
        <f>ROUND($I$316*$H$316,2)</f>
        <v>0</v>
      </c>
      <c r="BL316" s="49" t="s">
        <v>78</v>
      </c>
      <c r="BM316" s="49" t="s">
        <v>968</v>
      </c>
    </row>
    <row r="317" spans="2:47" s="5" customFormat="1" ht="16.5" customHeight="1">
      <c r="B317" s="16"/>
      <c r="C317" s="17"/>
      <c r="D317" s="115" t="s">
        <v>79</v>
      </c>
      <c r="E317" s="17"/>
      <c r="F317" s="116" t="s">
        <v>327</v>
      </c>
      <c r="G317" s="17"/>
      <c r="H317" s="17"/>
      <c r="J317" s="17"/>
      <c r="K317" s="17"/>
      <c r="L317" s="32"/>
      <c r="M317" s="35"/>
      <c r="N317" s="17"/>
      <c r="O317" s="17"/>
      <c r="P317" s="17"/>
      <c r="Q317" s="17"/>
      <c r="R317" s="17"/>
      <c r="S317" s="17"/>
      <c r="T317" s="36"/>
      <c r="AT317" s="5" t="s">
        <v>79</v>
      </c>
      <c r="AU317" s="5" t="s">
        <v>43</v>
      </c>
    </row>
    <row r="318" spans="2:47" s="5" customFormat="1" ht="71.25" customHeight="1">
      <c r="B318" s="16"/>
      <c r="C318" s="17"/>
      <c r="D318" s="117" t="s">
        <v>117</v>
      </c>
      <c r="E318" s="17"/>
      <c r="F318" s="118" t="s">
        <v>319</v>
      </c>
      <c r="G318" s="17"/>
      <c r="H318" s="17"/>
      <c r="J318" s="17"/>
      <c r="K318" s="17"/>
      <c r="L318" s="32"/>
      <c r="M318" s="35"/>
      <c r="N318" s="17"/>
      <c r="O318" s="17"/>
      <c r="P318" s="17"/>
      <c r="Q318" s="17"/>
      <c r="R318" s="17"/>
      <c r="S318" s="17"/>
      <c r="T318" s="36"/>
      <c r="AT318" s="5" t="s">
        <v>117</v>
      </c>
      <c r="AU318" s="5" t="s">
        <v>43</v>
      </c>
    </row>
    <row r="319" spans="2:51" s="5" customFormat="1" ht="15.75" customHeight="1">
      <c r="B319" s="119"/>
      <c r="C319" s="120"/>
      <c r="D319" s="117" t="s">
        <v>81</v>
      </c>
      <c r="E319" s="120" t="s">
        <v>734</v>
      </c>
      <c r="F319" s="121" t="s">
        <v>969</v>
      </c>
      <c r="G319" s="120"/>
      <c r="H319" s="122">
        <v>1.363</v>
      </c>
      <c r="J319" s="120"/>
      <c r="K319" s="120"/>
      <c r="L319" s="123"/>
      <c r="M319" s="124"/>
      <c r="N319" s="120"/>
      <c r="O319" s="120"/>
      <c r="P319" s="120"/>
      <c r="Q319" s="120"/>
      <c r="R319" s="120"/>
      <c r="S319" s="120"/>
      <c r="T319" s="125"/>
      <c r="AT319" s="126" t="s">
        <v>81</v>
      </c>
      <c r="AU319" s="126" t="s">
        <v>43</v>
      </c>
      <c r="AV319" s="126" t="s">
        <v>43</v>
      </c>
      <c r="AW319" s="126" t="s">
        <v>51</v>
      </c>
      <c r="AX319" s="126" t="s">
        <v>42</v>
      </c>
      <c r="AY319" s="126" t="s">
        <v>73</v>
      </c>
    </row>
    <row r="320" spans="2:51" s="5" customFormat="1" ht="15.75" customHeight="1">
      <c r="B320" s="119"/>
      <c r="C320" s="120"/>
      <c r="D320" s="117" t="s">
        <v>81</v>
      </c>
      <c r="E320" s="120" t="s">
        <v>737</v>
      </c>
      <c r="F320" s="121" t="s">
        <v>970</v>
      </c>
      <c r="G320" s="120"/>
      <c r="H320" s="122">
        <v>1.322</v>
      </c>
      <c r="J320" s="120"/>
      <c r="K320" s="120"/>
      <c r="L320" s="123"/>
      <c r="M320" s="124"/>
      <c r="N320" s="120"/>
      <c r="O320" s="120"/>
      <c r="P320" s="120"/>
      <c r="Q320" s="120"/>
      <c r="R320" s="120"/>
      <c r="S320" s="120"/>
      <c r="T320" s="125"/>
      <c r="AT320" s="126" t="s">
        <v>81</v>
      </c>
      <c r="AU320" s="126" t="s">
        <v>43</v>
      </c>
      <c r="AV320" s="126" t="s">
        <v>43</v>
      </c>
      <c r="AW320" s="126" t="s">
        <v>51</v>
      </c>
      <c r="AX320" s="126" t="s">
        <v>42</v>
      </c>
      <c r="AY320" s="126" t="s">
        <v>73</v>
      </c>
    </row>
    <row r="321" spans="2:51" s="5" customFormat="1" ht="15.75" customHeight="1">
      <c r="B321" s="143"/>
      <c r="C321" s="144"/>
      <c r="D321" s="117" t="s">
        <v>81</v>
      </c>
      <c r="E321" s="144"/>
      <c r="F321" s="145" t="s">
        <v>120</v>
      </c>
      <c r="G321" s="144"/>
      <c r="H321" s="146">
        <v>2.685</v>
      </c>
      <c r="J321" s="144"/>
      <c r="K321" s="144"/>
      <c r="L321" s="147"/>
      <c r="M321" s="148"/>
      <c r="N321" s="144"/>
      <c r="O321" s="144"/>
      <c r="P321" s="144"/>
      <c r="Q321" s="144"/>
      <c r="R321" s="144"/>
      <c r="S321" s="144"/>
      <c r="T321" s="149"/>
      <c r="AT321" s="150" t="s">
        <v>81</v>
      </c>
      <c r="AU321" s="150" t="s">
        <v>43</v>
      </c>
      <c r="AV321" s="150" t="s">
        <v>78</v>
      </c>
      <c r="AW321" s="150" t="s">
        <v>51</v>
      </c>
      <c r="AX321" s="150" t="s">
        <v>8</v>
      </c>
      <c r="AY321" s="150" t="s">
        <v>73</v>
      </c>
    </row>
    <row r="322" spans="2:65" s="5" customFormat="1" ht="15.75" customHeight="1">
      <c r="B322" s="16"/>
      <c r="C322" s="151" t="s">
        <v>205</v>
      </c>
      <c r="D322" s="151" t="s">
        <v>131</v>
      </c>
      <c r="E322" s="152" t="s">
        <v>320</v>
      </c>
      <c r="F322" s="153" t="s">
        <v>321</v>
      </c>
      <c r="G322" s="154" t="s">
        <v>116</v>
      </c>
      <c r="H322" s="155">
        <v>1.404</v>
      </c>
      <c r="I322" s="156"/>
      <c r="J322" s="157">
        <f>ROUND($I$322*$H$322,2)</f>
        <v>0</v>
      </c>
      <c r="K322" s="153"/>
      <c r="L322" s="158"/>
      <c r="M322" s="159"/>
      <c r="N322" s="160" t="s">
        <v>31</v>
      </c>
      <c r="O322" s="17"/>
      <c r="P322" s="17"/>
      <c r="Q322" s="112">
        <v>1</v>
      </c>
      <c r="R322" s="112">
        <f>$Q$322*$H$322</f>
        <v>1.404</v>
      </c>
      <c r="S322" s="112">
        <v>0</v>
      </c>
      <c r="T322" s="113">
        <f>$S$322*$H$322</f>
        <v>0</v>
      </c>
      <c r="AR322" s="49" t="s">
        <v>87</v>
      </c>
      <c r="AT322" s="49" t="s">
        <v>131</v>
      </c>
      <c r="AU322" s="49" t="s">
        <v>43</v>
      </c>
      <c r="AY322" s="5" t="s">
        <v>73</v>
      </c>
      <c r="BE322" s="114">
        <f>IF($N$322="základní",$J$322,0)</f>
        <v>0</v>
      </c>
      <c r="BF322" s="114">
        <f>IF($N$322="snížená",$J$322,0)</f>
        <v>0</v>
      </c>
      <c r="BG322" s="114">
        <f>IF($N$322="zákl. přenesená",$J$322,0)</f>
        <v>0</v>
      </c>
      <c r="BH322" s="114">
        <f>IF($N$322="sníž. přenesená",$J$322,0)</f>
        <v>0</v>
      </c>
      <c r="BI322" s="114">
        <f>IF($N$322="nulová",$J$322,0)</f>
        <v>0</v>
      </c>
      <c r="BJ322" s="49" t="s">
        <v>8</v>
      </c>
      <c r="BK322" s="114">
        <f>ROUND($I$322*$H$322,2)</f>
        <v>0</v>
      </c>
      <c r="BL322" s="49" t="s">
        <v>78</v>
      </c>
      <c r="BM322" s="49" t="s">
        <v>971</v>
      </c>
    </row>
    <row r="323" spans="2:47" s="5" customFormat="1" ht="16.5" customHeight="1">
      <c r="B323" s="16"/>
      <c r="C323" s="17"/>
      <c r="D323" s="115" t="s">
        <v>79</v>
      </c>
      <c r="E323" s="17"/>
      <c r="F323" s="116" t="s">
        <v>972</v>
      </c>
      <c r="G323" s="17"/>
      <c r="H323" s="17"/>
      <c r="J323" s="17"/>
      <c r="K323" s="17"/>
      <c r="L323" s="32"/>
      <c r="M323" s="35"/>
      <c r="N323" s="17"/>
      <c r="O323" s="17"/>
      <c r="P323" s="17"/>
      <c r="Q323" s="17"/>
      <c r="R323" s="17"/>
      <c r="S323" s="17"/>
      <c r="T323" s="36"/>
      <c r="AT323" s="5" t="s">
        <v>79</v>
      </c>
      <c r="AU323" s="5" t="s">
        <v>43</v>
      </c>
    </row>
    <row r="324" spans="2:51" s="5" customFormat="1" ht="15.75" customHeight="1">
      <c r="B324" s="119"/>
      <c r="C324" s="120"/>
      <c r="D324" s="117" t="s">
        <v>81</v>
      </c>
      <c r="E324" s="120"/>
      <c r="F324" s="121" t="s">
        <v>973</v>
      </c>
      <c r="G324" s="120"/>
      <c r="H324" s="122">
        <v>1.40389</v>
      </c>
      <c r="J324" s="120"/>
      <c r="K324" s="120"/>
      <c r="L324" s="123"/>
      <c r="M324" s="124"/>
      <c r="N324" s="120"/>
      <c r="O324" s="120"/>
      <c r="P324" s="120"/>
      <c r="Q324" s="120"/>
      <c r="R324" s="120"/>
      <c r="S324" s="120"/>
      <c r="T324" s="125"/>
      <c r="AT324" s="126" t="s">
        <v>81</v>
      </c>
      <c r="AU324" s="126" t="s">
        <v>43</v>
      </c>
      <c r="AV324" s="126" t="s">
        <v>43</v>
      </c>
      <c r="AW324" s="126" t="s">
        <v>51</v>
      </c>
      <c r="AX324" s="126" t="s">
        <v>8</v>
      </c>
      <c r="AY324" s="126" t="s">
        <v>73</v>
      </c>
    </row>
    <row r="325" spans="2:65" s="5" customFormat="1" ht="15.75" customHeight="1">
      <c r="B325" s="16"/>
      <c r="C325" s="151" t="s">
        <v>206</v>
      </c>
      <c r="D325" s="151" t="s">
        <v>131</v>
      </c>
      <c r="E325" s="152" t="s">
        <v>322</v>
      </c>
      <c r="F325" s="153" t="s">
        <v>323</v>
      </c>
      <c r="G325" s="154" t="s">
        <v>116</v>
      </c>
      <c r="H325" s="155">
        <v>1.362</v>
      </c>
      <c r="I325" s="156"/>
      <c r="J325" s="157">
        <f>ROUND($I$325*$H$325,2)</f>
        <v>0</v>
      </c>
      <c r="K325" s="153"/>
      <c r="L325" s="158"/>
      <c r="M325" s="159"/>
      <c r="N325" s="160" t="s">
        <v>31</v>
      </c>
      <c r="O325" s="17"/>
      <c r="P325" s="17"/>
      <c r="Q325" s="112">
        <v>1</v>
      </c>
      <c r="R325" s="112">
        <f>$Q$325*$H$325</f>
        <v>1.362</v>
      </c>
      <c r="S325" s="112">
        <v>0</v>
      </c>
      <c r="T325" s="113">
        <f>$S$325*$H$325</f>
        <v>0</v>
      </c>
      <c r="AR325" s="49" t="s">
        <v>87</v>
      </c>
      <c r="AT325" s="49" t="s">
        <v>131</v>
      </c>
      <c r="AU325" s="49" t="s">
        <v>43</v>
      </c>
      <c r="AY325" s="5" t="s">
        <v>73</v>
      </c>
      <c r="BE325" s="114">
        <f>IF($N$325="základní",$J$325,0)</f>
        <v>0</v>
      </c>
      <c r="BF325" s="114">
        <f>IF($N$325="snížená",$J$325,0)</f>
        <v>0</v>
      </c>
      <c r="BG325" s="114">
        <f>IF($N$325="zákl. přenesená",$J$325,0)</f>
        <v>0</v>
      </c>
      <c r="BH325" s="114">
        <f>IF($N$325="sníž. přenesená",$J$325,0)</f>
        <v>0</v>
      </c>
      <c r="BI325" s="114">
        <f>IF($N$325="nulová",$J$325,0)</f>
        <v>0</v>
      </c>
      <c r="BJ325" s="49" t="s">
        <v>8</v>
      </c>
      <c r="BK325" s="114">
        <f>ROUND($I$325*$H$325,2)</f>
        <v>0</v>
      </c>
      <c r="BL325" s="49" t="s">
        <v>78</v>
      </c>
      <c r="BM325" s="49" t="s">
        <v>974</v>
      </c>
    </row>
    <row r="326" spans="2:47" s="5" customFormat="1" ht="16.5" customHeight="1">
      <c r="B326" s="16"/>
      <c r="C326" s="17"/>
      <c r="D326" s="115" t="s">
        <v>79</v>
      </c>
      <c r="E326" s="17"/>
      <c r="F326" s="116" t="s">
        <v>324</v>
      </c>
      <c r="G326" s="17"/>
      <c r="H326" s="17"/>
      <c r="J326" s="17"/>
      <c r="K326" s="17"/>
      <c r="L326" s="32"/>
      <c r="M326" s="35"/>
      <c r="N326" s="17"/>
      <c r="O326" s="17"/>
      <c r="P326" s="17"/>
      <c r="Q326" s="17"/>
      <c r="R326" s="17"/>
      <c r="S326" s="17"/>
      <c r="T326" s="36"/>
      <c r="AT326" s="5" t="s">
        <v>79</v>
      </c>
      <c r="AU326" s="5" t="s">
        <v>43</v>
      </c>
    </row>
    <row r="327" spans="2:51" s="5" customFormat="1" ht="15.75" customHeight="1">
      <c r="B327" s="119"/>
      <c r="C327" s="120"/>
      <c r="D327" s="117" t="s">
        <v>81</v>
      </c>
      <c r="E327" s="120"/>
      <c r="F327" s="121" t="s">
        <v>975</v>
      </c>
      <c r="G327" s="120"/>
      <c r="H327" s="122">
        <v>1.36166</v>
      </c>
      <c r="J327" s="120"/>
      <c r="K327" s="120"/>
      <c r="L327" s="123"/>
      <c r="M327" s="124"/>
      <c r="N327" s="120"/>
      <c r="O327" s="120"/>
      <c r="P327" s="120"/>
      <c r="Q327" s="120"/>
      <c r="R327" s="120"/>
      <c r="S327" s="120"/>
      <c r="T327" s="125"/>
      <c r="AT327" s="126" t="s">
        <v>81</v>
      </c>
      <c r="AU327" s="126" t="s">
        <v>43</v>
      </c>
      <c r="AV327" s="126" t="s">
        <v>43</v>
      </c>
      <c r="AW327" s="126" t="s">
        <v>51</v>
      </c>
      <c r="AX327" s="126" t="s">
        <v>8</v>
      </c>
      <c r="AY327" s="126" t="s">
        <v>73</v>
      </c>
    </row>
    <row r="328" spans="2:65" s="5" customFormat="1" ht="15.75" customHeight="1">
      <c r="B328" s="16"/>
      <c r="C328" s="103" t="s">
        <v>207</v>
      </c>
      <c r="D328" s="103" t="s">
        <v>75</v>
      </c>
      <c r="E328" s="104" t="s">
        <v>328</v>
      </c>
      <c r="F328" s="105" t="s">
        <v>329</v>
      </c>
      <c r="G328" s="106" t="s">
        <v>132</v>
      </c>
      <c r="H328" s="107">
        <v>3144</v>
      </c>
      <c r="I328" s="108"/>
      <c r="J328" s="109">
        <f>ROUND($I$328*$H$328,2)</f>
        <v>0</v>
      </c>
      <c r="K328" s="105" t="s">
        <v>77</v>
      </c>
      <c r="L328" s="32"/>
      <c r="M328" s="110"/>
      <c r="N328" s="111" t="s">
        <v>31</v>
      </c>
      <c r="O328" s="17"/>
      <c r="P328" s="17"/>
      <c r="Q328" s="112">
        <v>0.00021</v>
      </c>
      <c r="R328" s="112">
        <f>$Q$328*$H$328</f>
        <v>0.66024</v>
      </c>
      <c r="S328" s="112">
        <v>0</v>
      </c>
      <c r="T328" s="113">
        <f>$S$328*$H$328</f>
        <v>0</v>
      </c>
      <c r="AR328" s="49" t="s">
        <v>78</v>
      </c>
      <c r="AT328" s="49" t="s">
        <v>75</v>
      </c>
      <c r="AU328" s="49" t="s">
        <v>43</v>
      </c>
      <c r="AY328" s="5" t="s">
        <v>73</v>
      </c>
      <c r="BE328" s="114">
        <f>IF($N$328="základní",$J$328,0)</f>
        <v>0</v>
      </c>
      <c r="BF328" s="114">
        <f>IF($N$328="snížená",$J$328,0)</f>
        <v>0</v>
      </c>
      <c r="BG328" s="114">
        <f>IF($N$328="zákl. přenesená",$J$328,0)</f>
        <v>0</v>
      </c>
      <c r="BH328" s="114">
        <f>IF($N$328="sníž. přenesená",$J$328,0)</f>
        <v>0</v>
      </c>
      <c r="BI328" s="114">
        <f>IF($N$328="nulová",$J$328,0)</f>
        <v>0</v>
      </c>
      <c r="BJ328" s="49" t="s">
        <v>8</v>
      </c>
      <c r="BK328" s="114">
        <f>ROUND($I$328*$H$328,2)</f>
        <v>0</v>
      </c>
      <c r="BL328" s="49" t="s">
        <v>78</v>
      </c>
      <c r="BM328" s="49" t="s">
        <v>976</v>
      </c>
    </row>
    <row r="329" spans="2:47" s="5" customFormat="1" ht="16.5" customHeight="1">
      <c r="B329" s="16"/>
      <c r="C329" s="17"/>
      <c r="D329" s="115" t="s">
        <v>79</v>
      </c>
      <c r="E329" s="17"/>
      <c r="F329" s="116" t="s">
        <v>330</v>
      </c>
      <c r="G329" s="17"/>
      <c r="H329" s="17"/>
      <c r="J329" s="17"/>
      <c r="K329" s="17"/>
      <c r="L329" s="32"/>
      <c r="M329" s="35"/>
      <c r="N329" s="17"/>
      <c r="O329" s="17"/>
      <c r="P329" s="17"/>
      <c r="Q329" s="17"/>
      <c r="R329" s="17"/>
      <c r="S329" s="17"/>
      <c r="T329" s="36"/>
      <c r="AT329" s="5" t="s">
        <v>79</v>
      </c>
      <c r="AU329" s="5" t="s">
        <v>43</v>
      </c>
    </row>
    <row r="330" spans="2:51" s="5" customFormat="1" ht="15.75" customHeight="1">
      <c r="B330" s="119"/>
      <c r="C330" s="120"/>
      <c r="D330" s="117" t="s">
        <v>81</v>
      </c>
      <c r="E330" s="120"/>
      <c r="F330" s="121" t="s">
        <v>1782</v>
      </c>
      <c r="G330" s="120"/>
      <c r="H330" s="122">
        <v>1866</v>
      </c>
      <c r="J330" s="120"/>
      <c r="K330" s="120"/>
      <c r="L330" s="123"/>
      <c r="M330" s="124"/>
      <c r="N330" s="120"/>
      <c r="O330" s="120"/>
      <c r="P330" s="120"/>
      <c r="Q330" s="120"/>
      <c r="R330" s="120"/>
      <c r="S330" s="120"/>
      <c r="T330" s="125"/>
      <c r="AT330" s="126" t="s">
        <v>81</v>
      </c>
      <c r="AU330" s="126" t="s">
        <v>43</v>
      </c>
      <c r="AV330" s="126" t="s">
        <v>43</v>
      </c>
      <c r="AW330" s="126" t="s">
        <v>51</v>
      </c>
      <c r="AX330" s="126" t="s">
        <v>42</v>
      </c>
      <c r="AY330" s="126" t="s">
        <v>73</v>
      </c>
    </row>
    <row r="331" spans="2:51" s="5" customFormat="1" ht="15.75" customHeight="1">
      <c r="B331" s="119"/>
      <c r="C331" s="120"/>
      <c r="D331" s="117" t="s">
        <v>81</v>
      </c>
      <c r="E331" s="120"/>
      <c r="F331" s="121" t="s">
        <v>1785</v>
      </c>
      <c r="G331" s="120"/>
      <c r="H331" s="122">
        <v>1278</v>
      </c>
      <c r="J331" s="120"/>
      <c r="K331" s="120"/>
      <c r="L331" s="123"/>
      <c r="M331" s="124"/>
      <c r="N331" s="120"/>
      <c r="O331" s="120"/>
      <c r="P331" s="120"/>
      <c r="Q331" s="120"/>
      <c r="R331" s="120"/>
      <c r="S331" s="120"/>
      <c r="T331" s="125"/>
      <c r="AT331" s="126" t="s">
        <v>81</v>
      </c>
      <c r="AU331" s="126" t="s">
        <v>43</v>
      </c>
      <c r="AV331" s="126" t="s">
        <v>43</v>
      </c>
      <c r="AW331" s="126" t="s">
        <v>51</v>
      </c>
      <c r="AX331" s="126" t="s">
        <v>42</v>
      </c>
      <c r="AY331" s="126" t="s">
        <v>73</v>
      </c>
    </row>
    <row r="332" spans="2:51" s="5" customFormat="1" ht="15.75" customHeight="1">
      <c r="B332" s="143"/>
      <c r="C332" s="144"/>
      <c r="D332" s="117" t="s">
        <v>81</v>
      </c>
      <c r="E332" s="144" t="s">
        <v>743</v>
      </c>
      <c r="F332" s="145" t="s">
        <v>120</v>
      </c>
      <c r="G332" s="144"/>
      <c r="H332" s="146">
        <v>3144</v>
      </c>
      <c r="J332" s="144"/>
      <c r="K332" s="144"/>
      <c r="L332" s="147"/>
      <c r="M332" s="148"/>
      <c r="N332" s="144"/>
      <c r="O332" s="144"/>
      <c r="P332" s="144"/>
      <c r="Q332" s="144"/>
      <c r="R332" s="144"/>
      <c r="S332" s="144"/>
      <c r="T332" s="149"/>
      <c r="AT332" s="150" t="s">
        <v>81</v>
      </c>
      <c r="AU332" s="150" t="s">
        <v>43</v>
      </c>
      <c r="AV332" s="150" t="s">
        <v>78</v>
      </c>
      <c r="AW332" s="150" t="s">
        <v>51</v>
      </c>
      <c r="AX332" s="150" t="s">
        <v>8</v>
      </c>
      <c r="AY332" s="150" t="s">
        <v>73</v>
      </c>
    </row>
    <row r="333" spans="2:65" s="5" customFormat="1" ht="15.75" customHeight="1">
      <c r="B333" s="16"/>
      <c r="C333" s="103" t="s">
        <v>208</v>
      </c>
      <c r="D333" s="103" t="s">
        <v>75</v>
      </c>
      <c r="E333" s="104" t="s">
        <v>331</v>
      </c>
      <c r="F333" s="105" t="s">
        <v>332</v>
      </c>
      <c r="G333" s="106" t="s">
        <v>132</v>
      </c>
      <c r="H333" s="107">
        <v>1314.5</v>
      </c>
      <c r="I333" s="108"/>
      <c r="J333" s="109">
        <f>ROUND($I$333*$H$333,2)</f>
        <v>0</v>
      </c>
      <c r="K333" s="105" t="s">
        <v>77</v>
      </c>
      <c r="L333" s="32"/>
      <c r="M333" s="110"/>
      <c r="N333" s="111" t="s">
        <v>31</v>
      </c>
      <c r="O333" s="17"/>
      <c r="P333" s="17"/>
      <c r="Q333" s="112">
        <v>0.00044</v>
      </c>
      <c r="R333" s="112">
        <f>$Q$333*$H$333</f>
        <v>0.57838</v>
      </c>
      <c r="S333" s="112">
        <v>0</v>
      </c>
      <c r="T333" s="113">
        <f>$S$333*$H$333</f>
        <v>0</v>
      </c>
      <c r="AR333" s="49" t="s">
        <v>78</v>
      </c>
      <c r="AT333" s="49" t="s">
        <v>75</v>
      </c>
      <c r="AU333" s="49" t="s">
        <v>43</v>
      </c>
      <c r="AY333" s="5" t="s">
        <v>73</v>
      </c>
      <c r="BE333" s="114">
        <f>IF($N$333="základní",$J$333,0)</f>
        <v>0</v>
      </c>
      <c r="BF333" s="114">
        <f>IF($N$333="snížená",$J$333,0)</f>
        <v>0</v>
      </c>
      <c r="BG333" s="114">
        <f>IF($N$333="zákl. přenesená",$J$333,0)</f>
        <v>0</v>
      </c>
      <c r="BH333" s="114">
        <f>IF($N$333="sníž. přenesená",$J$333,0)</f>
        <v>0</v>
      </c>
      <c r="BI333" s="114">
        <f>IF($N$333="nulová",$J$333,0)</f>
        <v>0</v>
      </c>
      <c r="BJ333" s="49" t="s">
        <v>8</v>
      </c>
      <c r="BK333" s="114">
        <f>ROUND($I$333*$H$333,2)</f>
        <v>0</v>
      </c>
      <c r="BL333" s="49" t="s">
        <v>78</v>
      </c>
      <c r="BM333" s="49" t="s">
        <v>977</v>
      </c>
    </row>
    <row r="334" spans="2:47" s="5" customFormat="1" ht="16.5" customHeight="1">
      <c r="B334" s="16"/>
      <c r="C334" s="17"/>
      <c r="D334" s="115" t="s">
        <v>79</v>
      </c>
      <c r="E334" s="17"/>
      <c r="F334" s="116" t="s">
        <v>333</v>
      </c>
      <c r="G334" s="17"/>
      <c r="H334" s="17"/>
      <c r="J334" s="17"/>
      <c r="K334" s="17"/>
      <c r="L334" s="32"/>
      <c r="M334" s="35"/>
      <c r="N334" s="17"/>
      <c r="O334" s="17"/>
      <c r="P334" s="17"/>
      <c r="Q334" s="17"/>
      <c r="R334" s="17"/>
      <c r="S334" s="17"/>
      <c r="T334" s="36"/>
      <c r="AT334" s="5" t="s">
        <v>79</v>
      </c>
      <c r="AU334" s="5" t="s">
        <v>43</v>
      </c>
    </row>
    <row r="335" spans="2:51" s="5" customFormat="1" ht="15.75" customHeight="1">
      <c r="B335" s="119"/>
      <c r="C335" s="120"/>
      <c r="D335" s="117" t="s">
        <v>81</v>
      </c>
      <c r="E335" s="120"/>
      <c r="F335" s="121" t="s">
        <v>978</v>
      </c>
      <c r="G335" s="120"/>
      <c r="H335" s="122">
        <v>1314.5</v>
      </c>
      <c r="J335" s="120"/>
      <c r="K335" s="120"/>
      <c r="L335" s="123"/>
      <c r="M335" s="124"/>
      <c r="N335" s="120"/>
      <c r="O335" s="120"/>
      <c r="P335" s="120"/>
      <c r="Q335" s="120"/>
      <c r="R335" s="120"/>
      <c r="S335" s="120"/>
      <c r="T335" s="125"/>
      <c r="AT335" s="126" t="s">
        <v>81</v>
      </c>
      <c r="AU335" s="126" t="s">
        <v>43</v>
      </c>
      <c r="AV335" s="126" t="s">
        <v>43</v>
      </c>
      <c r="AW335" s="126" t="s">
        <v>51</v>
      </c>
      <c r="AX335" s="126" t="s">
        <v>8</v>
      </c>
      <c r="AY335" s="126" t="s">
        <v>73</v>
      </c>
    </row>
    <row r="336" spans="2:65" s="5" customFormat="1" ht="15.75" customHeight="1">
      <c r="B336" s="16"/>
      <c r="C336" s="103" t="s">
        <v>211</v>
      </c>
      <c r="D336" s="103" t="s">
        <v>75</v>
      </c>
      <c r="E336" s="104" t="s">
        <v>1789</v>
      </c>
      <c r="F336" s="105" t="s">
        <v>1788</v>
      </c>
      <c r="G336" s="106" t="s">
        <v>132</v>
      </c>
      <c r="H336" s="107">
        <v>101.5</v>
      </c>
      <c r="I336" s="108"/>
      <c r="J336" s="109">
        <f>ROUND($I$336*$H$336,2)</f>
        <v>0</v>
      </c>
      <c r="K336" s="105" t="s">
        <v>77</v>
      </c>
      <c r="L336" s="32"/>
      <c r="M336" s="110"/>
      <c r="N336" s="111" t="s">
        <v>31</v>
      </c>
      <c r="O336" s="17"/>
      <c r="P336" s="17"/>
      <c r="Q336" s="112">
        <v>0.00054</v>
      </c>
      <c r="R336" s="112">
        <f>$Q$336*$H$336</f>
        <v>0.05481</v>
      </c>
      <c r="S336" s="112">
        <v>0</v>
      </c>
      <c r="T336" s="113">
        <f>$S$336*$H$336</f>
        <v>0</v>
      </c>
      <c r="AR336" s="49" t="s">
        <v>78</v>
      </c>
      <c r="AT336" s="49" t="s">
        <v>75</v>
      </c>
      <c r="AU336" s="49" t="s">
        <v>43</v>
      </c>
      <c r="AY336" s="5" t="s">
        <v>73</v>
      </c>
      <c r="BE336" s="114">
        <f>IF($N$336="základní",$J$336,0)</f>
        <v>0</v>
      </c>
      <c r="BF336" s="114">
        <f>IF($N$336="snížená",$J$336,0)</f>
        <v>0</v>
      </c>
      <c r="BG336" s="114">
        <f>IF($N$336="zákl. přenesená",$J$336,0)</f>
        <v>0</v>
      </c>
      <c r="BH336" s="114">
        <f>IF($N$336="sníž. přenesená",$J$336,0)</f>
        <v>0</v>
      </c>
      <c r="BI336" s="114">
        <f>IF($N$336="nulová",$J$336,0)</f>
        <v>0</v>
      </c>
      <c r="BJ336" s="49" t="s">
        <v>8</v>
      </c>
      <c r="BK336" s="114">
        <f>ROUND($I$336*$H$336,2)</f>
        <v>0</v>
      </c>
      <c r="BL336" s="49" t="s">
        <v>78</v>
      </c>
      <c r="BM336" s="49" t="s">
        <v>979</v>
      </c>
    </row>
    <row r="337" spans="2:47" s="5" customFormat="1" ht="16.5" customHeight="1" hidden="1">
      <c r="B337" s="16"/>
      <c r="C337" s="17"/>
      <c r="D337" s="115" t="s">
        <v>79</v>
      </c>
      <c r="E337" s="17"/>
      <c r="F337" s="116"/>
      <c r="G337" s="17"/>
      <c r="H337" s="17"/>
      <c r="J337" s="17"/>
      <c r="K337" s="17"/>
      <c r="L337" s="32"/>
      <c r="M337" s="35"/>
      <c r="N337" s="17"/>
      <c r="O337" s="17"/>
      <c r="P337" s="17"/>
      <c r="Q337" s="17"/>
      <c r="R337" s="17"/>
      <c r="S337" s="17"/>
      <c r="T337" s="36"/>
      <c r="AT337" s="5" t="s">
        <v>79</v>
      </c>
      <c r="AU337" s="5" t="s">
        <v>43</v>
      </c>
    </row>
    <row r="338" spans="2:51" s="5" customFormat="1" ht="15.75" customHeight="1">
      <c r="B338" s="119"/>
      <c r="C338" s="120"/>
      <c r="D338" s="117" t="s">
        <v>81</v>
      </c>
      <c r="E338" s="120"/>
      <c r="F338" s="121" t="s">
        <v>980</v>
      </c>
      <c r="G338" s="120"/>
      <c r="H338" s="122">
        <v>101.5</v>
      </c>
      <c r="J338" s="120"/>
      <c r="K338" s="120"/>
      <c r="L338" s="123"/>
      <c r="M338" s="124"/>
      <c r="N338" s="120"/>
      <c r="O338" s="120"/>
      <c r="P338" s="120"/>
      <c r="Q338" s="120"/>
      <c r="R338" s="120"/>
      <c r="S338" s="120"/>
      <c r="T338" s="125"/>
      <c r="AT338" s="126" t="s">
        <v>81</v>
      </c>
      <c r="AU338" s="126" t="s">
        <v>43</v>
      </c>
      <c r="AV338" s="126" t="s">
        <v>43</v>
      </c>
      <c r="AW338" s="126" t="s">
        <v>51</v>
      </c>
      <c r="AX338" s="126" t="s">
        <v>8</v>
      </c>
      <c r="AY338" s="126" t="s">
        <v>73</v>
      </c>
    </row>
    <row r="339" spans="2:65" s="5" customFormat="1" ht="15.75" customHeight="1">
      <c r="B339" s="16"/>
      <c r="C339" s="103" t="s">
        <v>212</v>
      </c>
      <c r="D339" s="103" t="s">
        <v>75</v>
      </c>
      <c r="E339" s="104" t="s">
        <v>672</v>
      </c>
      <c r="F339" s="105" t="s">
        <v>673</v>
      </c>
      <c r="G339" s="106" t="s">
        <v>132</v>
      </c>
      <c r="H339" s="107">
        <v>3144</v>
      </c>
      <c r="I339" s="108"/>
      <c r="J339" s="109">
        <f>ROUND($I$339*$H$339,2)</f>
        <v>0</v>
      </c>
      <c r="K339" s="105"/>
      <c r="L339" s="32"/>
      <c r="M339" s="110"/>
      <c r="N339" s="111" t="s">
        <v>31</v>
      </c>
      <c r="O339" s="17"/>
      <c r="P339" s="17"/>
      <c r="Q339" s="112">
        <v>0.00013</v>
      </c>
      <c r="R339" s="112">
        <f>$Q$339*$H$339</f>
        <v>0.40871999999999997</v>
      </c>
      <c r="S339" s="112">
        <v>0</v>
      </c>
      <c r="T339" s="113">
        <f>$S$339*$H$339</f>
        <v>0</v>
      </c>
      <c r="AR339" s="49" t="s">
        <v>78</v>
      </c>
      <c r="AT339" s="49" t="s">
        <v>75</v>
      </c>
      <c r="AU339" s="49" t="s">
        <v>43</v>
      </c>
      <c r="AY339" s="5" t="s">
        <v>73</v>
      </c>
      <c r="BE339" s="114">
        <f>IF($N$339="základní",$J$339,0)</f>
        <v>0</v>
      </c>
      <c r="BF339" s="114">
        <f>IF($N$339="snížená",$J$339,0)</f>
        <v>0</v>
      </c>
      <c r="BG339" s="114">
        <f>IF($N$339="zákl. přenesená",$J$339,0)</f>
        <v>0</v>
      </c>
      <c r="BH339" s="114">
        <f>IF($N$339="sníž. přenesená",$J$339,0)</f>
        <v>0</v>
      </c>
      <c r="BI339" s="114">
        <f>IF($N$339="nulová",$J$339,0)</f>
        <v>0</v>
      </c>
      <c r="BJ339" s="49" t="s">
        <v>8</v>
      </c>
      <c r="BK339" s="114">
        <f>ROUND($I$339*$H$339,2)</f>
        <v>0</v>
      </c>
      <c r="BL339" s="49" t="s">
        <v>78</v>
      </c>
      <c r="BM339" s="49" t="s">
        <v>981</v>
      </c>
    </row>
    <row r="340" spans="2:51" s="5" customFormat="1" ht="15.75" customHeight="1">
      <c r="B340" s="119"/>
      <c r="C340" s="120"/>
      <c r="D340" s="115" t="s">
        <v>81</v>
      </c>
      <c r="E340" s="121"/>
      <c r="F340" s="121" t="s">
        <v>982</v>
      </c>
      <c r="G340" s="120"/>
      <c r="H340" s="122">
        <v>3144</v>
      </c>
      <c r="J340" s="120"/>
      <c r="K340" s="120"/>
      <c r="L340" s="123"/>
      <c r="M340" s="124"/>
      <c r="N340" s="120"/>
      <c r="O340" s="120"/>
      <c r="P340" s="120"/>
      <c r="Q340" s="120"/>
      <c r="R340" s="120"/>
      <c r="S340" s="120"/>
      <c r="T340" s="125"/>
      <c r="AT340" s="126" t="s">
        <v>81</v>
      </c>
      <c r="AU340" s="126" t="s">
        <v>43</v>
      </c>
      <c r="AV340" s="126" t="s">
        <v>43</v>
      </c>
      <c r="AW340" s="126" t="s">
        <v>51</v>
      </c>
      <c r="AX340" s="126" t="s">
        <v>8</v>
      </c>
      <c r="AY340" s="126" t="s">
        <v>73</v>
      </c>
    </row>
    <row r="341" spans="2:65" s="5" customFormat="1" ht="15.75" customHeight="1">
      <c r="B341" s="16"/>
      <c r="C341" s="103" t="s">
        <v>213</v>
      </c>
      <c r="D341" s="103" t="s">
        <v>75</v>
      </c>
      <c r="E341" s="104" t="s">
        <v>334</v>
      </c>
      <c r="F341" s="105" t="s">
        <v>335</v>
      </c>
      <c r="G341" s="106" t="s">
        <v>132</v>
      </c>
      <c r="H341" s="107">
        <v>1314.5</v>
      </c>
      <c r="I341" s="108"/>
      <c r="J341" s="109">
        <f>ROUND($I$341*$H$341,2)</f>
        <v>0</v>
      </c>
      <c r="K341" s="105"/>
      <c r="L341" s="32"/>
      <c r="M341" s="110"/>
      <c r="N341" s="111" t="s">
        <v>31</v>
      </c>
      <c r="O341" s="17"/>
      <c r="P341" s="17"/>
      <c r="Q341" s="112">
        <v>0.00067</v>
      </c>
      <c r="R341" s="112">
        <f>$Q$341*$H$341</f>
        <v>0.880715</v>
      </c>
      <c r="S341" s="112">
        <v>0</v>
      </c>
      <c r="T341" s="113">
        <f>$S$341*$H$341</f>
        <v>0</v>
      </c>
      <c r="AR341" s="49" t="s">
        <v>78</v>
      </c>
      <c r="AT341" s="49" t="s">
        <v>75</v>
      </c>
      <c r="AU341" s="49" t="s">
        <v>43</v>
      </c>
      <c r="AY341" s="5" t="s">
        <v>73</v>
      </c>
      <c r="BE341" s="114">
        <f>IF($N$341="základní",$J$341,0)</f>
        <v>0</v>
      </c>
      <c r="BF341" s="114">
        <f>IF($N$341="snížená",$J$341,0)</f>
        <v>0</v>
      </c>
      <c r="BG341" s="114">
        <f>IF($N$341="zákl. přenesená",$J$341,0)</f>
        <v>0</v>
      </c>
      <c r="BH341" s="114">
        <f>IF($N$341="sníž. přenesená",$J$341,0)</f>
        <v>0</v>
      </c>
      <c r="BI341" s="114">
        <f>IF($N$341="nulová",$J$341,0)</f>
        <v>0</v>
      </c>
      <c r="BJ341" s="49" t="s">
        <v>8</v>
      </c>
      <c r="BK341" s="114">
        <f>ROUND($I$341*$H$341,2)</f>
        <v>0</v>
      </c>
      <c r="BL341" s="49" t="s">
        <v>78</v>
      </c>
      <c r="BM341" s="49" t="s">
        <v>983</v>
      </c>
    </row>
    <row r="342" spans="2:51" s="5" customFormat="1" ht="15.75" customHeight="1">
      <c r="B342" s="119"/>
      <c r="C342" s="120"/>
      <c r="D342" s="115" t="s">
        <v>81</v>
      </c>
      <c r="E342" s="121"/>
      <c r="F342" s="121" t="s">
        <v>984</v>
      </c>
      <c r="G342" s="120"/>
      <c r="H342" s="122">
        <v>1314.5</v>
      </c>
      <c r="J342" s="120"/>
      <c r="K342" s="120"/>
      <c r="L342" s="123"/>
      <c r="M342" s="124"/>
      <c r="N342" s="120"/>
      <c r="O342" s="120"/>
      <c r="P342" s="120"/>
      <c r="Q342" s="120"/>
      <c r="R342" s="120"/>
      <c r="S342" s="120"/>
      <c r="T342" s="125"/>
      <c r="AT342" s="126" t="s">
        <v>81</v>
      </c>
      <c r="AU342" s="126" t="s">
        <v>43</v>
      </c>
      <c r="AV342" s="126" t="s">
        <v>43</v>
      </c>
      <c r="AW342" s="126" t="s">
        <v>51</v>
      </c>
      <c r="AX342" s="126" t="s">
        <v>8</v>
      </c>
      <c r="AY342" s="126" t="s">
        <v>73</v>
      </c>
    </row>
    <row r="343" spans="2:65" s="5" customFormat="1" ht="15.75" customHeight="1">
      <c r="B343" s="16"/>
      <c r="C343" s="103" t="s">
        <v>214</v>
      </c>
      <c r="D343" s="103" t="s">
        <v>75</v>
      </c>
      <c r="E343" s="104" t="s">
        <v>328</v>
      </c>
      <c r="F343" s="105" t="s">
        <v>329</v>
      </c>
      <c r="G343" s="106" t="s">
        <v>132</v>
      </c>
      <c r="H343" s="107">
        <v>25</v>
      </c>
      <c r="I343" s="108"/>
      <c r="J343" s="109">
        <f>ROUND($I$343*$H$343,2)</f>
        <v>0</v>
      </c>
      <c r="K343" s="105" t="s">
        <v>77</v>
      </c>
      <c r="L343" s="32"/>
      <c r="M343" s="110"/>
      <c r="N343" s="111" t="s">
        <v>31</v>
      </c>
      <c r="O343" s="17"/>
      <c r="P343" s="17"/>
      <c r="Q343" s="112">
        <v>0.00021</v>
      </c>
      <c r="R343" s="112">
        <f>$Q$343*$H$343</f>
        <v>0.00525</v>
      </c>
      <c r="S343" s="112">
        <v>0</v>
      </c>
      <c r="T343" s="113">
        <f>$S$343*$H$343</f>
        <v>0</v>
      </c>
      <c r="AR343" s="49" t="s">
        <v>78</v>
      </c>
      <c r="AT343" s="49" t="s">
        <v>75</v>
      </c>
      <c r="AU343" s="49" t="s">
        <v>43</v>
      </c>
      <c r="AY343" s="5" t="s">
        <v>73</v>
      </c>
      <c r="BE343" s="114">
        <f>IF($N$343="základní",$J$343,0)</f>
        <v>0</v>
      </c>
      <c r="BF343" s="114">
        <f>IF($N$343="snížená",$J$343,0)</f>
        <v>0</v>
      </c>
      <c r="BG343" s="114">
        <f>IF($N$343="zákl. přenesená",$J$343,0)</f>
        <v>0</v>
      </c>
      <c r="BH343" s="114">
        <f>IF($N$343="sníž. přenesená",$J$343,0)</f>
        <v>0</v>
      </c>
      <c r="BI343" s="114">
        <f>IF($N$343="nulová",$J$343,0)</f>
        <v>0</v>
      </c>
      <c r="BJ343" s="49" t="s">
        <v>8</v>
      </c>
      <c r="BK343" s="114">
        <f>ROUND($I$343*$H$343,2)</f>
        <v>0</v>
      </c>
      <c r="BL343" s="49" t="s">
        <v>78</v>
      </c>
      <c r="BM343" s="49" t="s">
        <v>985</v>
      </c>
    </row>
    <row r="344" spans="2:47" s="5" customFormat="1" ht="16.5" customHeight="1">
      <c r="B344" s="16"/>
      <c r="C344" s="17"/>
      <c r="D344" s="115" t="s">
        <v>79</v>
      </c>
      <c r="E344" s="17"/>
      <c r="F344" s="116" t="s">
        <v>330</v>
      </c>
      <c r="G344" s="17"/>
      <c r="H344" s="17"/>
      <c r="J344" s="17"/>
      <c r="K344" s="17"/>
      <c r="L344" s="32"/>
      <c r="M344" s="35"/>
      <c r="N344" s="17"/>
      <c r="O344" s="17"/>
      <c r="P344" s="17"/>
      <c r="Q344" s="17"/>
      <c r="R344" s="17"/>
      <c r="S344" s="17"/>
      <c r="T344" s="36"/>
      <c r="AT344" s="5" t="s">
        <v>79</v>
      </c>
      <c r="AU344" s="5" t="s">
        <v>43</v>
      </c>
    </row>
    <row r="345" spans="2:51" s="5" customFormat="1" ht="15.75" customHeight="1">
      <c r="B345" s="119"/>
      <c r="C345" s="120"/>
      <c r="D345" s="117" t="s">
        <v>81</v>
      </c>
      <c r="E345" s="120"/>
      <c r="F345" s="121" t="s">
        <v>986</v>
      </c>
      <c r="G345" s="120"/>
      <c r="H345" s="122">
        <v>25</v>
      </c>
      <c r="J345" s="120"/>
      <c r="K345" s="120"/>
      <c r="L345" s="123"/>
      <c r="M345" s="124"/>
      <c r="N345" s="120"/>
      <c r="O345" s="120"/>
      <c r="P345" s="120"/>
      <c r="Q345" s="120"/>
      <c r="R345" s="120"/>
      <c r="S345" s="120"/>
      <c r="T345" s="125"/>
      <c r="AT345" s="126" t="s">
        <v>81</v>
      </c>
      <c r="AU345" s="126" t="s">
        <v>43</v>
      </c>
      <c r="AV345" s="126" t="s">
        <v>43</v>
      </c>
      <c r="AW345" s="126" t="s">
        <v>51</v>
      </c>
      <c r="AX345" s="126" t="s">
        <v>8</v>
      </c>
      <c r="AY345" s="126" t="s">
        <v>73</v>
      </c>
    </row>
    <row r="346" spans="2:65" s="5" customFormat="1" ht="15.75" customHeight="1">
      <c r="B346" s="16"/>
      <c r="C346" s="103" t="s">
        <v>215</v>
      </c>
      <c r="D346" s="103" t="s">
        <v>75</v>
      </c>
      <c r="E346" s="104" t="s">
        <v>331</v>
      </c>
      <c r="F346" s="105" t="s">
        <v>332</v>
      </c>
      <c r="G346" s="106" t="s">
        <v>132</v>
      </c>
      <c r="H346" s="107">
        <v>1314.5</v>
      </c>
      <c r="I346" s="108"/>
      <c r="J346" s="109">
        <f>ROUND($I$346*$H$346,2)</f>
        <v>0</v>
      </c>
      <c r="K346" s="105" t="s">
        <v>77</v>
      </c>
      <c r="L346" s="32"/>
      <c r="M346" s="110"/>
      <c r="N346" s="111" t="s">
        <v>31</v>
      </c>
      <c r="O346" s="17"/>
      <c r="P346" s="17"/>
      <c r="Q346" s="112">
        <v>0.00044</v>
      </c>
      <c r="R346" s="112">
        <f>$Q$346*$H$346</f>
        <v>0.57838</v>
      </c>
      <c r="S346" s="112">
        <v>0</v>
      </c>
      <c r="T346" s="113">
        <f>$S$346*$H$346</f>
        <v>0</v>
      </c>
      <c r="AR346" s="49" t="s">
        <v>78</v>
      </c>
      <c r="AT346" s="49" t="s">
        <v>75</v>
      </c>
      <c r="AU346" s="49" t="s">
        <v>43</v>
      </c>
      <c r="AY346" s="5" t="s">
        <v>73</v>
      </c>
      <c r="BE346" s="114">
        <f>IF($N$346="základní",$J$346,0)</f>
        <v>0</v>
      </c>
      <c r="BF346" s="114">
        <f>IF($N$346="snížená",$J$346,0)</f>
        <v>0</v>
      </c>
      <c r="BG346" s="114">
        <f>IF($N$346="zákl. přenesená",$J$346,0)</f>
        <v>0</v>
      </c>
      <c r="BH346" s="114">
        <f>IF($N$346="sníž. přenesená",$J$346,0)</f>
        <v>0</v>
      </c>
      <c r="BI346" s="114">
        <f>IF($N$346="nulová",$J$346,0)</f>
        <v>0</v>
      </c>
      <c r="BJ346" s="49" t="s">
        <v>8</v>
      </c>
      <c r="BK346" s="114">
        <f>ROUND($I$346*$H$346,2)</f>
        <v>0</v>
      </c>
      <c r="BL346" s="49" t="s">
        <v>78</v>
      </c>
      <c r="BM346" s="49" t="s">
        <v>987</v>
      </c>
    </row>
    <row r="347" spans="2:47" s="5" customFormat="1" ht="16.5" customHeight="1">
      <c r="B347" s="16"/>
      <c r="C347" s="17"/>
      <c r="D347" s="115" t="s">
        <v>79</v>
      </c>
      <c r="E347" s="17"/>
      <c r="F347" s="116" t="s">
        <v>333</v>
      </c>
      <c r="G347" s="17"/>
      <c r="H347" s="17"/>
      <c r="J347" s="17"/>
      <c r="K347" s="17"/>
      <c r="L347" s="32"/>
      <c r="M347" s="35"/>
      <c r="N347" s="17"/>
      <c r="O347" s="17"/>
      <c r="P347" s="17"/>
      <c r="Q347" s="17"/>
      <c r="R347" s="17"/>
      <c r="S347" s="17"/>
      <c r="T347" s="36"/>
      <c r="AT347" s="5" t="s">
        <v>79</v>
      </c>
      <c r="AU347" s="5" t="s">
        <v>43</v>
      </c>
    </row>
    <row r="348" spans="2:51" s="5" customFormat="1" ht="15.75" customHeight="1">
      <c r="B348" s="128"/>
      <c r="C348" s="129"/>
      <c r="D348" s="117" t="s">
        <v>81</v>
      </c>
      <c r="E348" s="129"/>
      <c r="F348" s="130" t="s">
        <v>674</v>
      </c>
      <c r="G348" s="129"/>
      <c r="H348" s="129"/>
      <c r="J348" s="129"/>
      <c r="K348" s="129"/>
      <c r="L348" s="131"/>
      <c r="M348" s="132"/>
      <c r="N348" s="129"/>
      <c r="O348" s="129"/>
      <c r="P348" s="129"/>
      <c r="Q348" s="129"/>
      <c r="R348" s="129"/>
      <c r="S348" s="129"/>
      <c r="T348" s="133"/>
      <c r="AT348" s="134" t="s">
        <v>81</v>
      </c>
      <c r="AU348" s="134" t="s">
        <v>43</v>
      </c>
      <c r="AV348" s="134" t="s">
        <v>8</v>
      </c>
      <c r="AW348" s="134" t="s">
        <v>51</v>
      </c>
      <c r="AX348" s="134" t="s">
        <v>42</v>
      </c>
      <c r="AY348" s="134" t="s">
        <v>73</v>
      </c>
    </row>
    <row r="349" spans="2:51" s="5" customFormat="1" ht="15.75" customHeight="1">
      <c r="B349" s="119"/>
      <c r="C349" s="120"/>
      <c r="D349" s="117" t="s">
        <v>81</v>
      </c>
      <c r="E349" s="120"/>
      <c r="F349" s="121" t="s">
        <v>988</v>
      </c>
      <c r="G349" s="120"/>
      <c r="H349" s="122">
        <v>442</v>
      </c>
      <c r="J349" s="120"/>
      <c r="K349" s="120"/>
      <c r="L349" s="123"/>
      <c r="M349" s="124"/>
      <c r="N349" s="120"/>
      <c r="O349" s="120"/>
      <c r="P349" s="120"/>
      <c r="Q349" s="120"/>
      <c r="R349" s="120"/>
      <c r="S349" s="120"/>
      <c r="T349" s="125"/>
      <c r="AT349" s="126" t="s">
        <v>81</v>
      </c>
      <c r="AU349" s="126" t="s">
        <v>43</v>
      </c>
      <c r="AV349" s="126" t="s">
        <v>43</v>
      </c>
      <c r="AW349" s="126" t="s">
        <v>51</v>
      </c>
      <c r="AX349" s="126" t="s">
        <v>42</v>
      </c>
      <c r="AY349" s="126" t="s">
        <v>73</v>
      </c>
    </row>
    <row r="350" spans="2:51" s="5" customFormat="1" ht="15.75" customHeight="1">
      <c r="B350" s="119"/>
      <c r="C350" s="120"/>
      <c r="D350" s="117" t="s">
        <v>81</v>
      </c>
      <c r="E350" s="120"/>
      <c r="F350" s="121" t="s">
        <v>989</v>
      </c>
      <c r="G350" s="120"/>
      <c r="H350" s="122">
        <v>60</v>
      </c>
      <c r="J350" s="120"/>
      <c r="K350" s="120"/>
      <c r="L350" s="123"/>
      <c r="M350" s="124"/>
      <c r="N350" s="120"/>
      <c r="O350" s="120"/>
      <c r="P350" s="120"/>
      <c r="Q350" s="120"/>
      <c r="R350" s="120"/>
      <c r="S350" s="120"/>
      <c r="T350" s="125"/>
      <c r="AT350" s="126" t="s">
        <v>81</v>
      </c>
      <c r="AU350" s="126" t="s">
        <v>43</v>
      </c>
      <c r="AV350" s="126" t="s">
        <v>43</v>
      </c>
      <c r="AW350" s="126" t="s">
        <v>51</v>
      </c>
      <c r="AX350" s="126" t="s">
        <v>42</v>
      </c>
      <c r="AY350" s="126" t="s">
        <v>73</v>
      </c>
    </row>
    <row r="351" spans="2:51" s="5" customFormat="1" ht="15.75" customHeight="1">
      <c r="B351" s="119"/>
      <c r="C351" s="120"/>
      <c r="D351" s="117" t="s">
        <v>81</v>
      </c>
      <c r="E351" s="120"/>
      <c r="F351" s="121" t="s">
        <v>990</v>
      </c>
      <c r="G351" s="120"/>
      <c r="H351" s="122">
        <v>176</v>
      </c>
      <c r="J351" s="120"/>
      <c r="K351" s="120"/>
      <c r="L351" s="123"/>
      <c r="M351" s="124"/>
      <c r="N351" s="120"/>
      <c r="O351" s="120"/>
      <c r="P351" s="120"/>
      <c r="Q351" s="120"/>
      <c r="R351" s="120"/>
      <c r="S351" s="120"/>
      <c r="T351" s="125"/>
      <c r="AT351" s="126" t="s">
        <v>81</v>
      </c>
      <c r="AU351" s="126" t="s">
        <v>43</v>
      </c>
      <c r="AV351" s="126" t="s">
        <v>43</v>
      </c>
      <c r="AW351" s="126" t="s">
        <v>51</v>
      </c>
      <c r="AX351" s="126" t="s">
        <v>42</v>
      </c>
      <c r="AY351" s="126" t="s">
        <v>73</v>
      </c>
    </row>
    <row r="352" spans="2:51" s="5" customFormat="1" ht="15.75" customHeight="1">
      <c r="B352" s="119"/>
      <c r="C352" s="120"/>
      <c r="D352" s="117" t="s">
        <v>81</v>
      </c>
      <c r="E352" s="120"/>
      <c r="F352" s="121" t="s">
        <v>991</v>
      </c>
      <c r="G352" s="120"/>
      <c r="H352" s="122">
        <v>84</v>
      </c>
      <c r="J352" s="120"/>
      <c r="K352" s="120"/>
      <c r="L352" s="123"/>
      <c r="M352" s="124"/>
      <c r="N352" s="120"/>
      <c r="O352" s="120"/>
      <c r="P352" s="120"/>
      <c r="Q352" s="120"/>
      <c r="R352" s="120"/>
      <c r="S352" s="120"/>
      <c r="T352" s="125"/>
      <c r="AT352" s="126" t="s">
        <v>81</v>
      </c>
      <c r="AU352" s="126" t="s">
        <v>43</v>
      </c>
      <c r="AV352" s="126" t="s">
        <v>43</v>
      </c>
      <c r="AW352" s="126" t="s">
        <v>51</v>
      </c>
      <c r="AX352" s="126" t="s">
        <v>42</v>
      </c>
      <c r="AY352" s="126" t="s">
        <v>73</v>
      </c>
    </row>
    <row r="353" spans="2:51" s="5" customFormat="1" ht="15.75" customHeight="1">
      <c r="B353" s="135"/>
      <c r="C353" s="136"/>
      <c r="D353" s="117" t="s">
        <v>81</v>
      </c>
      <c r="E353" s="136"/>
      <c r="F353" s="137" t="s">
        <v>119</v>
      </c>
      <c r="G353" s="136"/>
      <c r="H353" s="138">
        <v>762</v>
      </c>
      <c r="J353" s="136"/>
      <c r="K353" s="136"/>
      <c r="L353" s="139"/>
      <c r="M353" s="140"/>
      <c r="N353" s="136"/>
      <c r="O353" s="136"/>
      <c r="P353" s="136"/>
      <c r="Q353" s="136"/>
      <c r="R353" s="136"/>
      <c r="S353" s="136"/>
      <c r="T353" s="141"/>
      <c r="AT353" s="142" t="s">
        <v>81</v>
      </c>
      <c r="AU353" s="142" t="s">
        <v>43</v>
      </c>
      <c r="AV353" s="142" t="s">
        <v>82</v>
      </c>
      <c r="AW353" s="142" t="s">
        <v>51</v>
      </c>
      <c r="AX353" s="142" t="s">
        <v>42</v>
      </c>
      <c r="AY353" s="142" t="s">
        <v>73</v>
      </c>
    </row>
    <row r="354" spans="2:51" s="5" customFormat="1" ht="15.75" customHeight="1">
      <c r="B354" s="128"/>
      <c r="C354" s="129"/>
      <c r="D354" s="117" t="s">
        <v>81</v>
      </c>
      <c r="E354" s="129"/>
      <c r="F354" s="130" t="s">
        <v>675</v>
      </c>
      <c r="G354" s="129"/>
      <c r="H354" s="129"/>
      <c r="J354" s="129"/>
      <c r="K354" s="129"/>
      <c r="L354" s="131"/>
      <c r="M354" s="132"/>
      <c r="N354" s="129"/>
      <c r="O354" s="129"/>
      <c r="P354" s="129"/>
      <c r="Q354" s="129"/>
      <c r="R354" s="129"/>
      <c r="S354" s="129"/>
      <c r="T354" s="133"/>
      <c r="AT354" s="134" t="s">
        <v>81</v>
      </c>
      <c r="AU354" s="134" t="s">
        <v>43</v>
      </c>
      <c r="AV354" s="134" t="s">
        <v>8</v>
      </c>
      <c r="AW354" s="134" t="s">
        <v>51</v>
      </c>
      <c r="AX354" s="134" t="s">
        <v>42</v>
      </c>
      <c r="AY354" s="134" t="s">
        <v>73</v>
      </c>
    </row>
    <row r="355" spans="2:51" s="5" customFormat="1" ht="15.75" customHeight="1">
      <c r="B355" s="119"/>
      <c r="C355" s="120"/>
      <c r="D355" s="117" t="s">
        <v>81</v>
      </c>
      <c r="E355" s="120"/>
      <c r="F355" s="121" t="s">
        <v>992</v>
      </c>
      <c r="G355" s="120"/>
      <c r="H355" s="122">
        <v>1260</v>
      </c>
      <c r="J355" s="120"/>
      <c r="K355" s="120"/>
      <c r="L355" s="123"/>
      <c r="M355" s="124"/>
      <c r="N355" s="120"/>
      <c r="O355" s="120"/>
      <c r="P355" s="120"/>
      <c r="Q355" s="120"/>
      <c r="R355" s="120"/>
      <c r="S355" s="120"/>
      <c r="T355" s="125"/>
      <c r="AT355" s="126" t="s">
        <v>81</v>
      </c>
      <c r="AU355" s="126" t="s">
        <v>43</v>
      </c>
      <c r="AV355" s="126" t="s">
        <v>43</v>
      </c>
      <c r="AW355" s="126" t="s">
        <v>51</v>
      </c>
      <c r="AX355" s="126" t="s">
        <v>42</v>
      </c>
      <c r="AY355" s="126" t="s">
        <v>73</v>
      </c>
    </row>
    <row r="356" spans="2:51" s="5" customFormat="1" ht="15.75" customHeight="1">
      <c r="B356" s="119"/>
      <c r="C356" s="120"/>
      <c r="D356" s="117" t="s">
        <v>81</v>
      </c>
      <c r="E356" s="120"/>
      <c r="F356" s="121" t="s">
        <v>993</v>
      </c>
      <c r="G356" s="120"/>
      <c r="H356" s="122">
        <v>60</v>
      </c>
      <c r="J356" s="120"/>
      <c r="K356" s="120"/>
      <c r="L356" s="123"/>
      <c r="M356" s="124"/>
      <c r="N356" s="120"/>
      <c r="O356" s="120"/>
      <c r="P356" s="120"/>
      <c r="Q356" s="120"/>
      <c r="R356" s="120"/>
      <c r="S356" s="120"/>
      <c r="T356" s="125"/>
      <c r="AT356" s="126" t="s">
        <v>81</v>
      </c>
      <c r="AU356" s="126" t="s">
        <v>43</v>
      </c>
      <c r="AV356" s="126" t="s">
        <v>43</v>
      </c>
      <c r="AW356" s="126" t="s">
        <v>51</v>
      </c>
      <c r="AX356" s="126" t="s">
        <v>42</v>
      </c>
      <c r="AY356" s="126" t="s">
        <v>73</v>
      </c>
    </row>
    <row r="357" spans="2:51" s="5" customFormat="1" ht="15.75" customHeight="1">
      <c r="B357" s="119"/>
      <c r="C357" s="120"/>
      <c r="D357" s="117" t="s">
        <v>81</v>
      </c>
      <c r="E357" s="120"/>
      <c r="F357" s="121" t="s">
        <v>994</v>
      </c>
      <c r="G357" s="120"/>
      <c r="H357" s="122">
        <v>360</v>
      </c>
      <c r="J357" s="120"/>
      <c r="K357" s="120"/>
      <c r="L357" s="123"/>
      <c r="M357" s="124"/>
      <c r="N357" s="120"/>
      <c r="O357" s="120"/>
      <c r="P357" s="120"/>
      <c r="Q357" s="120"/>
      <c r="R357" s="120"/>
      <c r="S357" s="120"/>
      <c r="T357" s="125"/>
      <c r="AT357" s="126" t="s">
        <v>81</v>
      </c>
      <c r="AU357" s="126" t="s">
        <v>43</v>
      </c>
      <c r="AV357" s="126" t="s">
        <v>43</v>
      </c>
      <c r="AW357" s="126" t="s">
        <v>51</v>
      </c>
      <c r="AX357" s="126" t="s">
        <v>42</v>
      </c>
      <c r="AY357" s="126" t="s">
        <v>73</v>
      </c>
    </row>
    <row r="358" spans="2:51" s="5" customFormat="1" ht="15.75" customHeight="1">
      <c r="B358" s="119"/>
      <c r="C358" s="120"/>
      <c r="D358" s="117" t="s">
        <v>81</v>
      </c>
      <c r="E358" s="120"/>
      <c r="F358" s="121" t="s">
        <v>995</v>
      </c>
      <c r="G358" s="120"/>
      <c r="H358" s="122">
        <v>187</v>
      </c>
      <c r="J358" s="120"/>
      <c r="K358" s="120"/>
      <c r="L358" s="123"/>
      <c r="M358" s="124"/>
      <c r="N358" s="120"/>
      <c r="O358" s="120"/>
      <c r="P358" s="120"/>
      <c r="Q358" s="120"/>
      <c r="R358" s="120"/>
      <c r="S358" s="120"/>
      <c r="T358" s="125"/>
      <c r="AT358" s="126" t="s">
        <v>81</v>
      </c>
      <c r="AU358" s="126" t="s">
        <v>43</v>
      </c>
      <c r="AV358" s="126" t="s">
        <v>43</v>
      </c>
      <c r="AW358" s="126" t="s">
        <v>51</v>
      </c>
      <c r="AX358" s="126" t="s">
        <v>42</v>
      </c>
      <c r="AY358" s="126" t="s">
        <v>73</v>
      </c>
    </row>
    <row r="359" spans="2:51" s="5" customFormat="1" ht="15.75" customHeight="1">
      <c r="B359" s="135"/>
      <c r="C359" s="136"/>
      <c r="D359" s="117" t="s">
        <v>81</v>
      </c>
      <c r="E359" s="136"/>
      <c r="F359" s="137" t="s">
        <v>119</v>
      </c>
      <c r="G359" s="136"/>
      <c r="H359" s="138">
        <v>1867</v>
      </c>
      <c r="J359" s="136"/>
      <c r="K359" s="136"/>
      <c r="L359" s="139"/>
      <c r="M359" s="140"/>
      <c r="N359" s="136"/>
      <c r="O359" s="136"/>
      <c r="P359" s="136"/>
      <c r="Q359" s="136"/>
      <c r="R359" s="136"/>
      <c r="S359" s="136"/>
      <c r="T359" s="141"/>
      <c r="AT359" s="142" t="s">
        <v>81</v>
      </c>
      <c r="AU359" s="142" t="s">
        <v>43</v>
      </c>
      <c r="AV359" s="142" t="s">
        <v>82</v>
      </c>
      <c r="AW359" s="142" t="s">
        <v>51</v>
      </c>
      <c r="AX359" s="142" t="s">
        <v>42</v>
      </c>
      <c r="AY359" s="142" t="s">
        <v>73</v>
      </c>
    </row>
    <row r="360" spans="2:51" s="5" customFormat="1" ht="15.75" customHeight="1">
      <c r="B360" s="143"/>
      <c r="C360" s="144"/>
      <c r="D360" s="117" t="s">
        <v>81</v>
      </c>
      <c r="E360" s="144" t="s">
        <v>741</v>
      </c>
      <c r="F360" s="145" t="s">
        <v>120</v>
      </c>
      <c r="G360" s="144"/>
      <c r="H360" s="146">
        <v>2629</v>
      </c>
      <c r="J360" s="144"/>
      <c r="K360" s="144"/>
      <c r="L360" s="147"/>
      <c r="M360" s="148"/>
      <c r="N360" s="144"/>
      <c r="O360" s="144"/>
      <c r="P360" s="144"/>
      <c r="Q360" s="144"/>
      <c r="R360" s="144"/>
      <c r="S360" s="144"/>
      <c r="T360" s="149"/>
      <c r="AT360" s="150" t="s">
        <v>81</v>
      </c>
      <c r="AU360" s="150" t="s">
        <v>43</v>
      </c>
      <c r="AV360" s="150" t="s">
        <v>78</v>
      </c>
      <c r="AW360" s="150" t="s">
        <v>51</v>
      </c>
      <c r="AX360" s="150" t="s">
        <v>42</v>
      </c>
      <c r="AY360" s="150" t="s">
        <v>73</v>
      </c>
    </row>
    <row r="361" spans="2:51" s="5" customFormat="1" ht="15.75" customHeight="1">
      <c r="B361" s="119"/>
      <c r="C361" s="120"/>
      <c r="D361" s="117" t="s">
        <v>81</v>
      </c>
      <c r="E361" s="120"/>
      <c r="F361" s="121" t="s">
        <v>996</v>
      </c>
      <c r="G361" s="120"/>
      <c r="H361" s="122">
        <v>1314.5</v>
      </c>
      <c r="J361" s="120"/>
      <c r="K361" s="120"/>
      <c r="L361" s="123"/>
      <c r="M361" s="124"/>
      <c r="N361" s="120"/>
      <c r="O361" s="120"/>
      <c r="P361" s="120"/>
      <c r="Q361" s="120"/>
      <c r="R361" s="120"/>
      <c r="S361" s="120"/>
      <c r="T361" s="125"/>
      <c r="AT361" s="126" t="s">
        <v>81</v>
      </c>
      <c r="AU361" s="126" t="s">
        <v>43</v>
      </c>
      <c r="AV361" s="126" t="s">
        <v>43</v>
      </c>
      <c r="AW361" s="126" t="s">
        <v>51</v>
      </c>
      <c r="AX361" s="126" t="s">
        <v>8</v>
      </c>
      <c r="AY361" s="126" t="s">
        <v>73</v>
      </c>
    </row>
    <row r="362" spans="2:65" s="5" customFormat="1" ht="15.75" customHeight="1">
      <c r="B362" s="16"/>
      <c r="C362" s="103" t="s">
        <v>216</v>
      </c>
      <c r="D362" s="103" t="s">
        <v>75</v>
      </c>
      <c r="E362" s="104" t="s">
        <v>1789</v>
      </c>
      <c r="F362" s="105" t="s">
        <v>1788</v>
      </c>
      <c r="G362" s="106" t="s">
        <v>132</v>
      </c>
      <c r="H362" s="107">
        <v>101.5</v>
      </c>
      <c r="I362" s="108"/>
      <c r="J362" s="109">
        <f>ROUND($I$362*$H$362,2)</f>
        <v>0</v>
      </c>
      <c r="K362" s="105" t="s">
        <v>77</v>
      </c>
      <c r="L362" s="32"/>
      <c r="M362" s="110"/>
      <c r="N362" s="111" t="s">
        <v>31</v>
      </c>
      <c r="O362" s="17"/>
      <c r="P362" s="17"/>
      <c r="Q362" s="112">
        <v>0.00054</v>
      </c>
      <c r="R362" s="112">
        <f>$Q$362*$H$362</f>
        <v>0.05481</v>
      </c>
      <c r="S362" s="112">
        <v>0</v>
      </c>
      <c r="T362" s="113">
        <f>$S$362*$H$362</f>
        <v>0</v>
      </c>
      <c r="AR362" s="49" t="s">
        <v>78</v>
      </c>
      <c r="AT362" s="49" t="s">
        <v>75</v>
      </c>
      <c r="AU362" s="49" t="s">
        <v>43</v>
      </c>
      <c r="AY362" s="5" t="s">
        <v>73</v>
      </c>
      <c r="BE362" s="114">
        <f>IF($N$362="základní",$J$362,0)</f>
        <v>0</v>
      </c>
      <c r="BF362" s="114">
        <f>IF($N$362="snížená",$J$362,0)</f>
        <v>0</v>
      </c>
      <c r="BG362" s="114">
        <f>IF($N$362="zákl. přenesená",$J$362,0)</f>
        <v>0</v>
      </c>
      <c r="BH362" s="114">
        <f>IF($N$362="sníž. přenesená",$J$362,0)</f>
        <v>0</v>
      </c>
      <c r="BI362" s="114">
        <f>IF($N$362="nulová",$J$362,0)</f>
        <v>0</v>
      </c>
      <c r="BJ362" s="49" t="s">
        <v>8</v>
      </c>
      <c r="BK362" s="114">
        <f>ROUND($I$362*$H$362,2)</f>
        <v>0</v>
      </c>
      <c r="BL362" s="49" t="s">
        <v>78</v>
      </c>
      <c r="BM362" s="49" t="s">
        <v>997</v>
      </c>
    </row>
    <row r="363" spans="2:47" s="5" customFormat="1" ht="16.5" customHeight="1" hidden="1">
      <c r="B363" s="16"/>
      <c r="C363" s="17"/>
      <c r="D363" s="115" t="s">
        <v>79</v>
      </c>
      <c r="E363" s="17"/>
      <c r="F363" s="116"/>
      <c r="G363" s="17"/>
      <c r="H363" s="17"/>
      <c r="J363" s="17"/>
      <c r="K363" s="17"/>
      <c r="L363" s="32"/>
      <c r="M363" s="35"/>
      <c r="N363" s="17"/>
      <c r="O363" s="17"/>
      <c r="P363" s="17"/>
      <c r="Q363" s="17"/>
      <c r="R363" s="17"/>
      <c r="S363" s="17"/>
      <c r="T363" s="36"/>
      <c r="AT363" s="5" t="s">
        <v>79</v>
      </c>
      <c r="AU363" s="5" t="s">
        <v>43</v>
      </c>
    </row>
    <row r="364" spans="2:51" s="5" customFormat="1" ht="15.75" customHeight="1">
      <c r="B364" s="119"/>
      <c r="C364" s="120"/>
      <c r="D364" s="117" t="s">
        <v>81</v>
      </c>
      <c r="E364" s="120"/>
      <c r="F364" s="121" t="s">
        <v>1776</v>
      </c>
      <c r="G364" s="120"/>
      <c r="H364" s="122">
        <v>203</v>
      </c>
      <c r="J364" s="120"/>
      <c r="K364" s="120"/>
      <c r="L364" s="123"/>
      <c r="M364" s="124"/>
      <c r="N364" s="120"/>
      <c r="O364" s="120"/>
      <c r="P364" s="120"/>
      <c r="Q364" s="120"/>
      <c r="R364" s="120"/>
      <c r="S364" s="120"/>
      <c r="T364" s="125"/>
      <c r="AT364" s="126" t="s">
        <v>81</v>
      </c>
      <c r="AU364" s="126" t="s">
        <v>43</v>
      </c>
      <c r="AV364" s="126" t="s">
        <v>43</v>
      </c>
      <c r="AW364" s="126" t="s">
        <v>51</v>
      </c>
      <c r="AX364" s="126" t="s">
        <v>42</v>
      </c>
      <c r="AY364" s="126" t="s">
        <v>73</v>
      </c>
    </row>
    <row r="365" spans="2:51" s="5" customFormat="1" ht="15.75" customHeight="1">
      <c r="B365" s="143"/>
      <c r="C365" s="144"/>
      <c r="D365" s="117" t="s">
        <v>81</v>
      </c>
      <c r="E365" s="144" t="s">
        <v>739</v>
      </c>
      <c r="F365" s="145" t="s">
        <v>120</v>
      </c>
      <c r="G365" s="144"/>
      <c r="H365" s="146">
        <v>203</v>
      </c>
      <c r="J365" s="144"/>
      <c r="K365" s="144"/>
      <c r="L365" s="147"/>
      <c r="M365" s="148"/>
      <c r="N365" s="144"/>
      <c r="O365" s="144"/>
      <c r="P365" s="144"/>
      <c r="Q365" s="144"/>
      <c r="R365" s="144"/>
      <c r="S365" s="144"/>
      <c r="T365" s="149"/>
      <c r="AT365" s="150" t="s">
        <v>81</v>
      </c>
      <c r="AU365" s="150" t="s">
        <v>43</v>
      </c>
      <c r="AV365" s="150" t="s">
        <v>78</v>
      </c>
      <c r="AW365" s="150" t="s">
        <v>51</v>
      </c>
      <c r="AX365" s="150" t="s">
        <v>42</v>
      </c>
      <c r="AY365" s="150" t="s">
        <v>73</v>
      </c>
    </row>
    <row r="366" spans="2:51" s="5" customFormat="1" ht="15.75" customHeight="1">
      <c r="B366" s="119"/>
      <c r="C366" s="120"/>
      <c r="D366" s="117" t="s">
        <v>81</v>
      </c>
      <c r="E366" s="120"/>
      <c r="F366" s="121" t="s">
        <v>998</v>
      </c>
      <c r="G366" s="120"/>
      <c r="H366" s="122">
        <v>101.5</v>
      </c>
      <c r="J366" s="120"/>
      <c r="K366" s="120"/>
      <c r="L366" s="123"/>
      <c r="M366" s="124"/>
      <c r="N366" s="120"/>
      <c r="O366" s="120"/>
      <c r="P366" s="120"/>
      <c r="Q366" s="120"/>
      <c r="R366" s="120"/>
      <c r="S366" s="120"/>
      <c r="T366" s="125"/>
      <c r="AT366" s="126" t="s">
        <v>81</v>
      </c>
      <c r="AU366" s="126" t="s">
        <v>43</v>
      </c>
      <c r="AV366" s="126" t="s">
        <v>43</v>
      </c>
      <c r="AW366" s="126" t="s">
        <v>51</v>
      </c>
      <c r="AX366" s="126" t="s">
        <v>8</v>
      </c>
      <c r="AY366" s="126" t="s">
        <v>73</v>
      </c>
    </row>
    <row r="367" spans="2:65" s="5" customFormat="1" ht="15.75" customHeight="1">
      <c r="B367" s="16"/>
      <c r="C367" s="103" t="s">
        <v>217</v>
      </c>
      <c r="D367" s="103" t="s">
        <v>75</v>
      </c>
      <c r="E367" s="104" t="s">
        <v>336</v>
      </c>
      <c r="F367" s="105" t="s">
        <v>337</v>
      </c>
      <c r="G367" s="106" t="s">
        <v>132</v>
      </c>
      <c r="H367" s="107">
        <v>25</v>
      </c>
      <c r="I367" s="108"/>
      <c r="J367" s="109">
        <f>ROUND($I$367*$H$367,2)</f>
        <v>0</v>
      </c>
      <c r="K367" s="105"/>
      <c r="L367" s="32"/>
      <c r="M367" s="110"/>
      <c r="N367" s="111" t="s">
        <v>31</v>
      </c>
      <c r="O367" s="17"/>
      <c r="P367" s="17"/>
      <c r="Q367" s="112">
        <v>0.00022</v>
      </c>
      <c r="R367" s="112">
        <f>$Q$367*$H$367</f>
        <v>0.0055000000000000005</v>
      </c>
      <c r="S367" s="112">
        <v>0</v>
      </c>
      <c r="T367" s="113">
        <f>$S$367*$H$367</f>
        <v>0</v>
      </c>
      <c r="AR367" s="49" t="s">
        <v>78</v>
      </c>
      <c r="AT367" s="49" t="s">
        <v>75</v>
      </c>
      <c r="AU367" s="49" t="s">
        <v>43</v>
      </c>
      <c r="AY367" s="5" t="s">
        <v>73</v>
      </c>
      <c r="BE367" s="114">
        <f>IF($N$367="základní",$J$367,0)</f>
        <v>0</v>
      </c>
      <c r="BF367" s="114">
        <f>IF($N$367="snížená",$J$367,0)</f>
        <v>0</v>
      </c>
      <c r="BG367" s="114">
        <f>IF($N$367="zákl. přenesená",$J$367,0)</f>
        <v>0</v>
      </c>
      <c r="BH367" s="114">
        <f>IF($N$367="sníž. přenesená",$J$367,0)</f>
        <v>0</v>
      </c>
      <c r="BI367" s="114">
        <f>IF($N$367="nulová",$J$367,0)</f>
        <v>0</v>
      </c>
      <c r="BJ367" s="49" t="s">
        <v>8</v>
      </c>
      <c r="BK367" s="114">
        <f>ROUND($I$367*$H$367,2)</f>
        <v>0</v>
      </c>
      <c r="BL367" s="49" t="s">
        <v>78</v>
      </c>
      <c r="BM367" s="49" t="s">
        <v>999</v>
      </c>
    </row>
    <row r="368" spans="2:47" s="5" customFormat="1" ht="16.5" customHeight="1">
      <c r="B368" s="16"/>
      <c r="C368" s="17"/>
      <c r="D368" s="115" t="s">
        <v>79</v>
      </c>
      <c r="E368" s="17"/>
      <c r="F368" s="116" t="s">
        <v>1000</v>
      </c>
      <c r="G368" s="17"/>
      <c r="H368" s="17"/>
      <c r="J368" s="17"/>
      <c r="K368" s="17"/>
      <c r="L368" s="32"/>
      <c r="M368" s="35"/>
      <c r="N368" s="17"/>
      <c r="O368" s="17"/>
      <c r="P368" s="17"/>
      <c r="Q368" s="17"/>
      <c r="R368" s="17"/>
      <c r="S368" s="17"/>
      <c r="T368" s="36"/>
      <c r="AT368" s="5" t="s">
        <v>79</v>
      </c>
      <c r="AU368" s="5" t="s">
        <v>43</v>
      </c>
    </row>
    <row r="369" spans="2:65" s="5" customFormat="1" ht="15.75" customHeight="1">
      <c r="B369" s="16"/>
      <c r="C369" s="103" t="s">
        <v>218</v>
      </c>
      <c r="D369" s="103" t="s">
        <v>75</v>
      </c>
      <c r="E369" s="104" t="s">
        <v>339</v>
      </c>
      <c r="F369" s="105" t="s">
        <v>340</v>
      </c>
      <c r="G369" s="106" t="s">
        <v>132</v>
      </c>
      <c r="H369" s="107">
        <v>1314.5</v>
      </c>
      <c r="I369" s="108"/>
      <c r="J369" s="109">
        <f>ROUND($I$369*$H$369,2)</f>
        <v>0</v>
      </c>
      <c r="K369" s="105"/>
      <c r="L369" s="32"/>
      <c r="M369" s="110"/>
      <c r="N369" s="111" t="s">
        <v>31</v>
      </c>
      <c r="O369" s="17"/>
      <c r="P369" s="17"/>
      <c r="Q369" s="112">
        <v>0.00088</v>
      </c>
      <c r="R369" s="112">
        <f>$Q$369*$H$369</f>
        <v>1.15676</v>
      </c>
      <c r="S369" s="112">
        <v>0</v>
      </c>
      <c r="T369" s="113">
        <f>$S$369*$H$369</f>
        <v>0</v>
      </c>
      <c r="AR369" s="49" t="s">
        <v>78</v>
      </c>
      <c r="AT369" s="49" t="s">
        <v>75</v>
      </c>
      <c r="AU369" s="49" t="s">
        <v>43</v>
      </c>
      <c r="AY369" s="5" t="s">
        <v>73</v>
      </c>
      <c r="BE369" s="114">
        <f>IF($N$369="základní",$J$369,0)</f>
        <v>0</v>
      </c>
      <c r="BF369" s="114">
        <f>IF($N$369="snížená",$J$369,0)</f>
        <v>0</v>
      </c>
      <c r="BG369" s="114">
        <f>IF($N$369="zákl. přenesená",$J$369,0)</f>
        <v>0</v>
      </c>
      <c r="BH369" s="114">
        <f>IF($N$369="sníž. přenesená",$J$369,0)</f>
        <v>0</v>
      </c>
      <c r="BI369" s="114">
        <f>IF($N$369="nulová",$J$369,0)</f>
        <v>0</v>
      </c>
      <c r="BJ369" s="49" t="s">
        <v>8</v>
      </c>
      <c r="BK369" s="114">
        <f>ROUND($I$369*$H$369,2)</f>
        <v>0</v>
      </c>
      <c r="BL369" s="49" t="s">
        <v>78</v>
      </c>
      <c r="BM369" s="49" t="s">
        <v>1001</v>
      </c>
    </row>
    <row r="370" spans="2:47" s="5" customFormat="1" ht="16.5" customHeight="1">
      <c r="B370" s="16"/>
      <c r="C370" s="17"/>
      <c r="D370" s="115" t="s">
        <v>79</v>
      </c>
      <c r="E370" s="17"/>
      <c r="F370" s="116" t="s">
        <v>1002</v>
      </c>
      <c r="G370" s="17"/>
      <c r="H370" s="17"/>
      <c r="J370" s="17"/>
      <c r="K370" s="17"/>
      <c r="L370" s="32"/>
      <c r="M370" s="35"/>
      <c r="N370" s="17"/>
      <c r="O370" s="17"/>
      <c r="P370" s="17"/>
      <c r="Q370" s="17"/>
      <c r="R370" s="17"/>
      <c r="S370" s="17"/>
      <c r="T370" s="36"/>
      <c r="AT370" s="5" t="s">
        <v>79</v>
      </c>
      <c r="AU370" s="5" t="s">
        <v>43</v>
      </c>
    </row>
    <row r="371" spans="2:51" s="5" customFormat="1" ht="15.75" customHeight="1">
      <c r="B371" s="119"/>
      <c r="C371" s="120"/>
      <c r="D371" s="117" t="s">
        <v>81</v>
      </c>
      <c r="E371" s="120"/>
      <c r="F371" s="121" t="s">
        <v>1003</v>
      </c>
      <c r="G371" s="120"/>
      <c r="H371" s="122">
        <v>1314.5</v>
      </c>
      <c r="J371" s="120"/>
      <c r="K371" s="120"/>
      <c r="L371" s="123"/>
      <c r="M371" s="124"/>
      <c r="N371" s="120"/>
      <c r="O371" s="120"/>
      <c r="P371" s="120"/>
      <c r="Q371" s="120"/>
      <c r="R371" s="120"/>
      <c r="S371" s="120"/>
      <c r="T371" s="125"/>
      <c r="AT371" s="126" t="s">
        <v>81</v>
      </c>
      <c r="AU371" s="126" t="s">
        <v>43</v>
      </c>
      <c r="AV371" s="126" t="s">
        <v>43</v>
      </c>
      <c r="AW371" s="126" t="s">
        <v>51</v>
      </c>
      <c r="AX371" s="126" t="s">
        <v>8</v>
      </c>
      <c r="AY371" s="126" t="s">
        <v>73</v>
      </c>
    </row>
    <row r="372" spans="2:65" s="5" customFormat="1" ht="15.75" customHeight="1">
      <c r="B372" s="16"/>
      <c r="C372" s="103" t="s">
        <v>219</v>
      </c>
      <c r="D372" s="103" t="s">
        <v>75</v>
      </c>
      <c r="E372" s="104" t="s">
        <v>1004</v>
      </c>
      <c r="F372" s="105" t="s">
        <v>1005</v>
      </c>
      <c r="G372" s="106" t="s">
        <v>132</v>
      </c>
      <c r="H372" s="107">
        <v>121.8</v>
      </c>
      <c r="I372" s="108"/>
      <c r="J372" s="109">
        <f>ROUND($I$372*$H$372,2)</f>
        <v>0</v>
      </c>
      <c r="K372" s="105" t="s">
        <v>77</v>
      </c>
      <c r="L372" s="32"/>
      <c r="M372" s="110"/>
      <c r="N372" s="111" t="s">
        <v>31</v>
      </c>
      <c r="O372" s="17"/>
      <c r="P372" s="17"/>
      <c r="Q372" s="112">
        <v>0.00029</v>
      </c>
      <c r="R372" s="112">
        <f>$Q$372*$H$372</f>
        <v>0.035322</v>
      </c>
      <c r="S372" s="112">
        <v>0</v>
      </c>
      <c r="T372" s="113">
        <f>$S$372*$H$372</f>
        <v>0</v>
      </c>
      <c r="AR372" s="49" t="s">
        <v>78</v>
      </c>
      <c r="AT372" s="49" t="s">
        <v>75</v>
      </c>
      <c r="AU372" s="49" t="s">
        <v>43</v>
      </c>
      <c r="AY372" s="5" t="s">
        <v>73</v>
      </c>
      <c r="BE372" s="114">
        <f>IF($N$372="základní",$J$372,0)</f>
        <v>0</v>
      </c>
      <c r="BF372" s="114">
        <f>IF($N$372="snížená",$J$372,0)</f>
        <v>0</v>
      </c>
      <c r="BG372" s="114">
        <f>IF($N$372="zákl. přenesená",$J$372,0)</f>
        <v>0</v>
      </c>
      <c r="BH372" s="114">
        <f>IF($N$372="sníž. přenesená",$J$372,0)</f>
        <v>0</v>
      </c>
      <c r="BI372" s="114">
        <f>IF($N$372="nulová",$J$372,0)</f>
        <v>0</v>
      </c>
      <c r="BJ372" s="49" t="s">
        <v>8</v>
      </c>
      <c r="BK372" s="114">
        <f>ROUND($I$372*$H$372,2)</f>
        <v>0</v>
      </c>
      <c r="BL372" s="49" t="s">
        <v>78</v>
      </c>
      <c r="BM372" s="49" t="s">
        <v>1006</v>
      </c>
    </row>
    <row r="373" spans="2:47" s="5" customFormat="1" ht="16.5" customHeight="1">
      <c r="B373" s="16"/>
      <c r="C373" s="17"/>
      <c r="D373" s="115" t="s">
        <v>79</v>
      </c>
      <c r="E373" s="17"/>
      <c r="F373" s="116" t="s">
        <v>1007</v>
      </c>
      <c r="G373" s="17"/>
      <c r="H373" s="17"/>
      <c r="J373" s="17"/>
      <c r="K373" s="17"/>
      <c r="L373" s="32"/>
      <c r="M373" s="35"/>
      <c r="N373" s="17"/>
      <c r="O373" s="17"/>
      <c r="P373" s="17"/>
      <c r="Q373" s="17"/>
      <c r="R373" s="17"/>
      <c r="S373" s="17"/>
      <c r="T373" s="36"/>
      <c r="AT373" s="5" t="s">
        <v>79</v>
      </c>
      <c r="AU373" s="5" t="s">
        <v>43</v>
      </c>
    </row>
    <row r="374" spans="2:51" s="5" customFormat="1" ht="15.75" customHeight="1">
      <c r="B374" s="119"/>
      <c r="C374" s="120"/>
      <c r="D374" s="117" t="s">
        <v>81</v>
      </c>
      <c r="E374" s="120"/>
      <c r="F374" s="121" t="s">
        <v>1008</v>
      </c>
      <c r="G374" s="120"/>
      <c r="H374" s="122">
        <v>121.8</v>
      </c>
      <c r="J374" s="120"/>
      <c r="K374" s="120"/>
      <c r="L374" s="123"/>
      <c r="M374" s="124"/>
      <c r="N374" s="120"/>
      <c r="O374" s="120"/>
      <c r="P374" s="120"/>
      <c r="Q374" s="120"/>
      <c r="R374" s="120"/>
      <c r="S374" s="120"/>
      <c r="T374" s="125"/>
      <c r="AT374" s="126" t="s">
        <v>81</v>
      </c>
      <c r="AU374" s="126" t="s">
        <v>43</v>
      </c>
      <c r="AV374" s="126" t="s">
        <v>43</v>
      </c>
      <c r="AW374" s="126" t="s">
        <v>51</v>
      </c>
      <c r="AX374" s="126" t="s">
        <v>8</v>
      </c>
      <c r="AY374" s="126" t="s">
        <v>73</v>
      </c>
    </row>
    <row r="375" spans="2:65" s="5" customFormat="1" ht="15.75" customHeight="1">
      <c r="B375" s="16"/>
      <c r="C375" s="103" t="s">
        <v>220</v>
      </c>
      <c r="D375" s="103" t="s">
        <v>75</v>
      </c>
      <c r="E375" s="104" t="s">
        <v>341</v>
      </c>
      <c r="F375" s="105" t="s">
        <v>342</v>
      </c>
      <c r="G375" s="106" t="s">
        <v>276</v>
      </c>
      <c r="H375" s="107">
        <v>133.05</v>
      </c>
      <c r="I375" s="108"/>
      <c r="J375" s="109">
        <f>ROUND($I$375*$H$375,2)</f>
        <v>0</v>
      </c>
      <c r="K375" s="105"/>
      <c r="L375" s="32"/>
      <c r="M375" s="110"/>
      <c r="N375" s="111" t="s">
        <v>31</v>
      </c>
      <c r="O375" s="17"/>
      <c r="P375" s="17"/>
      <c r="Q375" s="112">
        <v>0.00013132</v>
      </c>
      <c r="R375" s="112">
        <f>$Q$375*$H$375</f>
        <v>0.017472126000000004</v>
      </c>
      <c r="S375" s="112">
        <v>0</v>
      </c>
      <c r="T375" s="113">
        <f>$S$375*$H$375</f>
        <v>0</v>
      </c>
      <c r="AR375" s="49" t="s">
        <v>78</v>
      </c>
      <c r="AT375" s="49" t="s">
        <v>75</v>
      </c>
      <c r="AU375" s="49" t="s">
        <v>43</v>
      </c>
      <c r="AY375" s="5" t="s">
        <v>73</v>
      </c>
      <c r="BE375" s="114">
        <f>IF($N$375="základní",$J$375,0)</f>
        <v>0</v>
      </c>
      <c r="BF375" s="114">
        <f>IF($N$375="snížená",$J$375,0)</f>
        <v>0</v>
      </c>
      <c r="BG375" s="114">
        <f>IF($N$375="zákl. přenesená",$J$375,0)</f>
        <v>0</v>
      </c>
      <c r="BH375" s="114">
        <f>IF($N$375="sníž. přenesená",$J$375,0)</f>
        <v>0</v>
      </c>
      <c r="BI375" s="114">
        <f>IF($N$375="nulová",$J$375,0)</f>
        <v>0</v>
      </c>
      <c r="BJ375" s="49" t="s">
        <v>8</v>
      </c>
      <c r="BK375" s="114">
        <f>ROUND($I$375*$H$375,2)</f>
        <v>0</v>
      </c>
      <c r="BL375" s="49" t="s">
        <v>78</v>
      </c>
      <c r="BM375" s="49" t="s">
        <v>1009</v>
      </c>
    </row>
    <row r="376" spans="2:51" s="5" customFormat="1" ht="15.75" customHeight="1">
      <c r="B376" s="128"/>
      <c r="C376" s="129"/>
      <c r="D376" s="115" t="s">
        <v>81</v>
      </c>
      <c r="E376" s="130"/>
      <c r="F376" s="130" t="s">
        <v>1010</v>
      </c>
      <c r="G376" s="129"/>
      <c r="H376" s="129"/>
      <c r="J376" s="129"/>
      <c r="K376" s="129"/>
      <c r="L376" s="131"/>
      <c r="M376" s="132"/>
      <c r="N376" s="129"/>
      <c r="O376" s="129"/>
      <c r="P376" s="129"/>
      <c r="Q376" s="129"/>
      <c r="R376" s="129"/>
      <c r="S376" s="129"/>
      <c r="T376" s="133"/>
      <c r="AT376" s="134" t="s">
        <v>81</v>
      </c>
      <c r="AU376" s="134" t="s">
        <v>43</v>
      </c>
      <c r="AV376" s="134" t="s">
        <v>8</v>
      </c>
      <c r="AW376" s="134" t="s">
        <v>51</v>
      </c>
      <c r="AX376" s="134" t="s">
        <v>42</v>
      </c>
      <c r="AY376" s="134" t="s">
        <v>73</v>
      </c>
    </row>
    <row r="377" spans="2:51" s="5" customFormat="1" ht="15.75" customHeight="1">
      <c r="B377" s="119"/>
      <c r="C377" s="120"/>
      <c r="D377" s="117" t="s">
        <v>81</v>
      </c>
      <c r="E377" s="120"/>
      <c r="F377" s="121" t="s">
        <v>1011</v>
      </c>
      <c r="G377" s="120"/>
      <c r="H377" s="122">
        <v>25.5</v>
      </c>
      <c r="J377" s="120"/>
      <c r="K377" s="120"/>
      <c r="L377" s="123"/>
      <c r="M377" s="124"/>
      <c r="N377" s="120"/>
      <c r="O377" s="120"/>
      <c r="P377" s="120"/>
      <c r="Q377" s="120"/>
      <c r="R377" s="120"/>
      <c r="S377" s="120"/>
      <c r="T377" s="125"/>
      <c r="AT377" s="126" t="s">
        <v>81</v>
      </c>
      <c r="AU377" s="126" t="s">
        <v>43</v>
      </c>
      <c r="AV377" s="126" t="s">
        <v>43</v>
      </c>
      <c r="AW377" s="126" t="s">
        <v>51</v>
      </c>
      <c r="AX377" s="126" t="s">
        <v>42</v>
      </c>
      <c r="AY377" s="126" t="s">
        <v>73</v>
      </c>
    </row>
    <row r="378" spans="2:51" s="5" customFormat="1" ht="15.75" customHeight="1">
      <c r="B378" s="119"/>
      <c r="C378" s="120"/>
      <c r="D378" s="117" t="s">
        <v>81</v>
      </c>
      <c r="E378" s="120"/>
      <c r="F378" s="121" t="s">
        <v>1012</v>
      </c>
      <c r="G378" s="120"/>
      <c r="H378" s="122">
        <v>3.75</v>
      </c>
      <c r="J378" s="120"/>
      <c r="K378" s="120"/>
      <c r="L378" s="123"/>
      <c r="M378" s="124"/>
      <c r="N378" s="120"/>
      <c r="O378" s="120"/>
      <c r="P378" s="120"/>
      <c r="Q378" s="120"/>
      <c r="R378" s="120"/>
      <c r="S378" s="120"/>
      <c r="T378" s="125"/>
      <c r="AT378" s="126" t="s">
        <v>81</v>
      </c>
      <c r="AU378" s="126" t="s">
        <v>43</v>
      </c>
      <c r="AV378" s="126" t="s">
        <v>43</v>
      </c>
      <c r="AW378" s="126" t="s">
        <v>51</v>
      </c>
      <c r="AX378" s="126" t="s">
        <v>42</v>
      </c>
      <c r="AY378" s="126" t="s">
        <v>73</v>
      </c>
    </row>
    <row r="379" spans="2:51" s="5" customFormat="1" ht="15.75" customHeight="1">
      <c r="B379" s="119"/>
      <c r="C379" s="120"/>
      <c r="D379" s="117" t="s">
        <v>81</v>
      </c>
      <c r="E379" s="120"/>
      <c r="F379" s="121" t="s">
        <v>1013</v>
      </c>
      <c r="G379" s="120"/>
      <c r="H379" s="122">
        <v>9.6</v>
      </c>
      <c r="J379" s="120"/>
      <c r="K379" s="120"/>
      <c r="L379" s="123"/>
      <c r="M379" s="124"/>
      <c r="N379" s="120"/>
      <c r="O379" s="120"/>
      <c r="P379" s="120"/>
      <c r="Q379" s="120"/>
      <c r="R379" s="120"/>
      <c r="S379" s="120"/>
      <c r="T379" s="125"/>
      <c r="AT379" s="126" t="s">
        <v>81</v>
      </c>
      <c r="AU379" s="126" t="s">
        <v>43</v>
      </c>
      <c r="AV379" s="126" t="s">
        <v>43</v>
      </c>
      <c r="AW379" s="126" t="s">
        <v>51</v>
      </c>
      <c r="AX379" s="126" t="s">
        <v>42</v>
      </c>
      <c r="AY379" s="126" t="s">
        <v>73</v>
      </c>
    </row>
    <row r="380" spans="2:51" s="5" customFormat="1" ht="15.75" customHeight="1">
      <c r="B380" s="119"/>
      <c r="C380" s="120"/>
      <c r="D380" s="117" t="s">
        <v>81</v>
      </c>
      <c r="E380" s="120"/>
      <c r="F380" s="121" t="s">
        <v>1014</v>
      </c>
      <c r="G380" s="120"/>
      <c r="H380" s="122">
        <v>8.4</v>
      </c>
      <c r="J380" s="120"/>
      <c r="K380" s="120"/>
      <c r="L380" s="123"/>
      <c r="M380" s="124"/>
      <c r="N380" s="120"/>
      <c r="O380" s="120"/>
      <c r="P380" s="120"/>
      <c r="Q380" s="120"/>
      <c r="R380" s="120"/>
      <c r="S380" s="120"/>
      <c r="T380" s="125"/>
      <c r="AT380" s="126" t="s">
        <v>81</v>
      </c>
      <c r="AU380" s="126" t="s">
        <v>43</v>
      </c>
      <c r="AV380" s="126" t="s">
        <v>43</v>
      </c>
      <c r="AW380" s="126" t="s">
        <v>51</v>
      </c>
      <c r="AX380" s="126" t="s">
        <v>42</v>
      </c>
      <c r="AY380" s="126" t="s">
        <v>73</v>
      </c>
    </row>
    <row r="381" spans="2:51" s="5" customFormat="1" ht="15.75" customHeight="1">
      <c r="B381" s="135"/>
      <c r="C381" s="136"/>
      <c r="D381" s="117" t="s">
        <v>81</v>
      </c>
      <c r="E381" s="136"/>
      <c r="F381" s="137" t="s">
        <v>119</v>
      </c>
      <c r="G381" s="136"/>
      <c r="H381" s="138">
        <v>47.25</v>
      </c>
      <c r="J381" s="136"/>
      <c r="K381" s="136"/>
      <c r="L381" s="139"/>
      <c r="M381" s="140"/>
      <c r="N381" s="136"/>
      <c r="O381" s="136"/>
      <c r="P381" s="136"/>
      <c r="Q381" s="136"/>
      <c r="R381" s="136"/>
      <c r="S381" s="136"/>
      <c r="T381" s="141"/>
      <c r="AT381" s="142" t="s">
        <v>81</v>
      </c>
      <c r="AU381" s="142" t="s">
        <v>43</v>
      </c>
      <c r="AV381" s="142" t="s">
        <v>82</v>
      </c>
      <c r="AW381" s="142" t="s">
        <v>51</v>
      </c>
      <c r="AX381" s="142" t="s">
        <v>42</v>
      </c>
      <c r="AY381" s="142" t="s">
        <v>73</v>
      </c>
    </row>
    <row r="382" spans="2:51" s="5" customFormat="1" ht="15.75" customHeight="1">
      <c r="B382" s="128"/>
      <c r="C382" s="129"/>
      <c r="D382" s="117" t="s">
        <v>81</v>
      </c>
      <c r="E382" s="129"/>
      <c r="F382" s="130" t="s">
        <v>1015</v>
      </c>
      <c r="G382" s="129"/>
      <c r="H382" s="129"/>
      <c r="J382" s="129"/>
      <c r="K382" s="129"/>
      <c r="L382" s="131"/>
      <c r="M382" s="132"/>
      <c r="N382" s="129"/>
      <c r="O382" s="129"/>
      <c r="P382" s="129"/>
      <c r="Q382" s="129"/>
      <c r="R382" s="129"/>
      <c r="S382" s="129"/>
      <c r="T382" s="133"/>
      <c r="AT382" s="134" t="s">
        <v>81</v>
      </c>
      <c r="AU382" s="134" t="s">
        <v>43</v>
      </c>
      <c r="AV382" s="134" t="s">
        <v>8</v>
      </c>
      <c r="AW382" s="134" t="s">
        <v>51</v>
      </c>
      <c r="AX382" s="134" t="s">
        <v>42</v>
      </c>
      <c r="AY382" s="134" t="s">
        <v>73</v>
      </c>
    </row>
    <row r="383" spans="2:51" s="5" customFormat="1" ht="15.75" customHeight="1">
      <c r="B383" s="119"/>
      <c r="C383" s="120"/>
      <c r="D383" s="117" t="s">
        <v>81</v>
      </c>
      <c r="E383" s="120"/>
      <c r="F383" s="121" t="s">
        <v>1016</v>
      </c>
      <c r="G383" s="120"/>
      <c r="H383" s="122">
        <v>54</v>
      </c>
      <c r="J383" s="120"/>
      <c r="K383" s="120"/>
      <c r="L383" s="123"/>
      <c r="M383" s="124"/>
      <c r="N383" s="120"/>
      <c r="O383" s="120"/>
      <c r="P383" s="120"/>
      <c r="Q383" s="120"/>
      <c r="R383" s="120"/>
      <c r="S383" s="120"/>
      <c r="T383" s="125"/>
      <c r="AT383" s="126" t="s">
        <v>81</v>
      </c>
      <c r="AU383" s="126" t="s">
        <v>43</v>
      </c>
      <c r="AV383" s="126" t="s">
        <v>43</v>
      </c>
      <c r="AW383" s="126" t="s">
        <v>51</v>
      </c>
      <c r="AX383" s="126" t="s">
        <v>42</v>
      </c>
      <c r="AY383" s="126" t="s">
        <v>73</v>
      </c>
    </row>
    <row r="384" spans="2:51" s="5" customFormat="1" ht="15.75" customHeight="1">
      <c r="B384" s="119"/>
      <c r="C384" s="120"/>
      <c r="D384" s="117" t="s">
        <v>81</v>
      </c>
      <c r="E384" s="120"/>
      <c r="F384" s="121" t="s">
        <v>1017</v>
      </c>
      <c r="G384" s="120"/>
      <c r="H384" s="122">
        <v>3.6</v>
      </c>
      <c r="J384" s="120"/>
      <c r="K384" s="120"/>
      <c r="L384" s="123"/>
      <c r="M384" s="124"/>
      <c r="N384" s="120"/>
      <c r="O384" s="120"/>
      <c r="P384" s="120"/>
      <c r="Q384" s="120"/>
      <c r="R384" s="120"/>
      <c r="S384" s="120"/>
      <c r="T384" s="125"/>
      <c r="AT384" s="126" t="s">
        <v>81</v>
      </c>
      <c r="AU384" s="126" t="s">
        <v>43</v>
      </c>
      <c r="AV384" s="126" t="s">
        <v>43</v>
      </c>
      <c r="AW384" s="126" t="s">
        <v>51</v>
      </c>
      <c r="AX384" s="126" t="s">
        <v>42</v>
      </c>
      <c r="AY384" s="126" t="s">
        <v>73</v>
      </c>
    </row>
    <row r="385" spans="2:51" s="5" customFormat="1" ht="15.75" customHeight="1">
      <c r="B385" s="119"/>
      <c r="C385" s="120"/>
      <c r="D385" s="117" t="s">
        <v>81</v>
      </c>
      <c r="E385" s="120"/>
      <c r="F385" s="121" t="s">
        <v>1018</v>
      </c>
      <c r="G385" s="120"/>
      <c r="H385" s="122">
        <v>18</v>
      </c>
      <c r="J385" s="120"/>
      <c r="K385" s="120"/>
      <c r="L385" s="123"/>
      <c r="M385" s="124"/>
      <c r="N385" s="120"/>
      <c r="O385" s="120"/>
      <c r="P385" s="120"/>
      <c r="Q385" s="120"/>
      <c r="R385" s="120"/>
      <c r="S385" s="120"/>
      <c r="T385" s="125"/>
      <c r="AT385" s="126" t="s">
        <v>81</v>
      </c>
      <c r="AU385" s="126" t="s">
        <v>43</v>
      </c>
      <c r="AV385" s="126" t="s">
        <v>43</v>
      </c>
      <c r="AW385" s="126" t="s">
        <v>51</v>
      </c>
      <c r="AX385" s="126" t="s">
        <v>42</v>
      </c>
      <c r="AY385" s="126" t="s">
        <v>73</v>
      </c>
    </row>
    <row r="386" spans="2:51" s="5" customFormat="1" ht="15.75" customHeight="1">
      <c r="B386" s="119"/>
      <c r="C386" s="120"/>
      <c r="D386" s="117" t="s">
        <v>81</v>
      </c>
      <c r="E386" s="120"/>
      <c r="F386" s="121" t="s">
        <v>1019</v>
      </c>
      <c r="G386" s="120"/>
      <c r="H386" s="122">
        <v>10.2</v>
      </c>
      <c r="J386" s="120"/>
      <c r="K386" s="120"/>
      <c r="L386" s="123"/>
      <c r="M386" s="124"/>
      <c r="N386" s="120"/>
      <c r="O386" s="120"/>
      <c r="P386" s="120"/>
      <c r="Q386" s="120"/>
      <c r="R386" s="120"/>
      <c r="S386" s="120"/>
      <c r="T386" s="125"/>
      <c r="AT386" s="126" t="s">
        <v>81</v>
      </c>
      <c r="AU386" s="126" t="s">
        <v>43</v>
      </c>
      <c r="AV386" s="126" t="s">
        <v>43</v>
      </c>
      <c r="AW386" s="126" t="s">
        <v>51</v>
      </c>
      <c r="AX386" s="126" t="s">
        <v>42</v>
      </c>
      <c r="AY386" s="126" t="s">
        <v>73</v>
      </c>
    </row>
    <row r="387" spans="2:51" s="5" customFormat="1" ht="15.75" customHeight="1">
      <c r="B387" s="135"/>
      <c r="C387" s="136"/>
      <c r="D387" s="117" t="s">
        <v>81</v>
      </c>
      <c r="E387" s="136"/>
      <c r="F387" s="137" t="s">
        <v>119</v>
      </c>
      <c r="G387" s="136"/>
      <c r="H387" s="138">
        <v>85.8</v>
      </c>
      <c r="J387" s="136"/>
      <c r="K387" s="136"/>
      <c r="L387" s="139"/>
      <c r="M387" s="140"/>
      <c r="N387" s="136"/>
      <c r="O387" s="136"/>
      <c r="P387" s="136"/>
      <c r="Q387" s="136"/>
      <c r="R387" s="136"/>
      <c r="S387" s="136"/>
      <c r="T387" s="141"/>
      <c r="AT387" s="142" t="s">
        <v>81</v>
      </c>
      <c r="AU387" s="142" t="s">
        <v>43</v>
      </c>
      <c r="AV387" s="142" t="s">
        <v>82</v>
      </c>
      <c r="AW387" s="142" t="s">
        <v>51</v>
      </c>
      <c r="AX387" s="142" t="s">
        <v>42</v>
      </c>
      <c r="AY387" s="142" t="s">
        <v>73</v>
      </c>
    </row>
    <row r="388" spans="2:51" s="5" customFormat="1" ht="15.75" customHeight="1">
      <c r="B388" s="143"/>
      <c r="C388" s="144"/>
      <c r="D388" s="117" t="s">
        <v>81</v>
      </c>
      <c r="E388" s="144"/>
      <c r="F388" s="145" t="s">
        <v>120</v>
      </c>
      <c r="G388" s="144"/>
      <c r="H388" s="146">
        <v>133.05</v>
      </c>
      <c r="J388" s="144"/>
      <c r="K388" s="144"/>
      <c r="L388" s="147"/>
      <c r="M388" s="148"/>
      <c r="N388" s="144"/>
      <c r="O388" s="144"/>
      <c r="P388" s="144"/>
      <c r="Q388" s="144"/>
      <c r="R388" s="144"/>
      <c r="S388" s="144"/>
      <c r="T388" s="149"/>
      <c r="AT388" s="150" t="s">
        <v>81</v>
      </c>
      <c r="AU388" s="150" t="s">
        <v>43</v>
      </c>
      <c r="AV388" s="150" t="s">
        <v>78</v>
      </c>
      <c r="AW388" s="150" t="s">
        <v>51</v>
      </c>
      <c r="AX388" s="150" t="s">
        <v>8</v>
      </c>
      <c r="AY388" s="150" t="s">
        <v>73</v>
      </c>
    </row>
    <row r="389" spans="2:65" s="5" customFormat="1" ht="15.75" customHeight="1">
      <c r="B389" s="16"/>
      <c r="C389" s="103" t="s">
        <v>221</v>
      </c>
      <c r="D389" s="103" t="s">
        <v>75</v>
      </c>
      <c r="E389" s="104" t="s">
        <v>341</v>
      </c>
      <c r="F389" s="105" t="s">
        <v>342</v>
      </c>
      <c r="G389" s="106" t="s">
        <v>276</v>
      </c>
      <c r="H389" s="107">
        <v>3.45</v>
      </c>
      <c r="I389" s="108"/>
      <c r="J389" s="109">
        <f>ROUND($I$389*$H$389,2)</f>
        <v>0</v>
      </c>
      <c r="K389" s="105"/>
      <c r="L389" s="32"/>
      <c r="M389" s="110"/>
      <c r="N389" s="111" t="s">
        <v>31</v>
      </c>
      <c r="O389" s="17"/>
      <c r="P389" s="17"/>
      <c r="Q389" s="112">
        <v>0.00013132</v>
      </c>
      <c r="R389" s="112">
        <f>$Q$389*$H$389</f>
        <v>0.00045305400000000004</v>
      </c>
      <c r="S389" s="112">
        <v>0</v>
      </c>
      <c r="T389" s="113">
        <f>$S$389*$H$389</f>
        <v>0</v>
      </c>
      <c r="AR389" s="49" t="s">
        <v>78</v>
      </c>
      <c r="AT389" s="49" t="s">
        <v>75</v>
      </c>
      <c r="AU389" s="49" t="s">
        <v>43</v>
      </c>
      <c r="AY389" s="5" t="s">
        <v>73</v>
      </c>
      <c r="BE389" s="114">
        <f>IF($N$389="základní",$J$389,0)</f>
        <v>0</v>
      </c>
      <c r="BF389" s="114">
        <f>IF($N$389="snížená",$J$389,0)</f>
        <v>0</v>
      </c>
      <c r="BG389" s="114">
        <f>IF($N$389="zákl. přenesená",$J$389,0)</f>
        <v>0</v>
      </c>
      <c r="BH389" s="114">
        <f>IF($N$389="sníž. přenesená",$J$389,0)</f>
        <v>0</v>
      </c>
      <c r="BI389" s="114">
        <f>IF($N$389="nulová",$J$389,0)</f>
        <v>0</v>
      </c>
      <c r="BJ389" s="49" t="s">
        <v>8</v>
      </c>
      <c r="BK389" s="114">
        <f>ROUND($I$389*$H$389,2)</f>
        <v>0</v>
      </c>
      <c r="BL389" s="49" t="s">
        <v>78</v>
      </c>
      <c r="BM389" s="49" t="s">
        <v>1020</v>
      </c>
    </row>
    <row r="390" spans="2:51" s="5" customFormat="1" ht="15.75" customHeight="1">
      <c r="B390" s="119"/>
      <c r="C390" s="120"/>
      <c r="D390" s="115" t="s">
        <v>81</v>
      </c>
      <c r="E390" s="121"/>
      <c r="F390" s="121" t="s">
        <v>1021</v>
      </c>
      <c r="G390" s="120"/>
      <c r="H390" s="122">
        <v>3.45</v>
      </c>
      <c r="J390" s="120"/>
      <c r="K390" s="120"/>
      <c r="L390" s="123"/>
      <c r="M390" s="124"/>
      <c r="N390" s="120"/>
      <c r="O390" s="120"/>
      <c r="P390" s="120"/>
      <c r="Q390" s="120"/>
      <c r="R390" s="120"/>
      <c r="S390" s="120"/>
      <c r="T390" s="125"/>
      <c r="AT390" s="126" t="s">
        <v>81</v>
      </c>
      <c r="AU390" s="126" t="s">
        <v>43</v>
      </c>
      <c r="AV390" s="126" t="s">
        <v>43</v>
      </c>
      <c r="AW390" s="126" t="s">
        <v>51</v>
      </c>
      <c r="AX390" s="126" t="s">
        <v>8</v>
      </c>
      <c r="AY390" s="126" t="s">
        <v>73</v>
      </c>
    </row>
    <row r="391" spans="2:65" s="5" customFormat="1" ht="15.75" customHeight="1">
      <c r="B391" s="16"/>
      <c r="C391" s="103" t="s">
        <v>223</v>
      </c>
      <c r="D391" s="103" t="s">
        <v>75</v>
      </c>
      <c r="E391" s="104" t="s">
        <v>341</v>
      </c>
      <c r="F391" s="105" t="s">
        <v>342</v>
      </c>
      <c r="G391" s="106" t="s">
        <v>276</v>
      </c>
      <c r="H391" s="107">
        <v>103.5</v>
      </c>
      <c r="I391" s="108"/>
      <c r="J391" s="109">
        <f>ROUND($I$391*$H$391,2)</f>
        <v>0</v>
      </c>
      <c r="K391" s="105"/>
      <c r="L391" s="32"/>
      <c r="M391" s="110"/>
      <c r="N391" s="111" t="s">
        <v>31</v>
      </c>
      <c r="O391" s="17"/>
      <c r="P391" s="17"/>
      <c r="Q391" s="112">
        <v>0.00013132</v>
      </c>
      <c r="R391" s="112">
        <f>$Q$391*$H$391</f>
        <v>0.01359162</v>
      </c>
      <c r="S391" s="112">
        <v>0</v>
      </c>
      <c r="T391" s="113">
        <f>$S$391*$H$391</f>
        <v>0</v>
      </c>
      <c r="AR391" s="49" t="s">
        <v>78</v>
      </c>
      <c r="AT391" s="49" t="s">
        <v>75</v>
      </c>
      <c r="AU391" s="49" t="s">
        <v>43</v>
      </c>
      <c r="AY391" s="5" t="s">
        <v>73</v>
      </c>
      <c r="BE391" s="114">
        <f>IF($N$391="základní",$J$391,0)</f>
        <v>0</v>
      </c>
      <c r="BF391" s="114">
        <f>IF($N$391="snížená",$J$391,0)</f>
        <v>0</v>
      </c>
      <c r="BG391" s="114">
        <f>IF($N$391="zákl. přenesená",$J$391,0)</f>
        <v>0</v>
      </c>
      <c r="BH391" s="114">
        <f>IF($N$391="sníž. přenesená",$J$391,0)</f>
        <v>0</v>
      </c>
      <c r="BI391" s="114">
        <f>IF($N$391="nulová",$J$391,0)</f>
        <v>0</v>
      </c>
      <c r="BJ391" s="49" t="s">
        <v>8</v>
      </c>
      <c r="BK391" s="114">
        <f>ROUND($I$391*$H$391,2)</f>
        <v>0</v>
      </c>
      <c r="BL391" s="49" t="s">
        <v>78</v>
      </c>
      <c r="BM391" s="49" t="s">
        <v>1022</v>
      </c>
    </row>
    <row r="392" spans="2:51" s="5" customFormat="1" ht="15.75" customHeight="1">
      <c r="B392" s="119"/>
      <c r="C392" s="120"/>
      <c r="D392" s="115" t="s">
        <v>81</v>
      </c>
      <c r="E392" s="121"/>
      <c r="F392" s="121" t="s">
        <v>1023</v>
      </c>
      <c r="G392" s="120"/>
      <c r="H392" s="122">
        <v>103.5</v>
      </c>
      <c r="J392" s="120"/>
      <c r="K392" s="120"/>
      <c r="L392" s="123"/>
      <c r="M392" s="124"/>
      <c r="N392" s="120"/>
      <c r="O392" s="120"/>
      <c r="P392" s="120"/>
      <c r="Q392" s="120"/>
      <c r="R392" s="120"/>
      <c r="S392" s="120"/>
      <c r="T392" s="125"/>
      <c r="AT392" s="126" t="s">
        <v>81</v>
      </c>
      <c r="AU392" s="126" t="s">
        <v>43</v>
      </c>
      <c r="AV392" s="126" t="s">
        <v>43</v>
      </c>
      <c r="AW392" s="126" t="s">
        <v>51</v>
      </c>
      <c r="AX392" s="126" t="s">
        <v>8</v>
      </c>
      <c r="AY392" s="126" t="s">
        <v>73</v>
      </c>
    </row>
    <row r="393" spans="2:65" s="5" customFormat="1" ht="15.75" customHeight="1">
      <c r="B393" s="16"/>
      <c r="C393" s="103" t="s">
        <v>224</v>
      </c>
      <c r="D393" s="103" t="s">
        <v>75</v>
      </c>
      <c r="E393" s="104" t="s">
        <v>343</v>
      </c>
      <c r="F393" s="105" t="s">
        <v>344</v>
      </c>
      <c r="G393" s="106" t="s">
        <v>116</v>
      </c>
      <c r="H393" s="107">
        <v>283.475</v>
      </c>
      <c r="I393" s="108"/>
      <c r="J393" s="109">
        <f>ROUND($I$393*$H$393,2)</f>
        <v>0</v>
      </c>
      <c r="K393" s="105"/>
      <c r="L393" s="32"/>
      <c r="M393" s="110"/>
      <c r="N393" s="111" t="s">
        <v>31</v>
      </c>
      <c r="O393" s="17"/>
      <c r="P393" s="17"/>
      <c r="Q393" s="112">
        <v>1.0712</v>
      </c>
      <c r="R393" s="112">
        <f>$Q$393*$H$393</f>
        <v>303.65842</v>
      </c>
      <c r="S393" s="112">
        <v>0</v>
      </c>
      <c r="T393" s="113">
        <f>$S$393*$H$393</f>
        <v>0</v>
      </c>
      <c r="AR393" s="49" t="s">
        <v>78</v>
      </c>
      <c r="AT393" s="49" t="s">
        <v>75</v>
      </c>
      <c r="AU393" s="49" t="s">
        <v>43</v>
      </c>
      <c r="AY393" s="5" t="s">
        <v>73</v>
      </c>
      <c r="BE393" s="114">
        <f>IF($N$393="základní",$J$393,0)</f>
        <v>0</v>
      </c>
      <c r="BF393" s="114">
        <f>IF($N$393="snížená",$J$393,0)</f>
        <v>0</v>
      </c>
      <c r="BG393" s="114">
        <f>IF($N$393="zákl. přenesená",$J$393,0)</f>
        <v>0</v>
      </c>
      <c r="BH393" s="114">
        <f>IF($N$393="sníž. přenesená",$J$393,0)</f>
        <v>0</v>
      </c>
      <c r="BI393" s="114">
        <f>IF($N$393="nulová",$J$393,0)</f>
        <v>0</v>
      </c>
      <c r="BJ393" s="49" t="s">
        <v>8</v>
      </c>
      <c r="BK393" s="114">
        <f>ROUND($I$393*$H$393,2)</f>
        <v>0</v>
      </c>
      <c r="BL393" s="49" t="s">
        <v>78</v>
      </c>
      <c r="BM393" s="49" t="s">
        <v>1024</v>
      </c>
    </row>
    <row r="394" spans="2:47" s="5" customFormat="1" ht="16.5" customHeight="1">
      <c r="B394" s="16"/>
      <c r="C394" s="17"/>
      <c r="D394" s="115" t="s">
        <v>79</v>
      </c>
      <c r="E394" s="17"/>
      <c r="F394" s="116" t="s">
        <v>676</v>
      </c>
      <c r="G394" s="17"/>
      <c r="H394" s="17"/>
      <c r="J394" s="17"/>
      <c r="K394" s="17"/>
      <c r="L394" s="32"/>
      <c r="M394" s="35"/>
      <c r="N394" s="17"/>
      <c r="O394" s="17"/>
      <c r="P394" s="17"/>
      <c r="Q394" s="17"/>
      <c r="R394" s="17"/>
      <c r="S394" s="17"/>
      <c r="T394" s="36"/>
      <c r="AT394" s="5" t="s">
        <v>79</v>
      </c>
      <c r="AU394" s="5" t="s">
        <v>43</v>
      </c>
    </row>
    <row r="395" spans="2:51" s="5" customFormat="1" ht="15.75" customHeight="1">
      <c r="B395" s="128"/>
      <c r="C395" s="129"/>
      <c r="D395" s="117" t="s">
        <v>81</v>
      </c>
      <c r="E395" s="129"/>
      <c r="F395" s="130" t="s">
        <v>1025</v>
      </c>
      <c r="G395" s="129"/>
      <c r="H395" s="129"/>
      <c r="J395" s="129"/>
      <c r="K395" s="129"/>
      <c r="L395" s="131"/>
      <c r="M395" s="132"/>
      <c r="N395" s="129"/>
      <c r="O395" s="129"/>
      <c r="P395" s="129"/>
      <c r="Q395" s="129"/>
      <c r="R395" s="129"/>
      <c r="S395" s="129"/>
      <c r="T395" s="133"/>
      <c r="AT395" s="134" t="s">
        <v>81</v>
      </c>
      <c r="AU395" s="134" t="s">
        <v>43</v>
      </c>
      <c r="AV395" s="134" t="s">
        <v>8</v>
      </c>
      <c r="AW395" s="134" t="s">
        <v>51</v>
      </c>
      <c r="AX395" s="134" t="s">
        <v>42</v>
      </c>
      <c r="AY395" s="134" t="s">
        <v>73</v>
      </c>
    </row>
    <row r="396" spans="2:51" s="5" customFormat="1" ht="15.75" customHeight="1">
      <c r="B396" s="119"/>
      <c r="C396" s="120"/>
      <c r="D396" s="117" t="s">
        <v>81</v>
      </c>
      <c r="E396" s="120"/>
      <c r="F396" s="121" t="s">
        <v>1026</v>
      </c>
      <c r="G396" s="120"/>
      <c r="H396" s="122">
        <v>40.8</v>
      </c>
      <c r="J396" s="120"/>
      <c r="K396" s="120"/>
      <c r="L396" s="123"/>
      <c r="M396" s="124"/>
      <c r="N396" s="120"/>
      <c r="O396" s="120"/>
      <c r="P396" s="120"/>
      <c r="Q396" s="120"/>
      <c r="R396" s="120"/>
      <c r="S396" s="120"/>
      <c r="T396" s="125"/>
      <c r="AT396" s="126" t="s">
        <v>81</v>
      </c>
      <c r="AU396" s="126" t="s">
        <v>43</v>
      </c>
      <c r="AV396" s="126" t="s">
        <v>43</v>
      </c>
      <c r="AW396" s="126" t="s">
        <v>51</v>
      </c>
      <c r="AX396" s="126" t="s">
        <v>42</v>
      </c>
      <c r="AY396" s="126" t="s">
        <v>73</v>
      </c>
    </row>
    <row r="397" spans="2:51" s="5" customFormat="1" ht="15.75" customHeight="1">
      <c r="B397" s="119"/>
      <c r="C397" s="120"/>
      <c r="D397" s="117" t="s">
        <v>81</v>
      </c>
      <c r="E397" s="120"/>
      <c r="F397" s="121" t="s">
        <v>1027</v>
      </c>
      <c r="G397" s="120"/>
      <c r="H397" s="122">
        <v>5.25</v>
      </c>
      <c r="J397" s="120"/>
      <c r="K397" s="120"/>
      <c r="L397" s="123"/>
      <c r="M397" s="124"/>
      <c r="N397" s="120"/>
      <c r="O397" s="120"/>
      <c r="P397" s="120"/>
      <c r="Q397" s="120"/>
      <c r="R397" s="120"/>
      <c r="S397" s="120"/>
      <c r="T397" s="125"/>
      <c r="AT397" s="126" t="s">
        <v>81</v>
      </c>
      <c r="AU397" s="126" t="s">
        <v>43</v>
      </c>
      <c r="AV397" s="126" t="s">
        <v>43</v>
      </c>
      <c r="AW397" s="126" t="s">
        <v>51</v>
      </c>
      <c r="AX397" s="126" t="s">
        <v>42</v>
      </c>
      <c r="AY397" s="126" t="s">
        <v>73</v>
      </c>
    </row>
    <row r="398" spans="2:51" s="5" customFormat="1" ht="15.75" customHeight="1">
      <c r="B398" s="119"/>
      <c r="C398" s="120"/>
      <c r="D398" s="117" t="s">
        <v>81</v>
      </c>
      <c r="E398" s="120"/>
      <c r="F398" s="121" t="s">
        <v>1028</v>
      </c>
      <c r="G398" s="120"/>
      <c r="H398" s="122">
        <v>16.8</v>
      </c>
      <c r="J398" s="120"/>
      <c r="K398" s="120"/>
      <c r="L398" s="123"/>
      <c r="M398" s="124"/>
      <c r="N398" s="120"/>
      <c r="O398" s="120"/>
      <c r="P398" s="120"/>
      <c r="Q398" s="120"/>
      <c r="R398" s="120"/>
      <c r="S398" s="120"/>
      <c r="T398" s="125"/>
      <c r="AT398" s="126" t="s">
        <v>81</v>
      </c>
      <c r="AU398" s="126" t="s">
        <v>43</v>
      </c>
      <c r="AV398" s="126" t="s">
        <v>43</v>
      </c>
      <c r="AW398" s="126" t="s">
        <v>51</v>
      </c>
      <c r="AX398" s="126" t="s">
        <v>42</v>
      </c>
      <c r="AY398" s="126" t="s">
        <v>73</v>
      </c>
    </row>
    <row r="399" spans="2:51" s="5" customFormat="1" ht="15.75" customHeight="1">
      <c r="B399" s="119"/>
      <c r="C399" s="120"/>
      <c r="D399" s="117" t="s">
        <v>81</v>
      </c>
      <c r="E399" s="120"/>
      <c r="F399" s="121" t="s">
        <v>1029</v>
      </c>
      <c r="G399" s="120"/>
      <c r="H399" s="122">
        <v>4.2</v>
      </c>
      <c r="J399" s="120"/>
      <c r="K399" s="120"/>
      <c r="L399" s="123"/>
      <c r="M399" s="124"/>
      <c r="N399" s="120"/>
      <c r="O399" s="120"/>
      <c r="P399" s="120"/>
      <c r="Q399" s="120"/>
      <c r="R399" s="120"/>
      <c r="S399" s="120"/>
      <c r="T399" s="125"/>
      <c r="AT399" s="126" t="s">
        <v>81</v>
      </c>
      <c r="AU399" s="126" t="s">
        <v>43</v>
      </c>
      <c r="AV399" s="126" t="s">
        <v>43</v>
      </c>
      <c r="AW399" s="126" t="s">
        <v>51</v>
      </c>
      <c r="AX399" s="126" t="s">
        <v>42</v>
      </c>
      <c r="AY399" s="126" t="s">
        <v>73</v>
      </c>
    </row>
    <row r="400" spans="2:51" s="5" customFormat="1" ht="15.75" customHeight="1">
      <c r="B400" s="135"/>
      <c r="C400" s="136"/>
      <c r="D400" s="117" t="s">
        <v>81</v>
      </c>
      <c r="E400" s="136"/>
      <c r="F400" s="137" t="s">
        <v>119</v>
      </c>
      <c r="G400" s="136"/>
      <c r="H400" s="138">
        <v>67.05</v>
      </c>
      <c r="J400" s="136"/>
      <c r="K400" s="136"/>
      <c r="L400" s="139"/>
      <c r="M400" s="140"/>
      <c r="N400" s="136"/>
      <c r="O400" s="136"/>
      <c r="P400" s="136"/>
      <c r="Q400" s="136"/>
      <c r="R400" s="136"/>
      <c r="S400" s="136"/>
      <c r="T400" s="141"/>
      <c r="AT400" s="142" t="s">
        <v>81</v>
      </c>
      <c r="AU400" s="142" t="s">
        <v>43</v>
      </c>
      <c r="AV400" s="142" t="s">
        <v>82</v>
      </c>
      <c r="AW400" s="142" t="s">
        <v>51</v>
      </c>
      <c r="AX400" s="142" t="s">
        <v>42</v>
      </c>
      <c r="AY400" s="142" t="s">
        <v>73</v>
      </c>
    </row>
    <row r="401" spans="2:51" s="5" customFormat="1" ht="15.75" customHeight="1">
      <c r="B401" s="128"/>
      <c r="C401" s="129"/>
      <c r="D401" s="117" t="s">
        <v>81</v>
      </c>
      <c r="E401" s="129"/>
      <c r="F401" s="130" t="s">
        <v>1030</v>
      </c>
      <c r="G401" s="129"/>
      <c r="H401" s="129"/>
      <c r="J401" s="129"/>
      <c r="K401" s="129"/>
      <c r="L401" s="131"/>
      <c r="M401" s="132"/>
      <c r="N401" s="129"/>
      <c r="O401" s="129"/>
      <c r="P401" s="129"/>
      <c r="Q401" s="129"/>
      <c r="R401" s="129"/>
      <c r="S401" s="129"/>
      <c r="T401" s="133"/>
      <c r="AT401" s="134" t="s">
        <v>81</v>
      </c>
      <c r="AU401" s="134" t="s">
        <v>43</v>
      </c>
      <c r="AV401" s="134" t="s">
        <v>8</v>
      </c>
      <c r="AW401" s="134" t="s">
        <v>51</v>
      </c>
      <c r="AX401" s="134" t="s">
        <v>42</v>
      </c>
      <c r="AY401" s="134" t="s">
        <v>73</v>
      </c>
    </row>
    <row r="402" spans="2:51" s="5" customFormat="1" ht="15.75" customHeight="1">
      <c r="B402" s="119"/>
      <c r="C402" s="120"/>
      <c r="D402" s="117" t="s">
        <v>81</v>
      </c>
      <c r="E402" s="120"/>
      <c r="F402" s="121" t="s">
        <v>1031</v>
      </c>
      <c r="G402" s="120"/>
      <c r="H402" s="122">
        <v>4.25</v>
      </c>
      <c r="J402" s="120"/>
      <c r="K402" s="120"/>
      <c r="L402" s="123"/>
      <c r="M402" s="124"/>
      <c r="N402" s="120"/>
      <c r="O402" s="120"/>
      <c r="P402" s="120"/>
      <c r="Q402" s="120"/>
      <c r="R402" s="120"/>
      <c r="S402" s="120"/>
      <c r="T402" s="125"/>
      <c r="AT402" s="126" t="s">
        <v>81</v>
      </c>
      <c r="AU402" s="126" t="s">
        <v>43</v>
      </c>
      <c r="AV402" s="126" t="s">
        <v>43</v>
      </c>
      <c r="AW402" s="126" t="s">
        <v>51</v>
      </c>
      <c r="AX402" s="126" t="s">
        <v>42</v>
      </c>
      <c r="AY402" s="126" t="s">
        <v>73</v>
      </c>
    </row>
    <row r="403" spans="2:51" s="5" customFormat="1" ht="15.75" customHeight="1">
      <c r="B403" s="119"/>
      <c r="C403" s="120"/>
      <c r="D403" s="117" t="s">
        <v>81</v>
      </c>
      <c r="E403" s="120"/>
      <c r="F403" s="121" t="s">
        <v>1032</v>
      </c>
      <c r="G403" s="120"/>
      <c r="H403" s="122">
        <v>0.625</v>
      </c>
      <c r="J403" s="120"/>
      <c r="K403" s="120"/>
      <c r="L403" s="123"/>
      <c r="M403" s="124"/>
      <c r="N403" s="120"/>
      <c r="O403" s="120"/>
      <c r="P403" s="120"/>
      <c r="Q403" s="120"/>
      <c r="R403" s="120"/>
      <c r="S403" s="120"/>
      <c r="T403" s="125"/>
      <c r="AT403" s="126" t="s">
        <v>81</v>
      </c>
      <c r="AU403" s="126" t="s">
        <v>43</v>
      </c>
      <c r="AV403" s="126" t="s">
        <v>43</v>
      </c>
      <c r="AW403" s="126" t="s">
        <v>51</v>
      </c>
      <c r="AX403" s="126" t="s">
        <v>42</v>
      </c>
      <c r="AY403" s="126" t="s">
        <v>73</v>
      </c>
    </row>
    <row r="404" spans="2:51" s="5" customFormat="1" ht="15.75" customHeight="1">
      <c r="B404" s="119"/>
      <c r="C404" s="120"/>
      <c r="D404" s="117" t="s">
        <v>81</v>
      </c>
      <c r="E404" s="120"/>
      <c r="F404" s="121" t="s">
        <v>1033</v>
      </c>
      <c r="G404" s="120"/>
      <c r="H404" s="122">
        <v>1.6</v>
      </c>
      <c r="J404" s="120"/>
      <c r="K404" s="120"/>
      <c r="L404" s="123"/>
      <c r="M404" s="124"/>
      <c r="N404" s="120"/>
      <c r="O404" s="120"/>
      <c r="P404" s="120"/>
      <c r="Q404" s="120"/>
      <c r="R404" s="120"/>
      <c r="S404" s="120"/>
      <c r="T404" s="125"/>
      <c r="AT404" s="126" t="s">
        <v>81</v>
      </c>
      <c r="AU404" s="126" t="s">
        <v>43</v>
      </c>
      <c r="AV404" s="126" t="s">
        <v>43</v>
      </c>
      <c r="AW404" s="126" t="s">
        <v>51</v>
      </c>
      <c r="AX404" s="126" t="s">
        <v>42</v>
      </c>
      <c r="AY404" s="126" t="s">
        <v>73</v>
      </c>
    </row>
    <row r="405" spans="2:51" s="5" customFormat="1" ht="15.75" customHeight="1">
      <c r="B405" s="119"/>
      <c r="C405" s="120"/>
      <c r="D405" s="117" t="s">
        <v>81</v>
      </c>
      <c r="E405" s="120"/>
      <c r="F405" s="121" t="s">
        <v>1034</v>
      </c>
      <c r="G405" s="120"/>
      <c r="H405" s="122">
        <v>1.4</v>
      </c>
      <c r="J405" s="120"/>
      <c r="K405" s="120"/>
      <c r="L405" s="123"/>
      <c r="M405" s="124"/>
      <c r="N405" s="120"/>
      <c r="O405" s="120"/>
      <c r="P405" s="120"/>
      <c r="Q405" s="120"/>
      <c r="R405" s="120"/>
      <c r="S405" s="120"/>
      <c r="T405" s="125"/>
      <c r="AT405" s="126" t="s">
        <v>81</v>
      </c>
      <c r="AU405" s="126" t="s">
        <v>43</v>
      </c>
      <c r="AV405" s="126" t="s">
        <v>43</v>
      </c>
      <c r="AW405" s="126" t="s">
        <v>51</v>
      </c>
      <c r="AX405" s="126" t="s">
        <v>42</v>
      </c>
      <c r="AY405" s="126" t="s">
        <v>73</v>
      </c>
    </row>
    <row r="406" spans="2:51" s="5" customFormat="1" ht="15.75" customHeight="1">
      <c r="B406" s="135"/>
      <c r="C406" s="136"/>
      <c r="D406" s="117" t="s">
        <v>81</v>
      </c>
      <c r="E406" s="136"/>
      <c r="F406" s="137" t="s">
        <v>119</v>
      </c>
      <c r="G406" s="136"/>
      <c r="H406" s="138">
        <v>7.875</v>
      </c>
      <c r="J406" s="136"/>
      <c r="K406" s="136"/>
      <c r="L406" s="139"/>
      <c r="M406" s="140"/>
      <c r="N406" s="136"/>
      <c r="O406" s="136"/>
      <c r="P406" s="136"/>
      <c r="Q406" s="136"/>
      <c r="R406" s="136"/>
      <c r="S406" s="136"/>
      <c r="T406" s="141"/>
      <c r="AT406" s="142" t="s">
        <v>81</v>
      </c>
      <c r="AU406" s="142" t="s">
        <v>43</v>
      </c>
      <c r="AV406" s="142" t="s">
        <v>82</v>
      </c>
      <c r="AW406" s="142" t="s">
        <v>51</v>
      </c>
      <c r="AX406" s="142" t="s">
        <v>42</v>
      </c>
      <c r="AY406" s="142" t="s">
        <v>73</v>
      </c>
    </row>
    <row r="407" spans="2:51" s="5" customFormat="1" ht="15.75" customHeight="1">
      <c r="B407" s="128"/>
      <c r="C407" s="129"/>
      <c r="D407" s="117" t="s">
        <v>81</v>
      </c>
      <c r="E407" s="129"/>
      <c r="F407" s="130" t="s">
        <v>1035</v>
      </c>
      <c r="G407" s="129"/>
      <c r="H407" s="129"/>
      <c r="J407" s="129"/>
      <c r="K407" s="129"/>
      <c r="L407" s="131"/>
      <c r="M407" s="132"/>
      <c r="N407" s="129"/>
      <c r="O407" s="129"/>
      <c r="P407" s="129"/>
      <c r="Q407" s="129"/>
      <c r="R407" s="129"/>
      <c r="S407" s="129"/>
      <c r="T407" s="133"/>
      <c r="AT407" s="134" t="s">
        <v>81</v>
      </c>
      <c r="AU407" s="134" t="s">
        <v>43</v>
      </c>
      <c r="AV407" s="134" t="s">
        <v>8</v>
      </c>
      <c r="AW407" s="134" t="s">
        <v>51</v>
      </c>
      <c r="AX407" s="134" t="s">
        <v>42</v>
      </c>
      <c r="AY407" s="134" t="s">
        <v>73</v>
      </c>
    </row>
    <row r="408" spans="2:51" s="5" customFormat="1" ht="15.75" customHeight="1">
      <c r="B408" s="119"/>
      <c r="C408" s="120"/>
      <c r="D408" s="117" t="s">
        <v>81</v>
      </c>
      <c r="E408" s="120"/>
      <c r="F408" s="121" t="s">
        <v>1036</v>
      </c>
      <c r="G408" s="120"/>
      <c r="H408" s="122">
        <v>135</v>
      </c>
      <c r="J408" s="120"/>
      <c r="K408" s="120"/>
      <c r="L408" s="123"/>
      <c r="M408" s="124"/>
      <c r="N408" s="120"/>
      <c r="O408" s="120"/>
      <c r="P408" s="120"/>
      <c r="Q408" s="120"/>
      <c r="R408" s="120"/>
      <c r="S408" s="120"/>
      <c r="T408" s="125"/>
      <c r="AT408" s="126" t="s">
        <v>81</v>
      </c>
      <c r="AU408" s="126" t="s">
        <v>43</v>
      </c>
      <c r="AV408" s="126" t="s">
        <v>43</v>
      </c>
      <c r="AW408" s="126" t="s">
        <v>51</v>
      </c>
      <c r="AX408" s="126" t="s">
        <v>42</v>
      </c>
      <c r="AY408" s="126" t="s">
        <v>73</v>
      </c>
    </row>
    <row r="409" spans="2:51" s="5" customFormat="1" ht="15.75" customHeight="1">
      <c r="B409" s="119"/>
      <c r="C409" s="120"/>
      <c r="D409" s="117" t="s">
        <v>81</v>
      </c>
      <c r="E409" s="120"/>
      <c r="F409" s="121" t="s">
        <v>1037</v>
      </c>
      <c r="G409" s="120"/>
      <c r="H409" s="122">
        <v>5.4</v>
      </c>
      <c r="J409" s="120"/>
      <c r="K409" s="120"/>
      <c r="L409" s="123"/>
      <c r="M409" s="124"/>
      <c r="N409" s="120"/>
      <c r="O409" s="120"/>
      <c r="P409" s="120"/>
      <c r="Q409" s="120"/>
      <c r="R409" s="120"/>
      <c r="S409" s="120"/>
      <c r="T409" s="125"/>
      <c r="AT409" s="126" t="s">
        <v>81</v>
      </c>
      <c r="AU409" s="126" t="s">
        <v>43</v>
      </c>
      <c r="AV409" s="126" t="s">
        <v>43</v>
      </c>
      <c r="AW409" s="126" t="s">
        <v>51</v>
      </c>
      <c r="AX409" s="126" t="s">
        <v>42</v>
      </c>
      <c r="AY409" s="126" t="s">
        <v>73</v>
      </c>
    </row>
    <row r="410" spans="2:51" s="5" customFormat="1" ht="15.75" customHeight="1">
      <c r="B410" s="119"/>
      <c r="C410" s="120"/>
      <c r="D410" s="117" t="s">
        <v>81</v>
      </c>
      <c r="E410" s="120"/>
      <c r="F410" s="121" t="s">
        <v>1038</v>
      </c>
      <c r="G410" s="120"/>
      <c r="H410" s="122">
        <v>36</v>
      </c>
      <c r="J410" s="120"/>
      <c r="K410" s="120"/>
      <c r="L410" s="123"/>
      <c r="M410" s="124"/>
      <c r="N410" s="120"/>
      <c r="O410" s="120"/>
      <c r="P410" s="120"/>
      <c r="Q410" s="120"/>
      <c r="R410" s="120"/>
      <c r="S410" s="120"/>
      <c r="T410" s="125"/>
      <c r="AT410" s="126" t="s">
        <v>81</v>
      </c>
      <c r="AU410" s="126" t="s">
        <v>43</v>
      </c>
      <c r="AV410" s="126" t="s">
        <v>43</v>
      </c>
      <c r="AW410" s="126" t="s">
        <v>51</v>
      </c>
      <c r="AX410" s="126" t="s">
        <v>42</v>
      </c>
      <c r="AY410" s="126" t="s">
        <v>73</v>
      </c>
    </row>
    <row r="411" spans="2:51" s="5" customFormat="1" ht="15.75" customHeight="1">
      <c r="B411" s="119"/>
      <c r="C411" s="120"/>
      <c r="D411" s="117" t="s">
        <v>81</v>
      </c>
      <c r="E411" s="120"/>
      <c r="F411" s="121" t="s">
        <v>1039</v>
      </c>
      <c r="G411" s="120"/>
      <c r="H411" s="122">
        <v>17.85</v>
      </c>
      <c r="J411" s="120"/>
      <c r="K411" s="120"/>
      <c r="L411" s="123"/>
      <c r="M411" s="124"/>
      <c r="N411" s="120"/>
      <c r="O411" s="120"/>
      <c r="P411" s="120"/>
      <c r="Q411" s="120"/>
      <c r="R411" s="120"/>
      <c r="S411" s="120"/>
      <c r="T411" s="125"/>
      <c r="AT411" s="126" t="s">
        <v>81</v>
      </c>
      <c r="AU411" s="126" t="s">
        <v>43</v>
      </c>
      <c r="AV411" s="126" t="s">
        <v>43</v>
      </c>
      <c r="AW411" s="126" t="s">
        <v>51</v>
      </c>
      <c r="AX411" s="126" t="s">
        <v>42</v>
      </c>
      <c r="AY411" s="126" t="s">
        <v>73</v>
      </c>
    </row>
    <row r="412" spans="2:51" s="5" customFormat="1" ht="15.75" customHeight="1">
      <c r="B412" s="135"/>
      <c r="C412" s="136"/>
      <c r="D412" s="117" t="s">
        <v>81</v>
      </c>
      <c r="E412" s="136"/>
      <c r="F412" s="137" t="s">
        <v>119</v>
      </c>
      <c r="G412" s="136"/>
      <c r="H412" s="138">
        <v>194.25</v>
      </c>
      <c r="J412" s="136"/>
      <c r="K412" s="136"/>
      <c r="L412" s="139"/>
      <c r="M412" s="140"/>
      <c r="N412" s="136"/>
      <c r="O412" s="136"/>
      <c r="P412" s="136"/>
      <c r="Q412" s="136"/>
      <c r="R412" s="136"/>
      <c r="S412" s="136"/>
      <c r="T412" s="141"/>
      <c r="AT412" s="142" t="s">
        <v>81</v>
      </c>
      <c r="AU412" s="142" t="s">
        <v>43</v>
      </c>
      <c r="AV412" s="142" t="s">
        <v>82</v>
      </c>
      <c r="AW412" s="142" t="s">
        <v>51</v>
      </c>
      <c r="AX412" s="142" t="s">
        <v>42</v>
      </c>
      <c r="AY412" s="142" t="s">
        <v>73</v>
      </c>
    </row>
    <row r="413" spans="2:51" s="5" customFormat="1" ht="15.75" customHeight="1">
      <c r="B413" s="128"/>
      <c r="C413" s="129"/>
      <c r="D413" s="117" t="s">
        <v>81</v>
      </c>
      <c r="E413" s="129"/>
      <c r="F413" s="130" t="s">
        <v>1040</v>
      </c>
      <c r="G413" s="129"/>
      <c r="H413" s="129"/>
      <c r="J413" s="129"/>
      <c r="K413" s="129"/>
      <c r="L413" s="131"/>
      <c r="M413" s="132"/>
      <c r="N413" s="129"/>
      <c r="O413" s="129"/>
      <c r="P413" s="129"/>
      <c r="Q413" s="129"/>
      <c r="R413" s="129"/>
      <c r="S413" s="129"/>
      <c r="T413" s="133"/>
      <c r="AT413" s="134" t="s">
        <v>81</v>
      </c>
      <c r="AU413" s="134" t="s">
        <v>43</v>
      </c>
      <c r="AV413" s="134" t="s">
        <v>8</v>
      </c>
      <c r="AW413" s="134" t="s">
        <v>51</v>
      </c>
      <c r="AX413" s="134" t="s">
        <v>42</v>
      </c>
      <c r="AY413" s="134" t="s">
        <v>73</v>
      </c>
    </row>
    <row r="414" spans="2:51" s="5" customFormat="1" ht="15.75" customHeight="1">
      <c r="B414" s="119"/>
      <c r="C414" s="120"/>
      <c r="D414" s="117" t="s">
        <v>81</v>
      </c>
      <c r="E414" s="120"/>
      <c r="F414" s="121" t="s">
        <v>1041</v>
      </c>
      <c r="G414" s="120"/>
      <c r="H414" s="122">
        <v>9</v>
      </c>
      <c r="J414" s="120"/>
      <c r="K414" s="120"/>
      <c r="L414" s="123"/>
      <c r="M414" s="124"/>
      <c r="N414" s="120"/>
      <c r="O414" s="120"/>
      <c r="P414" s="120"/>
      <c r="Q414" s="120"/>
      <c r="R414" s="120"/>
      <c r="S414" s="120"/>
      <c r="T414" s="125"/>
      <c r="AT414" s="126" t="s">
        <v>81</v>
      </c>
      <c r="AU414" s="126" t="s">
        <v>43</v>
      </c>
      <c r="AV414" s="126" t="s">
        <v>43</v>
      </c>
      <c r="AW414" s="126" t="s">
        <v>51</v>
      </c>
      <c r="AX414" s="126" t="s">
        <v>42</v>
      </c>
      <c r="AY414" s="126" t="s">
        <v>73</v>
      </c>
    </row>
    <row r="415" spans="2:51" s="5" customFormat="1" ht="15.75" customHeight="1">
      <c r="B415" s="119"/>
      <c r="C415" s="120"/>
      <c r="D415" s="117" t="s">
        <v>81</v>
      </c>
      <c r="E415" s="120"/>
      <c r="F415" s="121" t="s">
        <v>1042</v>
      </c>
      <c r="G415" s="120"/>
      <c r="H415" s="122">
        <v>0.6</v>
      </c>
      <c r="J415" s="120"/>
      <c r="K415" s="120"/>
      <c r="L415" s="123"/>
      <c r="M415" s="124"/>
      <c r="N415" s="120"/>
      <c r="O415" s="120"/>
      <c r="P415" s="120"/>
      <c r="Q415" s="120"/>
      <c r="R415" s="120"/>
      <c r="S415" s="120"/>
      <c r="T415" s="125"/>
      <c r="AT415" s="126" t="s">
        <v>81</v>
      </c>
      <c r="AU415" s="126" t="s">
        <v>43</v>
      </c>
      <c r="AV415" s="126" t="s">
        <v>43</v>
      </c>
      <c r="AW415" s="126" t="s">
        <v>51</v>
      </c>
      <c r="AX415" s="126" t="s">
        <v>42</v>
      </c>
      <c r="AY415" s="126" t="s">
        <v>73</v>
      </c>
    </row>
    <row r="416" spans="2:51" s="5" customFormat="1" ht="15.75" customHeight="1">
      <c r="B416" s="119"/>
      <c r="C416" s="120"/>
      <c r="D416" s="117" t="s">
        <v>81</v>
      </c>
      <c r="E416" s="120"/>
      <c r="F416" s="121" t="s">
        <v>1043</v>
      </c>
      <c r="G416" s="120"/>
      <c r="H416" s="122">
        <v>3</v>
      </c>
      <c r="J416" s="120"/>
      <c r="K416" s="120"/>
      <c r="L416" s="123"/>
      <c r="M416" s="124"/>
      <c r="N416" s="120"/>
      <c r="O416" s="120"/>
      <c r="P416" s="120"/>
      <c r="Q416" s="120"/>
      <c r="R416" s="120"/>
      <c r="S416" s="120"/>
      <c r="T416" s="125"/>
      <c r="AT416" s="126" t="s">
        <v>81</v>
      </c>
      <c r="AU416" s="126" t="s">
        <v>43</v>
      </c>
      <c r="AV416" s="126" t="s">
        <v>43</v>
      </c>
      <c r="AW416" s="126" t="s">
        <v>51</v>
      </c>
      <c r="AX416" s="126" t="s">
        <v>42</v>
      </c>
      <c r="AY416" s="126" t="s">
        <v>73</v>
      </c>
    </row>
    <row r="417" spans="2:51" s="5" customFormat="1" ht="15.75" customHeight="1">
      <c r="B417" s="119"/>
      <c r="C417" s="120"/>
      <c r="D417" s="117" t="s">
        <v>81</v>
      </c>
      <c r="E417" s="120"/>
      <c r="F417" s="121" t="s">
        <v>1044</v>
      </c>
      <c r="G417" s="120"/>
      <c r="H417" s="122">
        <v>1.7</v>
      </c>
      <c r="J417" s="120"/>
      <c r="K417" s="120"/>
      <c r="L417" s="123"/>
      <c r="M417" s="124"/>
      <c r="N417" s="120"/>
      <c r="O417" s="120"/>
      <c r="P417" s="120"/>
      <c r="Q417" s="120"/>
      <c r="R417" s="120"/>
      <c r="S417" s="120"/>
      <c r="T417" s="125"/>
      <c r="AT417" s="126" t="s">
        <v>81</v>
      </c>
      <c r="AU417" s="126" t="s">
        <v>43</v>
      </c>
      <c r="AV417" s="126" t="s">
        <v>43</v>
      </c>
      <c r="AW417" s="126" t="s">
        <v>51</v>
      </c>
      <c r="AX417" s="126" t="s">
        <v>42</v>
      </c>
      <c r="AY417" s="126" t="s">
        <v>73</v>
      </c>
    </row>
    <row r="418" spans="2:51" s="5" customFormat="1" ht="15.75" customHeight="1">
      <c r="B418" s="135"/>
      <c r="C418" s="136"/>
      <c r="D418" s="117" t="s">
        <v>81</v>
      </c>
      <c r="E418" s="136"/>
      <c r="F418" s="137" t="s">
        <v>119</v>
      </c>
      <c r="G418" s="136"/>
      <c r="H418" s="138">
        <v>14.3</v>
      </c>
      <c r="J418" s="136"/>
      <c r="K418" s="136"/>
      <c r="L418" s="139"/>
      <c r="M418" s="140"/>
      <c r="N418" s="136"/>
      <c r="O418" s="136"/>
      <c r="P418" s="136"/>
      <c r="Q418" s="136"/>
      <c r="R418" s="136"/>
      <c r="S418" s="136"/>
      <c r="T418" s="141"/>
      <c r="AT418" s="142" t="s">
        <v>81</v>
      </c>
      <c r="AU418" s="142" t="s">
        <v>43</v>
      </c>
      <c r="AV418" s="142" t="s">
        <v>82</v>
      </c>
      <c r="AW418" s="142" t="s">
        <v>51</v>
      </c>
      <c r="AX418" s="142" t="s">
        <v>42</v>
      </c>
      <c r="AY418" s="142" t="s">
        <v>73</v>
      </c>
    </row>
    <row r="419" spans="2:51" s="5" customFormat="1" ht="15.75" customHeight="1">
      <c r="B419" s="143"/>
      <c r="C419" s="144"/>
      <c r="D419" s="117" t="s">
        <v>81</v>
      </c>
      <c r="E419" s="144" t="s">
        <v>256</v>
      </c>
      <c r="F419" s="145" t="s">
        <v>120</v>
      </c>
      <c r="G419" s="144"/>
      <c r="H419" s="146">
        <v>283.475</v>
      </c>
      <c r="J419" s="144"/>
      <c r="K419" s="144"/>
      <c r="L419" s="147"/>
      <c r="M419" s="148"/>
      <c r="N419" s="144"/>
      <c r="O419" s="144"/>
      <c r="P419" s="144"/>
      <c r="Q419" s="144"/>
      <c r="R419" s="144"/>
      <c r="S419" s="144"/>
      <c r="T419" s="149"/>
      <c r="AT419" s="150" t="s">
        <v>81</v>
      </c>
      <c r="AU419" s="150" t="s">
        <v>43</v>
      </c>
      <c r="AV419" s="150" t="s">
        <v>78</v>
      </c>
      <c r="AW419" s="150" t="s">
        <v>51</v>
      </c>
      <c r="AX419" s="150" t="s">
        <v>8</v>
      </c>
      <c r="AY419" s="150" t="s">
        <v>73</v>
      </c>
    </row>
    <row r="420" spans="2:65" s="5" customFormat="1" ht="15.75" customHeight="1">
      <c r="B420" s="16"/>
      <c r="C420" s="103" t="s">
        <v>227</v>
      </c>
      <c r="D420" s="103" t="s">
        <v>75</v>
      </c>
      <c r="E420" s="104" t="s">
        <v>343</v>
      </c>
      <c r="F420" s="105" t="s">
        <v>344</v>
      </c>
      <c r="G420" s="106" t="s">
        <v>116</v>
      </c>
      <c r="H420" s="107">
        <v>31.74</v>
      </c>
      <c r="I420" s="108"/>
      <c r="J420" s="109">
        <f>ROUND($I$420*$H$420,2)</f>
        <v>0</v>
      </c>
      <c r="K420" s="105"/>
      <c r="L420" s="32"/>
      <c r="M420" s="110"/>
      <c r="N420" s="111" t="s">
        <v>31</v>
      </c>
      <c r="O420" s="17"/>
      <c r="P420" s="17"/>
      <c r="Q420" s="112">
        <v>1.0712</v>
      </c>
      <c r="R420" s="112">
        <f>$Q$420*$H$420</f>
        <v>33.999888</v>
      </c>
      <c r="S420" s="112">
        <v>0</v>
      </c>
      <c r="T420" s="113">
        <f>$S$420*$H$420</f>
        <v>0</v>
      </c>
      <c r="AR420" s="49" t="s">
        <v>78</v>
      </c>
      <c r="AT420" s="49" t="s">
        <v>75</v>
      </c>
      <c r="AU420" s="49" t="s">
        <v>43</v>
      </c>
      <c r="AY420" s="5" t="s">
        <v>73</v>
      </c>
      <c r="BE420" s="114">
        <f>IF($N$420="základní",$J$420,0)</f>
        <v>0</v>
      </c>
      <c r="BF420" s="114">
        <f>IF($N$420="snížená",$J$420,0)</f>
        <v>0</v>
      </c>
      <c r="BG420" s="114">
        <f>IF($N$420="zákl. přenesená",$J$420,0)</f>
        <v>0</v>
      </c>
      <c r="BH420" s="114">
        <f>IF($N$420="sníž. přenesená",$J$420,0)</f>
        <v>0</v>
      </c>
      <c r="BI420" s="114">
        <f>IF($N$420="nulová",$J$420,0)</f>
        <v>0</v>
      </c>
      <c r="BJ420" s="49" t="s">
        <v>8</v>
      </c>
      <c r="BK420" s="114">
        <f>ROUND($I$420*$H$420,2)</f>
        <v>0</v>
      </c>
      <c r="BL420" s="49" t="s">
        <v>78</v>
      </c>
      <c r="BM420" s="49" t="s">
        <v>1045</v>
      </c>
    </row>
    <row r="421" spans="2:47" s="5" customFormat="1" ht="16.5" customHeight="1">
      <c r="B421" s="16"/>
      <c r="C421" s="17"/>
      <c r="D421" s="115" t="s">
        <v>79</v>
      </c>
      <c r="E421" s="17"/>
      <c r="F421" s="116" t="s">
        <v>676</v>
      </c>
      <c r="G421" s="17"/>
      <c r="H421" s="17"/>
      <c r="J421" s="17"/>
      <c r="K421" s="17"/>
      <c r="L421" s="32"/>
      <c r="M421" s="35"/>
      <c r="N421" s="17"/>
      <c r="O421" s="17"/>
      <c r="P421" s="17"/>
      <c r="Q421" s="17"/>
      <c r="R421" s="17"/>
      <c r="S421" s="17"/>
      <c r="T421" s="36"/>
      <c r="AT421" s="5" t="s">
        <v>79</v>
      </c>
      <c r="AU421" s="5" t="s">
        <v>43</v>
      </c>
    </row>
    <row r="422" spans="2:51" s="5" customFormat="1" ht="15.75" customHeight="1">
      <c r="B422" s="119"/>
      <c r="C422" s="120"/>
      <c r="D422" s="117" t="s">
        <v>81</v>
      </c>
      <c r="E422" s="120"/>
      <c r="F422" s="121" t="s">
        <v>1046</v>
      </c>
      <c r="G422" s="120"/>
      <c r="H422" s="122">
        <v>31.05</v>
      </c>
      <c r="J422" s="120"/>
      <c r="K422" s="120"/>
      <c r="L422" s="123"/>
      <c r="M422" s="124"/>
      <c r="N422" s="120"/>
      <c r="O422" s="120"/>
      <c r="P422" s="120"/>
      <c r="Q422" s="120"/>
      <c r="R422" s="120"/>
      <c r="S422" s="120"/>
      <c r="T422" s="125"/>
      <c r="AT422" s="126" t="s">
        <v>81</v>
      </c>
      <c r="AU422" s="126" t="s">
        <v>43</v>
      </c>
      <c r="AV422" s="126" t="s">
        <v>43</v>
      </c>
      <c r="AW422" s="126" t="s">
        <v>51</v>
      </c>
      <c r="AX422" s="126" t="s">
        <v>42</v>
      </c>
      <c r="AY422" s="126" t="s">
        <v>73</v>
      </c>
    </row>
    <row r="423" spans="2:51" s="5" customFormat="1" ht="15.75" customHeight="1">
      <c r="B423" s="119"/>
      <c r="C423" s="120"/>
      <c r="D423" s="117" t="s">
        <v>81</v>
      </c>
      <c r="E423" s="120"/>
      <c r="F423" s="121" t="s">
        <v>1047</v>
      </c>
      <c r="G423" s="120"/>
      <c r="H423" s="122">
        <v>0.69</v>
      </c>
      <c r="J423" s="120"/>
      <c r="K423" s="120"/>
      <c r="L423" s="123"/>
      <c r="M423" s="124"/>
      <c r="N423" s="120"/>
      <c r="O423" s="120"/>
      <c r="P423" s="120"/>
      <c r="Q423" s="120"/>
      <c r="R423" s="120"/>
      <c r="S423" s="120"/>
      <c r="T423" s="125"/>
      <c r="AT423" s="126" t="s">
        <v>81</v>
      </c>
      <c r="AU423" s="126" t="s">
        <v>43</v>
      </c>
      <c r="AV423" s="126" t="s">
        <v>43</v>
      </c>
      <c r="AW423" s="126" t="s">
        <v>51</v>
      </c>
      <c r="AX423" s="126" t="s">
        <v>42</v>
      </c>
      <c r="AY423" s="126" t="s">
        <v>73</v>
      </c>
    </row>
    <row r="424" spans="2:51" s="5" customFormat="1" ht="15.75" customHeight="1">
      <c r="B424" s="143"/>
      <c r="C424" s="144"/>
      <c r="D424" s="117" t="s">
        <v>81</v>
      </c>
      <c r="E424" s="144" t="s">
        <v>706</v>
      </c>
      <c r="F424" s="145" t="s">
        <v>120</v>
      </c>
      <c r="G424" s="144"/>
      <c r="H424" s="146">
        <v>31.74</v>
      </c>
      <c r="J424" s="144"/>
      <c r="K424" s="144"/>
      <c r="L424" s="147"/>
      <c r="M424" s="148"/>
      <c r="N424" s="144"/>
      <c r="O424" s="144"/>
      <c r="P424" s="144"/>
      <c r="Q424" s="144"/>
      <c r="R424" s="144"/>
      <c r="S424" s="144"/>
      <c r="T424" s="149"/>
      <c r="AT424" s="150" t="s">
        <v>81</v>
      </c>
      <c r="AU424" s="150" t="s">
        <v>43</v>
      </c>
      <c r="AV424" s="150" t="s">
        <v>78</v>
      </c>
      <c r="AW424" s="150" t="s">
        <v>51</v>
      </c>
      <c r="AX424" s="150" t="s">
        <v>8</v>
      </c>
      <c r="AY424" s="150" t="s">
        <v>73</v>
      </c>
    </row>
    <row r="425" spans="2:65" s="5" customFormat="1" ht="15.75" customHeight="1">
      <c r="B425" s="16"/>
      <c r="C425" s="103" t="s">
        <v>229</v>
      </c>
      <c r="D425" s="103" t="s">
        <v>75</v>
      </c>
      <c r="E425" s="104" t="s">
        <v>345</v>
      </c>
      <c r="F425" s="105" t="s">
        <v>346</v>
      </c>
      <c r="G425" s="106" t="s">
        <v>116</v>
      </c>
      <c r="H425" s="107">
        <v>14.174</v>
      </c>
      <c r="I425" s="108"/>
      <c r="J425" s="109">
        <f>ROUND($I$425*$H$425,2)</f>
        <v>0</v>
      </c>
      <c r="K425" s="105"/>
      <c r="L425" s="32"/>
      <c r="M425" s="110"/>
      <c r="N425" s="111" t="s">
        <v>31</v>
      </c>
      <c r="O425" s="17"/>
      <c r="P425" s="17"/>
      <c r="Q425" s="112">
        <v>1.0712</v>
      </c>
      <c r="R425" s="112">
        <f>$Q$425*$H$425</f>
        <v>15.183188799999998</v>
      </c>
      <c r="S425" s="112">
        <v>0</v>
      </c>
      <c r="T425" s="113">
        <f>$S$425*$H$425</f>
        <v>0</v>
      </c>
      <c r="AR425" s="49" t="s">
        <v>78</v>
      </c>
      <c r="AT425" s="49" t="s">
        <v>75</v>
      </c>
      <c r="AU425" s="49" t="s">
        <v>43</v>
      </c>
      <c r="AY425" s="5" t="s">
        <v>73</v>
      </c>
      <c r="BE425" s="114">
        <f>IF($N$425="základní",$J$425,0)</f>
        <v>0</v>
      </c>
      <c r="BF425" s="114">
        <f>IF($N$425="snížená",$J$425,0)</f>
        <v>0</v>
      </c>
      <c r="BG425" s="114">
        <f>IF($N$425="zákl. přenesená",$J$425,0)</f>
        <v>0</v>
      </c>
      <c r="BH425" s="114">
        <f>IF($N$425="sníž. přenesená",$J$425,0)</f>
        <v>0</v>
      </c>
      <c r="BI425" s="114">
        <f>IF($N$425="nulová",$J$425,0)</f>
        <v>0</v>
      </c>
      <c r="BJ425" s="49" t="s">
        <v>8</v>
      </c>
      <c r="BK425" s="114">
        <f>ROUND($I$425*$H$425,2)</f>
        <v>0</v>
      </c>
      <c r="BL425" s="49" t="s">
        <v>78</v>
      </c>
      <c r="BM425" s="49" t="s">
        <v>1048</v>
      </c>
    </row>
    <row r="426" spans="2:47" s="5" customFormat="1" ht="16.5" customHeight="1">
      <c r="B426" s="16"/>
      <c r="C426" s="17"/>
      <c r="D426" s="115" t="s">
        <v>79</v>
      </c>
      <c r="E426" s="17"/>
      <c r="F426" s="116" t="s">
        <v>677</v>
      </c>
      <c r="G426" s="17"/>
      <c r="H426" s="17"/>
      <c r="J426" s="17"/>
      <c r="K426" s="17"/>
      <c r="L426" s="32"/>
      <c r="M426" s="35"/>
      <c r="N426" s="17"/>
      <c r="O426" s="17"/>
      <c r="P426" s="17"/>
      <c r="Q426" s="17"/>
      <c r="R426" s="17"/>
      <c r="S426" s="17"/>
      <c r="T426" s="36"/>
      <c r="AT426" s="5" t="s">
        <v>79</v>
      </c>
      <c r="AU426" s="5" t="s">
        <v>43</v>
      </c>
    </row>
    <row r="427" spans="2:51" s="5" customFormat="1" ht="15.75" customHeight="1">
      <c r="B427" s="119"/>
      <c r="C427" s="120"/>
      <c r="D427" s="117" t="s">
        <v>81</v>
      </c>
      <c r="E427" s="120"/>
      <c r="F427" s="121" t="s">
        <v>1049</v>
      </c>
      <c r="G427" s="120"/>
      <c r="H427" s="122">
        <v>14.17375</v>
      </c>
      <c r="J427" s="120"/>
      <c r="K427" s="120"/>
      <c r="L427" s="123"/>
      <c r="M427" s="124"/>
      <c r="N427" s="120"/>
      <c r="O427" s="120"/>
      <c r="P427" s="120"/>
      <c r="Q427" s="120"/>
      <c r="R427" s="120"/>
      <c r="S427" s="120"/>
      <c r="T427" s="125"/>
      <c r="AT427" s="126" t="s">
        <v>81</v>
      </c>
      <c r="AU427" s="126" t="s">
        <v>43</v>
      </c>
      <c r="AV427" s="126" t="s">
        <v>43</v>
      </c>
      <c r="AW427" s="126" t="s">
        <v>51</v>
      </c>
      <c r="AX427" s="126" t="s">
        <v>8</v>
      </c>
      <c r="AY427" s="126" t="s">
        <v>73</v>
      </c>
    </row>
    <row r="428" spans="2:65" s="5" customFormat="1" ht="15.75" customHeight="1">
      <c r="B428" s="16"/>
      <c r="C428" s="103" t="s">
        <v>230</v>
      </c>
      <c r="D428" s="103" t="s">
        <v>75</v>
      </c>
      <c r="E428" s="104" t="s">
        <v>345</v>
      </c>
      <c r="F428" s="105" t="s">
        <v>346</v>
      </c>
      <c r="G428" s="106" t="s">
        <v>116</v>
      </c>
      <c r="H428" s="107">
        <v>1.587</v>
      </c>
      <c r="I428" s="108"/>
      <c r="J428" s="109">
        <f>ROUND($I$428*$H$428,2)</f>
        <v>0</v>
      </c>
      <c r="K428" s="105"/>
      <c r="L428" s="32"/>
      <c r="M428" s="110"/>
      <c r="N428" s="111" t="s">
        <v>31</v>
      </c>
      <c r="O428" s="17"/>
      <c r="P428" s="17"/>
      <c r="Q428" s="112">
        <v>1.0712</v>
      </c>
      <c r="R428" s="112">
        <f>$Q$428*$H$428</f>
        <v>1.6999943999999998</v>
      </c>
      <c r="S428" s="112">
        <v>0</v>
      </c>
      <c r="T428" s="113">
        <f>$S$428*$H$428</f>
        <v>0</v>
      </c>
      <c r="AR428" s="49" t="s">
        <v>78</v>
      </c>
      <c r="AT428" s="49" t="s">
        <v>75</v>
      </c>
      <c r="AU428" s="49" t="s">
        <v>43</v>
      </c>
      <c r="AY428" s="5" t="s">
        <v>73</v>
      </c>
      <c r="BE428" s="114">
        <f>IF($N$428="základní",$J$428,0)</f>
        <v>0</v>
      </c>
      <c r="BF428" s="114">
        <f>IF($N$428="snížená",$J$428,0)</f>
        <v>0</v>
      </c>
      <c r="BG428" s="114">
        <f>IF($N$428="zákl. přenesená",$J$428,0)</f>
        <v>0</v>
      </c>
      <c r="BH428" s="114">
        <f>IF($N$428="sníž. přenesená",$J$428,0)</f>
        <v>0</v>
      </c>
      <c r="BI428" s="114">
        <f>IF($N$428="nulová",$J$428,0)</f>
        <v>0</v>
      </c>
      <c r="BJ428" s="49" t="s">
        <v>8</v>
      </c>
      <c r="BK428" s="114">
        <f>ROUND($I$428*$H$428,2)</f>
        <v>0</v>
      </c>
      <c r="BL428" s="49" t="s">
        <v>78</v>
      </c>
      <c r="BM428" s="49" t="s">
        <v>1050</v>
      </c>
    </row>
    <row r="429" spans="2:47" s="5" customFormat="1" ht="16.5" customHeight="1">
      <c r="B429" s="16"/>
      <c r="C429" s="17"/>
      <c r="D429" s="115" t="s">
        <v>79</v>
      </c>
      <c r="E429" s="17"/>
      <c r="F429" s="116" t="s">
        <v>677</v>
      </c>
      <c r="G429" s="17"/>
      <c r="H429" s="17"/>
      <c r="J429" s="17"/>
      <c r="K429" s="17"/>
      <c r="L429" s="32"/>
      <c r="M429" s="35"/>
      <c r="N429" s="17"/>
      <c r="O429" s="17"/>
      <c r="P429" s="17"/>
      <c r="Q429" s="17"/>
      <c r="R429" s="17"/>
      <c r="S429" s="17"/>
      <c r="T429" s="36"/>
      <c r="AT429" s="5" t="s">
        <v>79</v>
      </c>
      <c r="AU429" s="5" t="s">
        <v>43</v>
      </c>
    </row>
    <row r="430" spans="2:51" s="5" customFormat="1" ht="15.75" customHeight="1">
      <c r="B430" s="119"/>
      <c r="C430" s="120"/>
      <c r="D430" s="117" t="s">
        <v>81</v>
      </c>
      <c r="E430" s="120"/>
      <c r="F430" s="121" t="s">
        <v>1051</v>
      </c>
      <c r="G430" s="120"/>
      <c r="H430" s="122">
        <v>1.587</v>
      </c>
      <c r="J430" s="120"/>
      <c r="K430" s="120"/>
      <c r="L430" s="123"/>
      <c r="M430" s="124"/>
      <c r="N430" s="120"/>
      <c r="O430" s="120"/>
      <c r="P430" s="120"/>
      <c r="Q430" s="120"/>
      <c r="R430" s="120"/>
      <c r="S430" s="120"/>
      <c r="T430" s="125"/>
      <c r="AT430" s="126" t="s">
        <v>81</v>
      </c>
      <c r="AU430" s="126" t="s">
        <v>43</v>
      </c>
      <c r="AV430" s="126" t="s">
        <v>43</v>
      </c>
      <c r="AW430" s="126" t="s">
        <v>51</v>
      </c>
      <c r="AX430" s="126" t="s">
        <v>8</v>
      </c>
      <c r="AY430" s="126" t="s">
        <v>73</v>
      </c>
    </row>
    <row r="431" spans="2:65" s="5" customFormat="1" ht="15.75" customHeight="1">
      <c r="B431" s="16"/>
      <c r="C431" s="103" t="s">
        <v>231</v>
      </c>
      <c r="D431" s="103" t="s">
        <v>75</v>
      </c>
      <c r="E431" s="104" t="s">
        <v>347</v>
      </c>
      <c r="F431" s="105" t="s">
        <v>348</v>
      </c>
      <c r="G431" s="106" t="s">
        <v>349</v>
      </c>
      <c r="H431" s="107">
        <v>871</v>
      </c>
      <c r="I431" s="108"/>
      <c r="J431" s="109">
        <f>ROUND($I$431*$H$431,2)</f>
        <v>0</v>
      </c>
      <c r="K431" s="105"/>
      <c r="L431" s="32"/>
      <c r="M431" s="110"/>
      <c r="N431" s="111" t="s">
        <v>31</v>
      </c>
      <c r="O431" s="17"/>
      <c r="P431" s="17"/>
      <c r="Q431" s="112">
        <v>0.00015</v>
      </c>
      <c r="R431" s="112">
        <f>$Q$431*$H$431</f>
        <v>0.13065</v>
      </c>
      <c r="S431" s="112">
        <v>0</v>
      </c>
      <c r="T431" s="113">
        <f>$S$431*$H$431</f>
        <v>0</v>
      </c>
      <c r="AR431" s="49" t="s">
        <v>78</v>
      </c>
      <c r="AT431" s="49" t="s">
        <v>75</v>
      </c>
      <c r="AU431" s="49" t="s">
        <v>43</v>
      </c>
      <c r="AY431" s="5" t="s">
        <v>73</v>
      </c>
      <c r="BE431" s="114">
        <f>IF($N$431="základní",$J$431,0)</f>
        <v>0</v>
      </c>
      <c r="BF431" s="114">
        <f>IF($N$431="snížená",$J$431,0)</f>
        <v>0</v>
      </c>
      <c r="BG431" s="114">
        <f>IF($N$431="zákl. přenesená",$J$431,0)</f>
        <v>0</v>
      </c>
      <c r="BH431" s="114">
        <f>IF($N$431="sníž. přenesená",$J$431,0)</f>
        <v>0</v>
      </c>
      <c r="BI431" s="114">
        <f>IF($N$431="nulová",$J$431,0)</f>
        <v>0</v>
      </c>
      <c r="BJ431" s="49" t="s">
        <v>8</v>
      </c>
      <c r="BK431" s="114">
        <f>ROUND($I$431*$H$431,2)</f>
        <v>0</v>
      </c>
      <c r="BL431" s="49" t="s">
        <v>78</v>
      </c>
      <c r="BM431" s="49" t="s">
        <v>1052</v>
      </c>
    </row>
    <row r="432" spans="2:47" s="5" customFormat="1" ht="16.5" customHeight="1">
      <c r="B432" s="16"/>
      <c r="C432" s="17"/>
      <c r="D432" s="115" t="s">
        <v>79</v>
      </c>
      <c r="E432" s="17"/>
      <c r="F432" s="116" t="s">
        <v>1053</v>
      </c>
      <c r="G432" s="17"/>
      <c r="H432" s="17"/>
      <c r="J432" s="17"/>
      <c r="K432" s="17"/>
      <c r="L432" s="32"/>
      <c r="M432" s="35"/>
      <c r="N432" s="17"/>
      <c r="O432" s="17"/>
      <c r="P432" s="17"/>
      <c r="Q432" s="17"/>
      <c r="R432" s="17"/>
      <c r="S432" s="17"/>
      <c r="T432" s="36"/>
      <c r="AT432" s="5" t="s">
        <v>79</v>
      </c>
      <c r="AU432" s="5" t="s">
        <v>43</v>
      </c>
    </row>
    <row r="433" spans="2:51" s="5" customFormat="1" ht="15.75" customHeight="1">
      <c r="B433" s="128"/>
      <c r="C433" s="129"/>
      <c r="D433" s="117" t="s">
        <v>81</v>
      </c>
      <c r="E433" s="129"/>
      <c r="F433" s="130" t="s">
        <v>1054</v>
      </c>
      <c r="G433" s="129"/>
      <c r="H433" s="129"/>
      <c r="J433" s="129"/>
      <c r="K433" s="129"/>
      <c r="L433" s="131"/>
      <c r="M433" s="132"/>
      <c r="N433" s="129"/>
      <c r="O433" s="129"/>
      <c r="P433" s="129"/>
      <c r="Q433" s="129"/>
      <c r="R433" s="129"/>
      <c r="S433" s="129"/>
      <c r="T433" s="133"/>
      <c r="AT433" s="134" t="s">
        <v>81</v>
      </c>
      <c r="AU433" s="134" t="s">
        <v>43</v>
      </c>
      <c r="AV433" s="134" t="s">
        <v>8</v>
      </c>
      <c r="AW433" s="134" t="s">
        <v>51</v>
      </c>
      <c r="AX433" s="134" t="s">
        <v>42</v>
      </c>
      <c r="AY433" s="134" t="s">
        <v>73</v>
      </c>
    </row>
    <row r="434" spans="2:51" s="5" customFormat="1" ht="15.75" customHeight="1">
      <c r="B434" s="119"/>
      <c r="C434" s="120"/>
      <c r="D434" s="117" t="s">
        <v>81</v>
      </c>
      <c r="E434" s="120"/>
      <c r="F434" s="121" t="s">
        <v>1055</v>
      </c>
      <c r="G434" s="120"/>
      <c r="H434" s="122">
        <v>136</v>
      </c>
      <c r="J434" s="120"/>
      <c r="K434" s="120"/>
      <c r="L434" s="123"/>
      <c r="M434" s="124"/>
      <c r="N434" s="120"/>
      <c r="O434" s="120"/>
      <c r="P434" s="120"/>
      <c r="Q434" s="120"/>
      <c r="R434" s="120"/>
      <c r="S434" s="120"/>
      <c r="T434" s="125"/>
      <c r="AT434" s="126" t="s">
        <v>81</v>
      </c>
      <c r="AU434" s="126" t="s">
        <v>43</v>
      </c>
      <c r="AV434" s="126" t="s">
        <v>43</v>
      </c>
      <c r="AW434" s="126" t="s">
        <v>51</v>
      </c>
      <c r="AX434" s="126" t="s">
        <v>42</v>
      </c>
      <c r="AY434" s="126" t="s">
        <v>73</v>
      </c>
    </row>
    <row r="435" spans="2:51" s="5" customFormat="1" ht="15.75" customHeight="1">
      <c r="B435" s="119"/>
      <c r="C435" s="120"/>
      <c r="D435" s="117" t="s">
        <v>81</v>
      </c>
      <c r="E435" s="120"/>
      <c r="F435" s="121" t="s">
        <v>1056</v>
      </c>
      <c r="G435" s="120"/>
      <c r="H435" s="122">
        <v>17.5</v>
      </c>
      <c r="J435" s="120"/>
      <c r="K435" s="120"/>
      <c r="L435" s="123"/>
      <c r="M435" s="124"/>
      <c r="N435" s="120"/>
      <c r="O435" s="120"/>
      <c r="P435" s="120"/>
      <c r="Q435" s="120"/>
      <c r="R435" s="120"/>
      <c r="S435" s="120"/>
      <c r="T435" s="125"/>
      <c r="AT435" s="126" t="s">
        <v>81</v>
      </c>
      <c r="AU435" s="126" t="s">
        <v>43</v>
      </c>
      <c r="AV435" s="126" t="s">
        <v>43</v>
      </c>
      <c r="AW435" s="126" t="s">
        <v>51</v>
      </c>
      <c r="AX435" s="126" t="s">
        <v>42</v>
      </c>
      <c r="AY435" s="126" t="s">
        <v>73</v>
      </c>
    </row>
    <row r="436" spans="2:51" s="5" customFormat="1" ht="15.75" customHeight="1">
      <c r="B436" s="119"/>
      <c r="C436" s="120"/>
      <c r="D436" s="117" t="s">
        <v>81</v>
      </c>
      <c r="E436" s="120"/>
      <c r="F436" s="121" t="s">
        <v>1057</v>
      </c>
      <c r="G436" s="120"/>
      <c r="H436" s="122">
        <v>56</v>
      </c>
      <c r="J436" s="120"/>
      <c r="K436" s="120"/>
      <c r="L436" s="123"/>
      <c r="M436" s="124"/>
      <c r="N436" s="120"/>
      <c r="O436" s="120"/>
      <c r="P436" s="120"/>
      <c r="Q436" s="120"/>
      <c r="R436" s="120"/>
      <c r="S436" s="120"/>
      <c r="T436" s="125"/>
      <c r="AT436" s="126" t="s">
        <v>81</v>
      </c>
      <c r="AU436" s="126" t="s">
        <v>43</v>
      </c>
      <c r="AV436" s="126" t="s">
        <v>43</v>
      </c>
      <c r="AW436" s="126" t="s">
        <v>51</v>
      </c>
      <c r="AX436" s="126" t="s">
        <v>42</v>
      </c>
      <c r="AY436" s="126" t="s">
        <v>73</v>
      </c>
    </row>
    <row r="437" spans="2:51" s="5" customFormat="1" ht="15.75" customHeight="1">
      <c r="B437" s="119"/>
      <c r="C437" s="120"/>
      <c r="D437" s="117" t="s">
        <v>81</v>
      </c>
      <c r="E437" s="120"/>
      <c r="F437" s="121" t="s">
        <v>1058</v>
      </c>
      <c r="G437" s="120"/>
      <c r="H437" s="122">
        <v>14</v>
      </c>
      <c r="J437" s="120"/>
      <c r="K437" s="120"/>
      <c r="L437" s="123"/>
      <c r="M437" s="124"/>
      <c r="N437" s="120"/>
      <c r="O437" s="120"/>
      <c r="P437" s="120"/>
      <c r="Q437" s="120"/>
      <c r="R437" s="120"/>
      <c r="S437" s="120"/>
      <c r="T437" s="125"/>
      <c r="AT437" s="126" t="s">
        <v>81</v>
      </c>
      <c r="AU437" s="126" t="s">
        <v>43</v>
      </c>
      <c r="AV437" s="126" t="s">
        <v>43</v>
      </c>
      <c r="AW437" s="126" t="s">
        <v>51</v>
      </c>
      <c r="AX437" s="126" t="s">
        <v>42</v>
      </c>
      <c r="AY437" s="126" t="s">
        <v>73</v>
      </c>
    </row>
    <row r="438" spans="2:51" s="5" customFormat="1" ht="15.75" customHeight="1">
      <c r="B438" s="135"/>
      <c r="C438" s="136"/>
      <c r="D438" s="117" t="s">
        <v>81</v>
      </c>
      <c r="E438" s="136"/>
      <c r="F438" s="137" t="s">
        <v>119</v>
      </c>
      <c r="G438" s="136"/>
      <c r="H438" s="138">
        <v>223.5</v>
      </c>
      <c r="J438" s="136"/>
      <c r="K438" s="136"/>
      <c r="L438" s="139"/>
      <c r="M438" s="140"/>
      <c r="N438" s="136"/>
      <c r="O438" s="136"/>
      <c r="P438" s="136"/>
      <c r="Q438" s="136"/>
      <c r="R438" s="136"/>
      <c r="S438" s="136"/>
      <c r="T438" s="141"/>
      <c r="AT438" s="142" t="s">
        <v>81</v>
      </c>
      <c r="AU438" s="142" t="s">
        <v>43</v>
      </c>
      <c r="AV438" s="142" t="s">
        <v>82</v>
      </c>
      <c r="AW438" s="142" t="s">
        <v>51</v>
      </c>
      <c r="AX438" s="142" t="s">
        <v>42</v>
      </c>
      <c r="AY438" s="142" t="s">
        <v>73</v>
      </c>
    </row>
    <row r="439" spans="2:51" s="5" customFormat="1" ht="15.75" customHeight="1">
      <c r="B439" s="128"/>
      <c r="C439" s="129"/>
      <c r="D439" s="117" t="s">
        <v>81</v>
      </c>
      <c r="E439" s="129"/>
      <c r="F439" s="130" t="s">
        <v>1059</v>
      </c>
      <c r="G439" s="129"/>
      <c r="H439" s="129"/>
      <c r="J439" s="129"/>
      <c r="K439" s="129"/>
      <c r="L439" s="131"/>
      <c r="M439" s="132"/>
      <c r="N439" s="129"/>
      <c r="O439" s="129"/>
      <c r="P439" s="129"/>
      <c r="Q439" s="129"/>
      <c r="R439" s="129"/>
      <c r="S439" s="129"/>
      <c r="T439" s="133"/>
      <c r="AT439" s="134" t="s">
        <v>81</v>
      </c>
      <c r="AU439" s="134" t="s">
        <v>43</v>
      </c>
      <c r="AV439" s="134" t="s">
        <v>8</v>
      </c>
      <c r="AW439" s="134" t="s">
        <v>51</v>
      </c>
      <c r="AX439" s="134" t="s">
        <v>42</v>
      </c>
      <c r="AY439" s="134" t="s">
        <v>73</v>
      </c>
    </row>
    <row r="440" spans="2:51" s="5" customFormat="1" ht="15.75" customHeight="1">
      <c r="B440" s="119"/>
      <c r="C440" s="120"/>
      <c r="D440" s="117" t="s">
        <v>81</v>
      </c>
      <c r="E440" s="120"/>
      <c r="F440" s="121" t="s">
        <v>1060</v>
      </c>
      <c r="G440" s="120"/>
      <c r="H440" s="122">
        <v>450</v>
      </c>
      <c r="J440" s="120"/>
      <c r="K440" s="120"/>
      <c r="L440" s="123"/>
      <c r="M440" s="124"/>
      <c r="N440" s="120"/>
      <c r="O440" s="120"/>
      <c r="P440" s="120"/>
      <c r="Q440" s="120"/>
      <c r="R440" s="120"/>
      <c r="S440" s="120"/>
      <c r="T440" s="125"/>
      <c r="AT440" s="126" t="s">
        <v>81</v>
      </c>
      <c r="AU440" s="126" t="s">
        <v>43</v>
      </c>
      <c r="AV440" s="126" t="s">
        <v>43</v>
      </c>
      <c r="AW440" s="126" t="s">
        <v>51</v>
      </c>
      <c r="AX440" s="126" t="s">
        <v>42</v>
      </c>
      <c r="AY440" s="126" t="s">
        <v>73</v>
      </c>
    </row>
    <row r="441" spans="2:51" s="5" customFormat="1" ht="15.75" customHeight="1">
      <c r="B441" s="119"/>
      <c r="C441" s="120"/>
      <c r="D441" s="117" t="s">
        <v>81</v>
      </c>
      <c r="E441" s="120"/>
      <c r="F441" s="121" t="s">
        <v>1061</v>
      </c>
      <c r="G441" s="120"/>
      <c r="H441" s="122">
        <v>18</v>
      </c>
      <c r="J441" s="120"/>
      <c r="K441" s="120"/>
      <c r="L441" s="123"/>
      <c r="M441" s="124"/>
      <c r="N441" s="120"/>
      <c r="O441" s="120"/>
      <c r="P441" s="120"/>
      <c r="Q441" s="120"/>
      <c r="R441" s="120"/>
      <c r="S441" s="120"/>
      <c r="T441" s="125"/>
      <c r="AT441" s="126" t="s">
        <v>81</v>
      </c>
      <c r="AU441" s="126" t="s">
        <v>43</v>
      </c>
      <c r="AV441" s="126" t="s">
        <v>43</v>
      </c>
      <c r="AW441" s="126" t="s">
        <v>51</v>
      </c>
      <c r="AX441" s="126" t="s">
        <v>42</v>
      </c>
      <c r="AY441" s="126" t="s">
        <v>73</v>
      </c>
    </row>
    <row r="442" spans="2:51" s="5" customFormat="1" ht="15.75" customHeight="1">
      <c r="B442" s="119"/>
      <c r="C442" s="120"/>
      <c r="D442" s="117" t="s">
        <v>81</v>
      </c>
      <c r="E442" s="120"/>
      <c r="F442" s="121" t="s">
        <v>1062</v>
      </c>
      <c r="G442" s="120"/>
      <c r="H442" s="122">
        <v>120</v>
      </c>
      <c r="J442" s="120"/>
      <c r="K442" s="120"/>
      <c r="L442" s="123"/>
      <c r="M442" s="124"/>
      <c r="N442" s="120"/>
      <c r="O442" s="120"/>
      <c r="P442" s="120"/>
      <c r="Q442" s="120"/>
      <c r="R442" s="120"/>
      <c r="S442" s="120"/>
      <c r="T442" s="125"/>
      <c r="AT442" s="126" t="s">
        <v>81</v>
      </c>
      <c r="AU442" s="126" t="s">
        <v>43</v>
      </c>
      <c r="AV442" s="126" t="s">
        <v>43</v>
      </c>
      <c r="AW442" s="126" t="s">
        <v>51</v>
      </c>
      <c r="AX442" s="126" t="s">
        <v>42</v>
      </c>
      <c r="AY442" s="126" t="s">
        <v>73</v>
      </c>
    </row>
    <row r="443" spans="2:51" s="5" customFormat="1" ht="15.75" customHeight="1">
      <c r="B443" s="119"/>
      <c r="C443" s="120"/>
      <c r="D443" s="117" t="s">
        <v>81</v>
      </c>
      <c r="E443" s="120"/>
      <c r="F443" s="121" t="s">
        <v>1063</v>
      </c>
      <c r="G443" s="120"/>
      <c r="H443" s="122">
        <v>59.5</v>
      </c>
      <c r="J443" s="120"/>
      <c r="K443" s="120"/>
      <c r="L443" s="123"/>
      <c r="M443" s="124"/>
      <c r="N443" s="120"/>
      <c r="O443" s="120"/>
      <c r="P443" s="120"/>
      <c r="Q443" s="120"/>
      <c r="R443" s="120"/>
      <c r="S443" s="120"/>
      <c r="T443" s="125"/>
      <c r="AT443" s="126" t="s">
        <v>81</v>
      </c>
      <c r="AU443" s="126" t="s">
        <v>43</v>
      </c>
      <c r="AV443" s="126" t="s">
        <v>43</v>
      </c>
      <c r="AW443" s="126" t="s">
        <v>51</v>
      </c>
      <c r="AX443" s="126" t="s">
        <v>42</v>
      </c>
      <c r="AY443" s="126" t="s">
        <v>73</v>
      </c>
    </row>
    <row r="444" spans="2:51" s="5" customFormat="1" ht="15.75" customHeight="1">
      <c r="B444" s="135"/>
      <c r="C444" s="136"/>
      <c r="D444" s="117" t="s">
        <v>81</v>
      </c>
      <c r="E444" s="136"/>
      <c r="F444" s="137" t="s">
        <v>119</v>
      </c>
      <c r="G444" s="136"/>
      <c r="H444" s="138">
        <v>647.5</v>
      </c>
      <c r="J444" s="136"/>
      <c r="K444" s="136"/>
      <c r="L444" s="139"/>
      <c r="M444" s="140"/>
      <c r="N444" s="136"/>
      <c r="O444" s="136"/>
      <c r="P444" s="136"/>
      <c r="Q444" s="136"/>
      <c r="R444" s="136"/>
      <c r="S444" s="136"/>
      <c r="T444" s="141"/>
      <c r="AT444" s="142" t="s">
        <v>81</v>
      </c>
      <c r="AU444" s="142" t="s">
        <v>43</v>
      </c>
      <c r="AV444" s="142" t="s">
        <v>82</v>
      </c>
      <c r="AW444" s="142" t="s">
        <v>51</v>
      </c>
      <c r="AX444" s="142" t="s">
        <v>42</v>
      </c>
      <c r="AY444" s="142" t="s">
        <v>73</v>
      </c>
    </row>
    <row r="445" spans="2:51" s="5" customFormat="1" ht="15.75" customHeight="1">
      <c r="B445" s="143"/>
      <c r="C445" s="144"/>
      <c r="D445" s="117" t="s">
        <v>81</v>
      </c>
      <c r="E445" s="144"/>
      <c r="F445" s="145" t="s">
        <v>120</v>
      </c>
      <c r="G445" s="144"/>
      <c r="H445" s="146">
        <v>871</v>
      </c>
      <c r="J445" s="144"/>
      <c r="K445" s="144"/>
      <c r="L445" s="147"/>
      <c r="M445" s="148"/>
      <c r="N445" s="144"/>
      <c r="O445" s="144"/>
      <c r="P445" s="144"/>
      <c r="Q445" s="144"/>
      <c r="R445" s="144"/>
      <c r="S445" s="144"/>
      <c r="T445" s="149"/>
      <c r="AT445" s="150" t="s">
        <v>81</v>
      </c>
      <c r="AU445" s="150" t="s">
        <v>43</v>
      </c>
      <c r="AV445" s="150" t="s">
        <v>78</v>
      </c>
      <c r="AW445" s="150" t="s">
        <v>51</v>
      </c>
      <c r="AX445" s="150" t="s">
        <v>8</v>
      </c>
      <c r="AY445" s="150" t="s">
        <v>73</v>
      </c>
    </row>
    <row r="446" spans="2:65" s="5" customFormat="1" ht="15.75" customHeight="1">
      <c r="B446" s="16"/>
      <c r="C446" s="103" t="s">
        <v>232</v>
      </c>
      <c r="D446" s="103" t="s">
        <v>75</v>
      </c>
      <c r="E446" s="104" t="s">
        <v>350</v>
      </c>
      <c r="F446" s="105" t="s">
        <v>351</v>
      </c>
      <c r="G446" s="106" t="s">
        <v>132</v>
      </c>
      <c r="H446" s="107">
        <v>1447</v>
      </c>
      <c r="I446" s="108"/>
      <c r="J446" s="109">
        <f>ROUND($I$446*$H$446,2)</f>
        <v>0</v>
      </c>
      <c r="K446" s="105"/>
      <c r="L446" s="32"/>
      <c r="M446" s="110"/>
      <c r="N446" s="111" t="s">
        <v>31</v>
      </c>
      <c r="O446" s="17"/>
      <c r="P446" s="17"/>
      <c r="Q446" s="112">
        <v>0.00462</v>
      </c>
      <c r="R446" s="112">
        <f>$Q$446*$H$446</f>
        <v>6.68514</v>
      </c>
      <c r="S446" s="112">
        <v>0</v>
      </c>
      <c r="T446" s="113">
        <f>$S$446*$H$446</f>
        <v>0</v>
      </c>
      <c r="AR446" s="49" t="s">
        <v>78</v>
      </c>
      <c r="AT446" s="49" t="s">
        <v>75</v>
      </c>
      <c r="AU446" s="49" t="s">
        <v>43</v>
      </c>
      <c r="AY446" s="5" t="s">
        <v>73</v>
      </c>
      <c r="BE446" s="114">
        <f>IF($N$446="základní",$J$446,0)</f>
        <v>0</v>
      </c>
      <c r="BF446" s="114">
        <f>IF($N$446="snížená",$J$446,0)</f>
        <v>0</v>
      </c>
      <c r="BG446" s="114">
        <f>IF($N$446="zákl. přenesená",$J$446,0)</f>
        <v>0</v>
      </c>
      <c r="BH446" s="114">
        <f>IF($N$446="sníž. přenesená",$J$446,0)</f>
        <v>0</v>
      </c>
      <c r="BI446" s="114">
        <f>IF($N$446="nulová",$J$446,0)</f>
        <v>0</v>
      </c>
      <c r="BJ446" s="49" t="s">
        <v>8</v>
      </c>
      <c r="BK446" s="114">
        <f>ROUND($I$446*$H$446,2)</f>
        <v>0</v>
      </c>
      <c r="BL446" s="49" t="s">
        <v>78</v>
      </c>
      <c r="BM446" s="49" t="s">
        <v>1064</v>
      </c>
    </row>
    <row r="447" spans="2:51" s="5" customFormat="1" ht="15.75" customHeight="1">
      <c r="B447" s="119"/>
      <c r="C447" s="120"/>
      <c r="D447" s="115" t="s">
        <v>81</v>
      </c>
      <c r="E447" s="121"/>
      <c r="F447" s="121" t="s">
        <v>1065</v>
      </c>
      <c r="G447" s="120"/>
      <c r="H447" s="122">
        <v>1260</v>
      </c>
      <c r="J447" s="120"/>
      <c r="K447" s="120"/>
      <c r="L447" s="123"/>
      <c r="M447" s="124"/>
      <c r="N447" s="120"/>
      <c r="O447" s="120"/>
      <c r="P447" s="120"/>
      <c r="Q447" s="120"/>
      <c r="R447" s="120"/>
      <c r="S447" s="120"/>
      <c r="T447" s="125"/>
      <c r="AT447" s="126" t="s">
        <v>81</v>
      </c>
      <c r="AU447" s="126" t="s">
        <v>43</v>
      </c>
      <c r="AV447" s="126" t="s">
        <v>43</v>
      </c>
      <c r="AW447" s="126" t="s">
        <v>51</v>
      </c>
      <c r="AX447" s="126" t="s">
        <v>42</v>
      </c>
      <c r="AY447" s="126" t="s">
        <v>73</v>
      </c>
    </row>
    <row r="448" spans="2:51" s="5" customFormat="1" ht="15.75" customHeight="1">
      <c r="B448" s="119"/>
      <c r="C448" s="120"/>
      <c r="D448" s="117" t="s">
        <v>81</v>
      </c>
      <c r="E448" s="120"/>
      <c r="F448" s="121" t="s">
        <v>1066</v>
      </c>
      <c r="G448" s="120"/>
      <c r="H448" s="122">
        <v>187</v>
      </c>
      <c r="J448" s="120"/>
      <c r="K448" s="120"/>
      <c r="L448" s="123"/>
      <c r="M448" s="124"/>
      <c r="N448" s="120"/>
      <c r="O448" s="120"/>
      <c r="P448" s="120"/>
      <c r="Q448" s="120"/>
      <c r="R448" s="120"/>
      <c r="S448" s="120"/>
      <c r="T448" s="125"/>
      <c r="AT448" s="126" t="s">
        <v>81</v>
      </c>
      <c r="AU448" s="126" t="s">
        <v>43</v>
      </c>
      <c r="AV448" s="126" t="s">
        <v>43</v>
      </c>
      <c r="AW448" s="126" t="s">
        <v>51</v>
      </c>
      <c r="AX448" s="126" t="s">
        <v>42</v>
      </c>
      <c r="AY448" s="126" t="s">
        <v>73</v>
      </c>
    </row>
    <row r="449" spans="2:51" s="5" customFormat="1" ht="15.75" customHeight="1">
      <c r="B449" s="143"/>
      <c r="C449" s="144"/>
      <c r="D449" s="117" t="s">
        <v>81</v>
      </c>
      <c r="E449" s="144"/>
      <c r="F449" s="145" t="s">
        <v>120</v>
      </c>
      <c r="G449" s="144"/>
      <c r="H449" s="146">
        <v>1447</v>
      </c>
      <c r="J449" s="144"/>
      <c r="K449" s="144"/>
      <c r="L449" s="147"/>
      <c r="M449" s="148"/>
      <c r="N449" s="144"/>
      <c r="O449" s="144"/>
      <c r="P449" s="144"/>
      <c r="Q449" s="144"/>
      <c r="R449" s="144"/>
      <c r="S449" s="144"/>
      <c r="T449" s="149"/>
      <c r="AT449" s="150" t="s">
        <v>81</v>
      </c>
      <c r="AU449" s="150" t="s">
        <v>43</v>
      </c>
      <c r="AV449" s="150" t="s">
        <v>78</v>
      </c>
      <c r="AW449" s="150" t="s">
        <v>51</v>
      </c>
      <c r="AX449" s="150" t="s">
        <v>8</v>
      </c>
      <c r="AY449" s="150" t="s">
        <v>73</v>
      </c>
    </row>
    <row r="450" spans="2:65" s="5" customFormat="1" ht="15.75" customHeight="1">
      <c r="B450" s="16"/>
      <c r="C450" s="103" t="s">
        <v>233</v>
      </c>
      <c r="D450" s="103" t="s">
        <v>75</v>
      </c>
      <c r="E450" s="104" t="s">
        <v>1067</v>
      </c>
      <c r="F450" s="105" t="s">
        <v>1068</v>
      </c>
      <c r="G450" s="106" t="s">
        <v>132</v>
      </c>
      <c r="H450" s="107">
        <v>1260</v>
      </c>
      <c r="I450" s="108"/>
      <c r="J450" s="109">
        <f>ROUND($I$450*$H$450,2)</f>
        <v>0</v>
      </c>
      <c r="K450" s="105"/>
      <c r="L450" s="32"/>
      <c r="M450" s="110"/>
      <c r="N450" s="111" t="s">
        <v>31</v>
      </c>
      <c r="O450" s="17"/>
      <c r="P450" s="17"/>
      <c r="Q450" s="112">
        <v>0.04498</v>
      </c>
      <c r="R450" s="112">
        <f>$Q$450*$H$450</f>
        <v>56.6748</v>
      </c>
      <c r="S450" s="112">
        <v>0</v>
      </c>
      <c r="T450" s="113">
        <f>$S$450*$H$450</f>
        <v>0</v>
      </c>
      <c r="AR450" s="49" t="s">
        <v>78</v>
      </c>
      <c r="AT450" s="49" t="s">
        <v>75</v>
      </c>
      <c r="AU450" s="49" t="s">
        <v>43</v>
      </c>
      <c r="AY450" s="5" t="s">
        <v>73</v>
      </c>
      <c r="BE450" s="114">
        <f>IF($N$450="základní",$J$450,0)</f>
        <v>0</v>
      </c>
      <c r="BF450" s="114">
        <f>IF($N$450="snížená",$J$450,0)</f>
        <v>0</v>
      </c>
      <c r="BG450" s="114">
        <f>IF($N$450="zákl. přenesená",$J$450,0)</f>
        <v>0</v>
      </c>
      <c r="BH450" s="114">
        <f>IF($N$450="sníž. přenesená",$J$450,0)</f>
        <v>0</v>
      </c>
      <c r="BI450" s="114">
        <f>IF($N$450="nulová",$J$450,0)</f>
        <v>0</v>
      </c>
      <c r="BJ450" s="49" t="s">
        <v>8</v>
      </c>
      <c r="BK450" s="114">
        <f>ROUND($I$450*$H$450,2)</f>
        <v>0</v>
      </c>
      <c r="BL450" s="49" t="s">
        <v>78</v>
      </c>
      <c r="BM450" s="49" t="s">
        <v>1069</v>
      </c>
    </row>
    <row r="451" spans="2:47" s="5" customFormat="1" ht="16.5" customHeight="1">
      <c r="B451" s="16"/>
      <c r="C451" s="17"/>
      <c r="D451" s="115" t="s">
        <v>79</v>
      </c>
      <c r="E451" s="17"/>
      <c r="F451" s="116" t="s">
        <v>1070</v>
      </c>
      <c r="G451" s="17"/>
      <c r="H451" s="17"/>
      <c r="J451" s="17"/>
      <c r="K451" s="17"/>
      <c r="L451" s="32"/>
      <c r="M451" s="35"/>
      <c r="N451" s="17"/>
      <c r="O451" s="17"/>
      <c r="P451" s="17"/>
      <c r="Q451" s="17"/>
      <c r="R451" s="17"/>
      <c r="S451" s="17"/>
      <c r="T451" s="36"/>
      <c r="AT451" s="5" t="s">
        <v>79</v>
      </c>
      <c r="AU451" s="5" t="s">
        <v>43</v>
      </c>
    </row>
    <row r="452" spans="2:51" s="5" customFormat="1" ht="15.75" customHeight="1">
      <c r="B452" s="119"/>
      <c r="C452" s="120"/>
      <c r="D452" s="117" t="s">
        <v>81</v>
      </c>
      <c r="E452" s="120"/>
      <c r="F452" s="121" t="s">
        <v>992</v>
      </c>
      <c r="G452" s="120"/>
      <c r="H452" s="122">
        <v>1260</v>
      </c>
      <c r="J452" s="120"/>
      <c r="K452" s="120"/>
      <c r="L452" s="123"/>
      <c r="M452" s="124"/>
      <c r="N452" s="120"/>
      <c r="O452" s="120"/>
      <c r="P452" s="120"/>
      <c r="Q452" s="120"/>
      <c r="R452" s="120"/>
      <c r="S452" s="120"/>
      <c r="T452" s="125"/>
      <c r="AT452" s="126" t="s">
        <v>81</v>
      </c>
      <c r="AU452" s="126" t="s">
        <v>43</v>
      </c>
      <c r="AV452" s="126" t="s">
        <v>43</v>
      </c>
      <c r="AW452" s="126" t="s">
        <v>51</v>
      </c>
      <c r="AX452" s="126" t="s">
        <v>8</v>
      </c>
      <c r="AY452" s="126" t="s">
        <v>73</v>
      </c>
    </row>
    <row r="453" spans="2:65" s="5" customFormat="1" ht="15.75" customHeight="1">
      <c r="B453" s="16"/>
      <c r="C453" s="103" t="s">
        <v>234</v>
      </c>
      <c r="D453" s="103" t="s">
        <v>75</v>
      </c>
      <c r="E453" s="104" t="s">
        <v>356</v>
      </c>
      <c r="F453" s="105" t="s">
        <v>357</v>
      </c>
      <c r="G453" s="106" t="s">
        <v>132</v>
      </c>
      <c r="H453" s="107">
        <v>60</v>
      </c>
      <c r="I453" s="108"/>
      <c r="J453" s="109">
        <f>ROUND($I$453*$H$453,2)</f>
        <v>0</v>
      </c>
      <c r="K453" s="105"/>
      <c r="L453" s="32"/>
      <c r="M453" s="110"/>
      <c r="N453" s="111" t="s">
        <v>31</v>
      </c>
      <c r="O453" s="17"/>
      <c r="P453" s="17"/>
      <c r="Q453" s="112">
        <v>0.0489</v>
      </c>
      <c r="R453" s="112">
        <f>$Q$453*$H$453</f>
        <v>2.934</v>
      </c>
      <c r="S453" s="112">
        <v>0</v>
      </c>
      <c r="T453" s="113">
        <f>$S$453*$H$453</f>
        <v>0</v>
      </c>
      <c r="AR453" s="49" t="s">
        <v>78</v>
      </c>
      <c r="AT453" s="49" t="s">
        <v>75</v>
      </c>
      <c r="AU453" s="49" t="s">
        <v>43</v>
      </c>
      <c r="AY453" s="5" t="s">
        <v>73</v>
      </c>
      <c r="BE453" s="114">
        <f>IF($N$453="základní",$J$453,0)</f>
        <v>0</v>
      </c>
      <c r="BF453" s="114">
        <f>IF($N$453="snížená",$J$453,0)</f>
        <v>0</v>
      </c>
      <c r="BG453" s="114">
        <f>IF($N$453="zákl. přenesená",$J$453,0)</f>
        <v>0</v>
      </c>
      <c r="BH453" s="114">
        <f>IF($N$453="sníž. přenesená",$J$453,0)</f>
        <v>0</v>
      </c>
      <c r="BI453" s="114">
        <f>IF($N$453="nulová",$J$453,0)</f>
        <v>0</v>
      </c>
      <c r="BJ453" s="49" t="s">
        <v>8</v>
      </c>
      <c r="BK453" s="114">
        <f>ROUND($I$453*$H$453,2)</f>
        <v>0</v>
      </c>
      <c r="BL453" s="49" t="s">
        <v>78</v>
      </c>
      <c r="BM453" s="49" t="s">
        <v>1071</v>
      </c>
    </row>
    <row r="454" spans="2:47" s="5" customFormat="1" ht="16.5" customHeight="1">
      <c r="B454" s="16"/>
      <c r="C454" s="17"/>
      <c r="D454" s="115" t="s">
        <v>79</v>
      </c>
      <c r="E454" s="17"/>
      <c r="F454" s="116" t="s">
        <v>357</v>
      </c>
      <c r="G454" s="17"/>
      <c r="H454" s="17"/>
      <c r="J454" s="17"/>
      <c r="K454" s="17"/>
      <c r="L454" s="32"/>
      <c r="M454" s="35"/>
      <c r="N454" s="17"/>
      <c r="O454" s="17"/>
      <c r="P454" s="17"/>
      <c r="Q454" s="17"/>
      <c r="R454" s="17"/>
      <c r="S454" s="17"/>
      <c r="T454" s="36"/>
      <c r="AT454" s="5" t="s">
        <v>79</v>
      </c>
      <c r="AU454" s="5" t="s">
        <v>43</v>
      </c>
    </row>
    <row r="455" spans="2:51" s="5" customFormat="1" ht="15.75" customHeight="1">
      <c r="B455" s="119"/>
      <c r="C455" s="120"/>
      <c r="D455" s="117" t="s">
        <v>81</v>
      </c>
      <c r="E455" s="120"/>
      <c r="F455" s="121" t="s">
        <v>1072</v>
      </c>
      <c r="G455" s="120"/>
      <c r="H455" s="122">
        <v>60</v>
      </c>
      <c r="J455" s="120"/>
      <c r="K455" s="120"/>
      <c r="L455" s="123"/>
      <c r="M455" s="124"/>
      <c r="N455" s="120"/>
      <c r="O455" s="120"/>
      <c r="P455" s="120"/>
      <c r="Q455" s="120"/>
      <c r="R455" s="120"/>
      <c r="S455" s="120"/>
      <c r="T455" s="125"/>
      <c r="AT455" s="126" t="s">
        <v>81</v>
      </c>
      <c r="AU455" s="126" t="s">
        <v>43</v>
      </c>
      <c r="AV455" s="126" t="s">
        <v>43</v>
      </c>
      <c r="AW455" s="126" t="s">
        <v>51</v>
      </c>
      <c r="AX455" s="126" t="s">
        <v>8</v>
      </c>
      <c r="AY455" s="126" t="s">
        <v>73</v>
      </c>
    </row>
    <row r="456" spans="2:65" s="5" customFormat="1" ht="15.75" customHeight="1">
      <c r="B456" s="16"/>
      <c r="C456" s="103" t="s">
        <v>235</v>
      </c>
      <c r="D456" s="103" t="s">
        <v>75</v>
      </c>
      <c r="E456" s="104" t="s">
        <v>352</v>
      </c>
      <c r="F456" s="105" t="s">
        <v>353</v>
      </c>
      <c r="G456" s="106" t="s">
        <v>83</v>
      </c>
      <c r="H456" s="107">
        <v>186</v>
      </c>
      <c r="I456" s="108"/>
      <c r="J456" s="109">
        <f>ROUND($I$456*$H$456,2)</f>
        <v>0</v>
      </c>
      <c r="K456" s="105" t="s">
        <v>77</v>
      </c>
      <c r="L456" s="32"/>
      <c r="M456" s="110"/>
      <c r="N456" s="111" t="s">
        <v>31</v>
      </c>
      <c r="O456" s="17"/>
      <c r="P456" s="17"/>
      <c r="Q456" s="112">
        <v>0.00369</v>
      </c>
      <c r="R456" s="112">
        <f>$Q$456*$H$456</f>
        <v>0.6863400000000001</v>
      </c>
      <c r="S456" s="112">
        <v>0</v>
      </c>
      <c r="T456" s="113">
        <f>$S$456*$H$456</f>
        <v>0</v>
      </c>
      <c r="AR456" s="49" t="s">
        <v>78</v>
      </c>
      <c r="AT456" s="49" t="s">
        <v>75</v>
      </c>
      <c r="AU456" s="49" t="s">
        <v>43</v>
      </c>
      <c r="AY456" s="5" t="s">
        <v>73</v>
      </c>
      <c r="BE456" s="114">
        <f>IF($N$456="základní",$J$456,0)</f>
        <v>0</v>
      </c>
      <c r="BF456" s="114">
        <f>IF($N$456="snížená",$J$456,0)</f>
        <v>0</v>
      </c>
      <c r="BG456" s="114">
        <f>IF($N$456="zákl. přenesená",$J$456,0)</f>
        <v>0</v>
      </c>
      <c r="BH456" s="114">
        <f>IF($N$456="sníž. přenesená",$J$456,0)</f>
        <v>0</v>
      </c>
      <c r="BI456" s="114">
        <f>IF($N$456="nulová",$J$456,0)</f>
        <v>0</v>
      </c>
      <c r="BJ456" s="49" t="s">
        <v>8</v>
      </c>
      <c r="BK456" s="114">
        <f>ROUND($I$456*$H$456,2)</f>
        <v>0</v>
      </c>
      <c r="BL456" s="49" t="s">
        <v>78</v>
      </c>
      <c r="BM456" s="49" t="s">
        <v>1073</v>
      </c>
    </row>
    <row r="457" spans="2:47" s="5" customFormat="1" ht="16.5" customHeight="1">
      <c r="B457" s="16"/>
      <c r="C457" s="17"/>
      <c r="D457" s="115" t="s">
        <v>79</v>
      </c>
      <c r="E457" s="17"/>
      <c r="F457" s="116" t="s">
        <v>354</v>
      </c>
      <c r="G457" s="17"/>
      <c r="H457" s="17"/>
      <c r="J457" s="17"/>
      <c r="K457" s="17"/>
      <c r="L457" s="32"/>
      <c r="M457" s="35"/>
      <c r="N457" s="17"/>
      <c r="O457" s="17"/>
      <c r="P457" s="17"/>
      <c r="Q457" s="17"/>
      <c r="R457" s="17"/>
      <c r="S457" s="17"/>
      <c r="T457" s="36"/>
      <c r="AT457" s="5" t="s">
        <v>79</v>
      </c>
      <c r="AU457" s="5" t="s">
        <v>43</v>
      </c>
    </row>
    <row r="458" spans="2:47" s="5" customFormat="1" ht="30.75" customHeight="1">
      <c r="B458" s="16"/>
      <c r="C458" s="17"/>
      <c r="D458" s="117" t="s">
        <v>117</v>
      </c>
      <c r="E458" s="17"/>
      <c r="F458" s="118" t="s">
        <v>355</v>
      </c>
      <c r="G458" s="17"/>
      <c r="H458" s="17"/>
      <c r="J458" s="17"/>
      <c r="K458" s="17"/>
      <c r="L458" s="32"/>
      <c r="M458" s="35"/>
      <c r="N458" s="17"/>
      <c r="O458" s="17"/>
      <c r="P458" s="17"/>
      <c r="Q458" s="17"/>
      <c r="R458" s="17"/>
      <c r="S458" s="17"/>
      <c r="T458" s="36"/>
      <c r="AT458" s="5" t="s">
        <v>117</v>
      </c>
      <c r="AU458" s="5" t="s">
        <v>43</v>
      </c>
    </row>
    <row r="459" spans="2:51" s="5" customFormat="1" ht="15.75" customHeight="1">
      <c r="B459" s="119"/>
      <c r="C459" s="120"/>
      <c r="D459" s="117" t="s">
        <v>81</v>
      </c>
      <c r="E459" s="120"/>
      <c r="F459" s="121" t="s">
        <v>1074</v>
      </c>
      <c r="G459" s="120"/>
      <c r="H459" s="122">
        <v>180</v>
      </c>
      <c r="J459" s="120"/>
      <c r="K459" s="120"/>
      <c r="L459" s="123"/>
      <c r="M459" s="124"/>
      <c r="N459" s="120"/>
      <c r="O459" s="120"/>
      <c r="P459" s="120"/>
      <c r="Q459" s="120"/>
      <c r="R459" s="120"/>
      <c r="S459" s="120"/>
      <c r="T459" s="125"/>
      <c r="AT459" s="126" t="s">
        <v>81</v>
      </c>
      <c r="AU459" s="126" t="s">
        <v>43</v>
      </c>
      <c r="AV459" s="126" t="s">
        <v>43</v>
      </c>
      <c r="AW459" s="126" t="s">
        <v>51</v>
      </c>
      <c r="AX459" s="126" t="s">
        <v>42</v>
      </c>
      <c r="AY459" s="126" t="s">
        <v>73</v>
      </c>
    </row>
    <row r="460" spans="2:51" s="5" customFormat="1" ht="15.75" customHeight="1">
      <c r="B460" s="119"/>
      <c r="C460" s="120"/>
      <c r="D460" s="117" t="s">
        <v>81</v>
      </c>
      <c r="E460" s="120"/>
      <c r="F460" s="121" t="s">
        <v>1075</v>
      </c>
      <c r="G460" s="120"/>
      <c r="H460" s="122">
        <v>6</v>
      </c>
      <c r="J460" s="120"/>
      <c r="K460" s="120"/>
      <c r="L460" s="123"/>
      <c r="M460" s="124"/>
      <c r="N460" s="120"/>
      <c r="O460" s="120"/>
      <c r="P460" s="120"/>
      <c r="Q460" s="120"/>
      <c r="R460" s="120"/>
      <c r="S460" s="120"/>
      <c r="T460" s="125"/>
      <c r="AT460" s="126" t="s">
        <v>81</v>
      </c>
      <c r="AU460" s="126" t="s">
        <v>43</v>
      </c>
      <c r="AV460" s="126" t="s">
        <v>43</v>
      </c>
      <c r="AW460" s="126" t="s">
        <v>51</v>
      </c>
      <c r="AX460" s="126" t="s">
        <v>42</v>
      </c>
      <c r="AY460" s="126" t="s">
        <v>73</v>
      </c>
    </row>
    <row r="461" spans="2:51" s="5" customFormat="1" ht="15.75" customHeight="1">
      <c r="B461" s="143"/>
      <c r="C461" s="144"/>
      <c r="D461" s="117" t="s">
        <v>81</v>
      </c>
      <c r="E461" s="144"/>
      <c r="F461" s="145" t="s">
        <v>120</v>
      </c>
      <c r="G461" s="144"/>
      <c r="H461" s="146">
        <v>186</v>
      </c>
      <c r="J461" s="144"/>
      <c r="K461" s="144"/>
      <c r="L461" s="147"/>
      <c r="M461" s="148"/>
      <c r="N461" s="144"/>
      <c r="O461" s="144"/>
      <c r="P461" s="144"/>
      <c r="Q461" s="144"/>
      <c r="R461" s="144"/>
      <c r="S461" s="144"/>
      <c r="T461" s="149"/>
      <c r="AT461" s="150" t="s">
        <v>81</v>
      </c>
      <c r="AU461" s="150" t="s">
        <v>43</v>
      </c>
      <c r="AV461" s="150" t="s">
        <v>78</v>
      </c>
      <c r="AW461" s="150" t="s">
        <v>51</v>
      </c>
      <c r="AX461" s="150" t="s">
        <v>8</v>
      </c>
      <c r="AY461" s="150" t="s">
        <v>73</v>
      </c>
    </row>
    <row r="462" spans="2:65" s="5" customFormat="1" ht="15.75" customHeight="1">
      <c r="B462" s="16"/>
      <c r="C462" s="103" t="s">
        <v>241</v>
      </c>
      <c r="D462" s="103" t="s">
        <v>75</v>
      </c>
      <c r="E462" s="104" t="s">
        <v>359</v>
      </c>
      <c r="F462" s="105" t="s">
        <v>360</v>
      </c>
      <c r="G462" s="106" t="s">
        <v>132</v>
      </c>
      <c r="H462" s="107">
        <v>547</v>
      </c>
      <c r="I462" s="108"/>
      <c r="J462" s="109">
        <f>ROUND($I$462*$H$462,2)</f>
        <v>0</v>
      </c>
      <c r="K462" s="105"/>
      <c r="L462" s="32"/>
      <c r="M462" s="110"/>
      <c r="N462" s="111" t="s">
        <v>31</v>
      </c>
      <c r="O462" s="17"/>
      <c r="P462" s="17"/>
      <c r="Q462" s="112">
        <v>0.0545</v>
      </c>
      <c r="R462" s="112">
        <f>$Q$462*$H$462</f>
        <v>29.8115</v>
      </c>
      <c r="S462" s="112">
        <v>0</v>
      </c>
      <c r="T462" s="113">
        <f>$S$462*$H$462</f>
        <v>0</v>
      </c>
      <c r="AR462" s="49" t="s">
        <v>78</v>
      </c>
      <c r="AT462" s="49" t="s">
        <v>75</v>
      </c>
      <c r="AU462" s="49" t="s">
        <v>43</v>
      </c>
      <c r="AY462" s="5" t="s">
        <v>73</v>
      </c>
      <c r="BE462" s="114">
        <f>IF($N$462="základní",$J$462,0)</f>
        <v>0</v>
      </c>
      <c r="BF462" s="114">
        <f>IF($N$462="snížená",$J$462,0)</f>
        <v>0</v>
      </c>
      <c r="BG462" s="114">
        <f>IF($N$462="zákl. přenesená",$J$462,0)</f>
        <v>0</v>
      </c>
      <c r="BH462" s="114">
        <f>IF($N$462="sníž. přenesená",$J$462,0)</f>
        <v>0</v>
      </c>
      <c r="BI462" s="114">
        <f>IF($N$462="nulová",$J$462,0)</f>
        <v>0</v>
      </c>
      <c r="BJ462" s="49" t="s">
        <v>8</v>
      </c>
      <c r="BK462" s="114">
        <f>ROUND($I$462*$H$462,2)</f>
        <v>0</v>
      </c>
      <c r="BL462" s="49" t="s">
        <v>78</v>
      </c>
      <c r="BM462" s="49" t="s">
        <v>1076</v>
      </c>
    </row>
    <row r="463" spans="2:47" s="5" customFormat="1" ht="16.5" customHeight="1">
      <c r="B463" s="16"/>
      <c r="C463" s="17"/>
      <c r="D463" s="115" t="s">
        <v>79</v>
      </c>
      <c r="E463" s="17"/>
      <c r="F463" s="116" t="s">
        <v>360</v>
      </c>
      <c r="G463" s="17"/>
      <c r="H463" s="17"/>
      <c r="J463" s="17"/>
      <c r="K463" s="17"/>
      <c r="L463" s="32"/>
      <c r="M463" s="35"/>
      <c r="N463" s="17"/>
      <c r="O463" s="17"/>
      <c r="P463" s="17"/>
      <c r="Q463" s="17"/>
      <c r="R463" s="17"/>
      <c r="S463" s="17"/>
      <c r="T463" s="36"/>
      <c r="AT463" s="5" t="s">
        <v>79</v>
      </c>
      <c r="AU463" s="5" t="s">
        <v>43</v>
      </c>
    </row>
    <row r="464" spans="2:51" s="5" customFormat="1" ht="15.75" customHeight="1">
      <c r="B464" s="119"/>
      <c r="C464" s="120"/>
      <c r="D464" s="117" t="s">
        <v>81</v>
      </c>
      <c r="E464" s="120"/>
      <c r="F464" s="121" t="s">
        <v>995</v>
      </c>
      <c r="G464" s="120"/>
      <c r="H464" s="122">
        <v>187</v>
      </c>
      <c r="J464" s="120"/>
      <c r="K464" s="120"/>
      <c r="L464" s="123"/>
      <c r="M464" s="124"/>
      <c r="N464" s="120"/>
      <c r="O464" s="120"/>
      <c r="P464" s="120"/>
      <c r="Q464" s="120"/>
      <c r="R464" s="120"/>
      <c r="S464" s="120"/>
      <c r="T464" s="125"/>
      <c r="AT464" s="126" t="s">
        <v>81</v>
      </c>
      <c r="AU464" s="126" t="s">
        <v>43</v>
      </c>
      <c r="AV464" s="126" t="s">
        <v>43</v>
      </c>
      <c r="AW464" s="126" t="s">
        <v>51</v>
      </c>
      <c r="AX464" s="126" t="s">
        <v>42</v>
      </c>
      <c r="AY464" s="126" t="s">
        <v>73</v>
      </c>
    </row>
    <row r="465" spans="2:51" s="5" customFormat="1" ht="15.75" customHeight="1">
      <c r="B465" s="119"/>
      <c r="C465" s="120"/>
      <c r="D465" s="117" t="s">
        <v>81</v>
      </c>
      <c r="E465" s="120"/>
      <c r="F465" s="121" t="s">
        <v>1077</v>
      </c>
      <c r="G465" s="120"/>
      <c r="H465" s="122">
        <v>360</v>
      </c>
      <c r="J465" s="120"/>
      <c r="K465" s="120"/>
      <c r="L465" s="123"/>
      <c r="M465" s="124"/>
      <c r="N465" s="120"/>
      <c r="O465" s="120"/>
      <c r="P465" s="120"/>
      <c r="Q465" s="120"/>
      <c r="R465" s="120"/>
      <c r="S465" s="120"/>
      <c r="T465" s="125"/>
      <c r="AT465" s="126" t="s">
        <v>81</v>
      </c>
      <c r="AU465" s="126" t="s">
        <v>43</v>
      </c>
      <c r="AV465" s="126" t="s">
        <v>43</v>
      </c>
      <c r="AW465" s="126" t="s">
        <v>51</v>
      </c>
      <c r="AX465" s="126" t="s">
        <v>42</v>
      </c>
      <c r="AY465" s="126" t="s">
        <v>73</v>
      </c>
    </row>
    <row r="466" spans="2:51" s="5" customFormat="1" ht="15.75" customHeight="1">
      <c r="B466" s="143"/>
      <c r="C466" s="144"/>
      <c r="D466" s="117" t="s">
        <v>81</v>
      </c>
      <c r="E466" s="144"/>
      <c r="F466" s="145" t="s">
        <v>120</v>
      </c>
      <c r="G466" s="144"/>
      <c r="H466" s="146">
        <v>547</v>
      </c>
      <c r="J466" s="144"/>
      <c r="K466" s="144"/>
      <c r="L466" s="147"/>
      <c r="M466" s="148"/>
      <c r="N466" s="144"/>
      <c r="O466" s="144"/>
      <c r="P466" s="144"/>
      <c r="Q466" s="144"/>
      <c r="R466" s="144"/>
      <c r="S466" s="144"/>
      <c r="T466" s="149"/>
      <c r="AT466" s="150" t="s">
        <v>81</v>
      </c>
      <c r="AU466" s="150" t="s">
        <v>43</v>
      </c>
      <c r="AV466" s="150" t="s">
        <v>78</v>
      </c>
      <c r="AW466" s="150" t="s">
        <v>51</v>
      </c>
      <c r="AX466" s="150" t="s">
        <v>8</v>
      </c>
      <c r="AY466" s="150" t="s">
        <v>73</v>
      </c>
    </row>
    <row r="467" spans="2:65" s="5" customFormat="1" ht="15.75" customHeight="1">
      <c r="B467" s="16"/>
      <c r="C467" s="103" t="s">
        <v>244</v>
      </c>
      <c r="D467" s="103" t="s">
        <v>75</v>
      </c>
      <c r="E467" s="104" t="s">
        <v>362</v>
      </c>
      <c r="F467" s="105" t="s">
        <v>363</v>
      </c>
      <c r="G467" s="106" t="s">
        <v>83</v>
      </c>
      <c r="H467" s="107">
        <v>57</v>
      </c>
      <c r="I467" s="108"/>
      <c r="J467" s="109">
        <f>ROUND($I$467*$H$467,2)</f>
        <v>0</v>
      </c>
      <c r="K467" s="105"/>
      <c r="L467" s="32"/>
      <c r="M467" s="110"/>
      <c r="N467" s="111" t="s">
        <v>31</v>
      </c>
      <c r="O467" s="17"/>
      <c r="P467" s="17"/>
      <c r="Q467" s="112">
        <v>0</v>
      </c>
      <c r="R467" s="112">
        <f>$Q$467*$H$467</f>
        <v>0</v>
      </c>
      <c r="S467" s="112">
        <v>0</v>
      </c>
      <c r="T467" s="113">
        <f>$S$467*$H$467</f>
        <v>0</v>
      </c>
      <c r="AR467" s="49" t="s">
        <v>78</v>
      </c>
      <c r="AT467" s="49" t="s">
        <v>75</v>
      </c>
      <c r="AU467" s="49" t="s">
        <v>43</v>
      </c>
      <c r="AY467" s="5" t="s">
        <v>73</v>
      </c>
      <c r="BE467" s="114">
        <f>IF($N$467="základní",$J$467,0)</f>
        <v>0</v>
      </c>
      <c r="BF467" s="114">
        <f>IF($N$467="snížená",$J$467,0)</f>
        <v>0</v>
      </c>
      <c r="BG467" s="114">
        <f>IF($N$467="zákl. přenesená",$J$467,0)</f>
        <v>0</v>
      </c>
      <c r="BH467" s="114">
        <f>IF($N$467="sníž. přenesená",$J$467,0)</f>
        <v>0</v>
      </c>
      <c r="BI467" s="114">
        <f>IF($N$467="nulová",$J$467,0)</f>
        <v>0</v>
      </c>
      <c r="BJ467" s="49" t="s">
        <v>8</v>
      </c>
      <c r="BK467" s="114">
        <f>ROUND($I$467*$H$467,2)</f>
        <v>0</v>
      </c>
      <c r="BL467" s="49" t="s">
        <v>78</v>
      </c>
      <c r="BM467" s="49" t="s">
        <v>1078</v>
      </c>
    </row>
    <row r="468" spans="2:47" s="5" customFormat="1" ht="16.5" customHeight="1">
      <c r="B468" s="16"/>
      <c r="C468" s="17"/>
      <c r="D468" s="115" t="s">
        <v>79</v>
      </c>
      <c r="E468" s="17"/>
      <c r="F468" s="116" t="s">
        <v>363</v>
      </c>
      <c r="G468" s="17"/>
      <c r="H468" s="17"/>
      <c r="J468" s="17"/>
      <c r="K468" s="17"/>
      <c r="L468" s="32"/>
      <c r="M468" s="35"/>
      <c r="N468" s="17"/>
      <c r="O468" s="17"/>
      <c r="P468" s="17"/>
      <c r="Q468" s="17"/>
      <c r="R468" s="17"/>
      <c r="S468" s="17"/>
      <c r="T468" s="36"/>
      <c r="AT468" s="5" t="s">
        <v>79</v>
      </c>
      <c r="AU468" s="5" t="s">
        <v>43</v>
      </c>
    </row>
    <row r="469" spans="2:51" s="5" customFormat="1" ht="15.75" customHeight="1">
      <c r="B469" s="119"/>
      <c r="C469" s="120"/>
      <c r="D469" s="117" t="s">
        <v>81</v>
      </c>
      <c r="E469" s="120"/>
      <c r="F469" s="121" t="s">
        <v>1079</v>
      </c>
      <c r="G469" s="120"/>
      <c r="H469" s="122">
        <v>57</v>
      </c>
      <c r="J469" s="120"/>
      <c r="K469" s="120"/>
      <c r="L469" s="123"/>
      <c r="M469" s="124"/>
      <c r="N469" s="120"/>
      <c r="O469" s="120"/>
      <c r="P469" s="120"/>
      <c r="Q469" s="120"/>
      <c r="R469" s="120"/>
      <c r="S469" s="120"/>
      <c r="T469" s="125"/>
      <c r="AT469" s="126" t="s">
        <v>81</v>
      </c>
      <c r="AU469" s="126" t="s">
        <v>43</v>
      </c>
      <c r="AV469" s="126" t="s">
        <v>43</v>
      </c>
      <c r="AW469" s="126" t="s">
        <v>51</v>
      </c>
      <c r="AX469" s="126" t="s">
        <v>8</v>
      </c>
      <c r="AY469" s="126" t="s">
        <v>73</v>
      </c>
    </row>
    <row r="470" spans="2:65" s="5" customFormat="1" ht="15.75" customHeight="1">
      <c r="B470" s="16"/>
      <c r="C470" s="103" t="s">
        <v>358</v>
      </c>
      <c r="D470" s="103" t="s">
        <v>75</v>
      </c>
      <c r="E470" s="104" t="s">
        <v>368</v>
      </c>
      <c r="F470" s="105" t="s">
        <v>369</v>
      </c>
      <c r="G470" s="106" t="s">
        <v>83</v>
      </c>
      <c r="H470" s="107">
        <v>7</v>
      </c>
      <c r="I470" s="108"/>
      <c r="J470" s="109">
        <f>ROUND($I$470*$H$470,2)</f>
        <v>0</v>
      </c>
      <c r="K470" s="105" t="s">
        <v>77</v>
      </c>
      <c r="L470" s="32"/>
      <c r="M470" s="110"/>
      <c r="N470" s="111" t="s">
        <v>31</v>
      </c>
      <c r="O470" s="17"/>
      <c r="P470" s="17"/>
      <c r="Q470" s="112">
        <v>0.00192</v>
      </c>
      <c r="R470" s="112">
        <f>$Q$470*$H$470</f>
        <v>0.01344</v>
      </c>
      <c r="S470" s="112">
        <v>0</v>
      </c>
      <c r="T470" s="113">
        <f>$S$470*$H$470</f>
        <v>0</v>
      </c>
      <c r="AR470" s="49" t="s">
        <v>78</v>
      </c>
      <c r="AT470" s="49" t="s">
        <v>75</v>
      </c>
      <c r="AU470" s="49" t="s">
        <v>43</v>
      </c>
      <c r="AY470" s="5" t="s">
        <v>73</v>
      </c>
      <c r="BE470" s="114">
        <f>IF($N$470="základní",$J$470,0)</f>
        <v>0</v>
      </c>
      <c r="BF470" s="114">
        <f>IF($N$470="snížená",$J$470,0)</f>
        <v>0</v>
      </c>
      <c r="BG470" s="114">
        <f>IF($N$470="zákl. přenesená",$J$470,0)</f>
        <v>0</v>
      </c>
      <c r="BH470" s="114">
        <f>IF($N$470="sníž. přenesená",$J$470,0)</f>
        <v>0</v>
      </c>
      <c r="BI470" s="114">
        <f>IF($N$470="nulová",$J$470,0)</f>
        <v>0</v>
      </c>
      <c r="BJ470" s="49" t="s">
        <v>8</v>
      </c>
      <c r="BK470" s="114">
        <f>ROUND($I$470*$H$470,2)</f>
        <v>0</v>
      </c>
      <c r="BL470" s="49" t="s">
        <v>78</v>
      </c>
      <c r="BM470" s="49" t="s">
        <v>1080</v>
      </c>
    </row>
    <row r="471" spans="2:47" s="5" customFormat="1" ht="16.5" customHeight="1">
      <c r="B471" s="16"/>
      <c r="C471" s="17"/>
      <c r="D471" s="115" t="s">
        <v>79</v>
      </c>
      <c r="E471" s="17"/>
      <c r="F471" s="116" t="s">
        <v>370</v>
      </c>
      <c r="G471" s="17"/>
      <c r="H471" s="17"/>
      <c r="J471" s="17"/>
      <c r="K471" s="17"/>
      <c r="L471" s="32"/>
      <c r="M471" s="35"/>
      <c r="N471" s="17"/>
      <c r="O471" s="17"/>
      <c r="P471" s="17"/>
      <c r="Q471" s="17"/>
      <c r="R471" s="17"/>
      <c r="S471" s="17"/>
      <c r="T471" s="36"/>
      <c r="AT471" s="5" t="s">
        <v>79</v>
      </c>
      <c r="AU471" s="5" t="s">
        <v>43</v>
      </c>
    </row>
    <row r="472" spans="2:47" s="5" customFormat="1" ht="57.75" customHeight="1">
      <c r="B472" s="16"/>
      <c r="C472" s="17"/>
      <c r="D472" s="117" t="s">
        <v>117</v>
      </c>
      <c r="E472" s="17"/>
      <c r="F472" s="118" t="s">
        <v>371</v>
      </c>
      <c r="G472" s="17"/>
      <c r="H472" s="17"/>
      <c r="J472" s="17"/>
      <c r="K472" s="17"/>
      <c r="L472" s="32"/>
      <c r="M472" s="35"/>
      <c r="N472" s="17"/>
      <c r="O472" s="17"/>
      <c r="P472" s="17"/>
      <c r="Q472" s="17"/>
      <c r="R472" s="17"/>
      <c r="S472" s="17"/>
      <c r="T472" s="36"/>
      <c r="AT472" s="5" t="s">
        <v>117</v>
      </c>
      <c r="AU472" s="5" t="s">
        <v>43</v>
      </c>
    </row>
    <row r="473" spans="2:51" s="5" customFormat="1" ht="15.75" customHeight="1">
      <c r="B473" s="119"/>
      <c r="C473" s="120"/>
      <c r="D473" s="117" t="s">
        <v>81</v>
      </c>
      <c r="E473" s="120"/>
      <c r="F473" s="121" t="s">
        <v>1777</v>
      </c>
      <c r="G473" s="120"/>
      <c r="H473" s="122">
        <v>7</v>
      </c>
      <c r="J473" s="120"/>
      <c r="K473" s="120"/>
      <c r="L473" s="123"/>
      <c r="M473" s="124"/>
      <c r="N473" s="120"/>
      <c r="O473" s="120"/>
      <c r="P473" s="120"/>
      <c r="Q473" s="120"/>
      <c r="R473" s="120"/>
      <c r="S473" s="120"/>
      <c r="T473" s="125"/>
      <c r="AT473" s="126" t="s">
        <v>81</v>
      </c>
      <c r="AU473" s="126" t="s">
        <v>43</v>
      </c>
      <c r="AV473" s="126" t="s">
        <v>43</v>
      </c>
      <c r="AW473" s="126" t="s">
        <v>51</v>
      </c>
      <c r="AX473" s="126" t="s">
        <v>8</v>
      </c>
      <c r="AY473" s="126" t="s">
        <v>73</v>
      </c>
    </row>
    <row r="474" spans="2:65" s="5" customFormat="1" ht="15.75" customHeight="1">
      <c r="B474" s="16"/>
      <c r="C474" s="103" t="s">
        <v>361</v>
      </c>
      <c r="D474" s="103" t="s">
        <v>75</v>
      </c>
      <c r="E474" s="104" t="s">
        <v>1081</v>
      </c>
      <c r="F474" s="105" t="s">
        <v>1082</v>
      </c>
      <c r="G474" s="106" t="s">
        <v>132</v>
      </c>
      <c r="H474" s="107">
        <v>678</v>
      </c>
      <c r="I474" s="108"/>
      <c r="J474" s="109">
        <f>ROUND($I$474*$H$474,2)</f>
        <v>0</v>
      </c>
      <c r="K474" s="105"/>
      <c r="L474" s="32"/>
      <c r="M474" s="110"/>
      <c r="N474" s="111" t="s">
        <v>31</v>
      </c>
      <c r="O474" s="17"/>
      <c r="P474" s="17"/>
      <c r="Q474" s="112">
        <v>0.01859</v>
      </c>
      <c r="R474" s="112">
        <f>$Q$474*$H$474</f>
        <v>12.604019999999998</v>
      </c>
      <c r="S474" s="112">
        <v>0</v>
      </c>
      <c r="T474" s="113">
        <f>$S$474*$H$474</f>
        <v>0</v>
      </c>
      <c r="AR474" s="49" t="s">
        <v>78</v>
      </c>
      <c r="AT474" s="49" t="s">
        <v>75</v>
      </c>
      <c r="AU474" s="49" t="s">
        <v>43</v>
      </c>
      <c r="AY474" s="5" t="s">
        <v>73</v>
      </c>
      <c r="BE474" s="114">
        <f>IF($N$474="základní",$J$474,0)</f>
        <v>0</v>
      </c>
      <c r="BF474" s="114">
        <f>IF($N$474="snížená",$J$474,0)</f>
        <v>0</v>
      </c>
      <c r="BG474" s="114">
        <f>IF($N$474="zákl. přenesená",$J$474,0)</f>
        <v>0</v>
      </c>
      <c r="BH474" s="114">
        <f>IF($N$474="sníž. přenesená",$J$474,0)</f>
        <v>0</v>
      </c>
      <c r="BI474" s="114">
        <f>IF($N$474="nulová",$J$474,0)</f>
        <v>0</v>
      </c>
      <c r="BJ474" s="49" t="s">
        <v>8</v>
      </c>
      <c r="BK474" s="114">
        <f>ROUND($I$474*$H$474,2)</f>
        <v>0</v>
      </c>
      <c r="BL474" s="49" t="s">
        <v>78</v>
      </c>
      <c r="BM474" s="49" t="s">
        <v>1083</v>
      </c>
    </row>
    <row r="475" spans="2:51" s="5" customFormat="1" ht="15.75" customHeight="1">
      <c r="B475" s="119"/>
      <c r="C475" s="120"/>
      <c r="D475" s="115" t="s">
        <v>81</v>
      </c>
      <c r="E475" s="121"/>
      <c r="F475" s="121" t="s">
        <v>988</v>
      </c>
      <c r="G475" s="120"/>
      <c r="H475" s="122">
        <v>442</v>
      </c>
      <c r="J475" s="120"/>
      <c r="K475" s="120"/>
      <c r="L475" s="123"/>
      <c r="M475" s="124"/>
      <c r="N475" s="120"/>
      <c r="O475" s="120"/>
      <c r="P475" s="120"/>
      <c r="Q475" s="120"/>
      <c r="R475" s="120"/>
      <c r="S475" s="120"/>
      <c r="T475" s="125"/>
      <c r="AT475" s="126" t="s">
        <v>81</v>
      </c>
      <c r="AU475" s="126" t="s">
        <v>43</v>
      </c>
      <c r="AV475" s="126" t="s">
        <v>43</v>
      </c>
      <c r="AW475" s="126" t="s">
        <v>51</v>
      </c>
      <c r="AX475" s="126" t="s">
        <v>42</v>
      </c>
      <c r="AY475" s="126" t="s">
        <v>73</v>
      </c>
    </row>
    <row r="476" spans="2:51" s="5" customFormat="1" ht="15.75" customHeight="1">
      <c r="B476" s="119"/>
      <c r="C476" s="120"/>
      <c r="D476" s="117" t="s">
        <v>81</v>
      </c>
      <c r="E476" s="120"/>
      <c r="F476" s="121" t="s">
        <v>1084</v>
      </c>
      <c r="G476" s="120"/>
      <c r="H476" s="122">
        <v>60</v>
      </c>
      <c r="J476" s="120"/>
      <c r="K476" s="120"/>
      <c r="L476" s="123"/>
      <c r="M476" s="124"/>
      <c r="N476" s="120"/>
      <c r="O476" s="120"/>
      <c r="P476" s="120"/>
      <c r="Q476" s="120"/>
      <c r="R476" s="120"/>
      <c r="S476" s="120"/>
      <c r="T476" s="125"/>
      <c r="AT476" s="126" t="s">
        <v>81</v>
      </c>
      <c r="AU476" s="126" t="s">
        <v>43</v>
      </c>
      <c r="AV476" s="126" t="s">
        <v>43</v>
      </c>
      <c r="AW476" s="126" t="s">
        <v>51</v>
      </c>
      <c r="AX476" s="126" t="s">
        <v>42</v>
      </c>
      <c r="AY476" s="126" t="s">
        <v>73</v>
      </c>
    </row>
    <row r="477" spans="2:51" s="5" customFormat="1" ht="15.75" customHeight="1">
      <c r="B477" s="119"/>
      <c r="C477" s="120"/>
      <c r="D477" s="117" t="s">
        <v>81</v>
      </c>
      <c r="E477" s="120"/>
      <c r="F477" s="121" t="s">
        <v>990</v>
      </c>
      <c r="G477" s="120"/>
      <c r="H477" s="122">
        <v>176</v>
      </c>
      <c r="J477" s="120"/>
      <c r="K477" s="120"/>
      <c r="L477" s="123"/>
      <c r="M477" s="124"/>
      <c r="N477" s="120"/>
      <c r="O477" s="120"/>
      <c r="P477" s="120"/>
      <c r="Q477" s="120"/>
      <c r="R477" s="120"/>
      <c r="S477" s="120"/>
      <c r="T477" s="125"/>
      <c r="AT477" s="126" t="s">
        <v>81</v>
      </c>
      <c r="AU477" s="126" t="s">
        <v>43</v>
      </c>
      <c r="AV477" s="126" t="s">
        <v>43</v>
      </c>
      <c r="AW477" s="126" t="s">
        <v>51</v>
      </c>
      <c r="AX477" s="126" t="s">
        <v>42</v>
      </c>
      <c r="AY477" s="126" t="s">
        <v>73</v>
      </c>
    </row>
    <row r="478" spans="2:51" s="5" customFormat="1" ht="15.75" customHeight="1">
      <c r="B478" s="143"/>
      <c r="C478" s="144"/>
      <c r="D478" s="117" t="s">
        <v>81</v>
      </c>
      <c r="E478" s="144"/>
      <c r="F478" s="145" t="s">
        <v>120</v>
      </c>
      <c r="G478" s="144"/>
      <c r="H478" s="146">
        <v>678</v>
      </c>
      <c r="J478" s="144"/>
      <c r="K478" s="144"/>
      <c r="L478" s="147"/>
      <c r="M478" s="148"/>
      <c r="N478" s="144"/>
      <c r="O478" s="144"/>
      <c r="P478" s="144"/>
      <c r="Q478" s="144"/>
      <c r="R478" s="144"/>
      <c r="S478" s="144"/>
      <c r="T478" s="149"/>
      <c r="AT478" s="150" t="s">
        <v>81</v>
      </c>
      <c r="AU478" s="150" t="s">
        <v>43</v>
      </c>
      <c r="AV478" s="150" t="s">
        <v>78</v>
      </c>
      <c r="AW478" s="150" t="s">
        <v>51</v>
      </c>
      <c r="AX478" s="150" t="s">
        <v>8</v>
      </c>
      <c r="AY478" s="150" t="s">
        <v>73</v>
      </c>
    </row>
    <row r="479" spans="2:65" s="5" customFormat="1" ht="15.75" customHeight="1">
      <c r="B479" s="16"/>
      <c r="C479" s="103" t="s">
        <v>364</v>
      </c>
      <c r="D479" s="103" t="s">
        <v>75</v>
      </c>
      <c r="E479" s="104" t="s">
        <v>1085</v>
      </c>
      <c r="F479" s="105" t="s">
        <v>1086</v>
      </c>
      <c r="G479" s="106" t="s">
        <v>132</v>
      </c>
      <c r="H479" s="107">
        <v>678</v>
      </c>
      <c r="I479" s="108"/>
      <c r="J479" s="109">
        <f>ROUND($I$479*$H$479,2)</f>
        <v>0</v>
      </c>
      <c r="K479" s="105"/>
      <c r="L479" s="32"/>
      <c r="M479" s="110"/>
      <c r="N479" s="111" t="s">
        <v>31</v>
      </c>
      <c r="O479" s="17"/>
      <c r="P479" s="17"/>
      <c r="Q479" s="112">
        <v>0.00657</v>
      </c>
      <c r="R479" s="112">
        <f>$Q$479*$H$479</f>
        <v>4.45446</v>
      </c>
      <c r="S479" s="112">
        <v>0</v>
      </c>
      <c r="T479" s="113">
        <f>$S$479*$H$479</f>
        <v>0</v>
      </c>
      <c r="AR479" s="49" t="s">
        <v>78</v>
      </c>
      <c r="AT479" s="49" t="s">
        <v>75</v>
      </c>
      <c r="AU479" s="49" t="s">
        <v>43</v>
      </c>
      <c r="AY479" s="5" t="s">
        <v>73</v>
      </c>
      <c r="BE479" s="114">
        <f>IF($N$479="základní",$J$479,0)</f>
        <v>0</v>
      </c>
      <c r="BF479" s="114">
        <f>IF($N$479="snížená",$J$479,0)</f>
        <v>0</v>
      </c>
      <c r="BG479" s="114">
        <f>IF($N$479="zákl. přenesená",$J$479,0)</f>
        <v>0</v>
      </c>
      <c r="BH479" s="114">
        <f>IF($N$479="sníž. přenesená",$J$479,0)</f>
        <v>0</v>
      </c>
      <c r="BI479" s="114">
        <f>IF($N$479="nulová",$J$479,0)</f>
        <v>0</v>
      </c>
      <c r="BJ479" s="49" t="s">
        <v>8</v>
      </c>
      <c r="BK479" s="114">
        <f>ROUND($I$479*$H$479,2)</f>
        <v>0</v>
      </c>
      <c r="BL479" s="49" t="s">
        <v>78</v>
      </c>
      <c r="BM479" s="49" t="s">
        <v>1087</v>
      </c>
    </row>
    <row r="480" spans="2:51" s="5" customFormat="1" ht="15.75" customHeight="1">
      <c r="B480" s="119"/>
      <c r="C480" s="120"/>
      <c r="D480" s="115" t="s">
        <v>81</v>
      </c>
      <c r="E480" s="121"/>
      <c r="F480" s="121" t="s">
        <v>1088</v>
      </c>
      <c r="G480" s="120"/>
      <c r="H480" s="122">
        <v>442</v>
      </c>
      <c r="J480" s="120"/>
      <c r="K480" s="120"/>
      <c r="L480" s="123"/>
      <c r="M480" s="124"/>
      <c r="N480" s="120"/>
      <c r="O480" s="120"/>
      <c r="P480" s="120"/>
      <c r="Q480" s="120"/>
      <c r="R480" s="120"/>
      <c r="S480" s="120"/>
      <c r="T480" s="125"/>
      <c r="AT480" s="126" t="s">
        <v>81</v>
      </c>
      <c r="AU480" s="126" t="s">
        <v>43</v>
      </c>
      <c r="AV480" s="126" t="s">
        <v>43</v>
      </c>
      <c r="AW480" s="126" t="s">
        <v>51</v>
      </c>
      <c r="AX480" s="126" t="s">
        <v>42</v>
      </c>
      <c r="AY480" s="126" t="s">
        <v>73</v>
      </c>
    </row>
    <row r="481" spans="2:51" s="5" customFormat="1" ht="15.75" customHeight="1">
      <c r="B481" s="119"/>
      <c r="C481" s="120"/>
      <c r="D481" s="117" t="s">
        <v>81</v>
      </c>
      <c r="E481" s="120"/>
      <c r="F481" s="121" t="s">
        <v>1089</v>
      </c>
      <c r="G481" s="120"/>
      <c r="H481" s="122">
        <v>60</v>
      </c>
      <c r="J481" s="120"/>
      <c r="K481" s="120"/>
      <c r="L481" s="123"/>
      <c r="M481" s="124"/>
      <c r="N481" s="120"/>
      <c r="O481" s="120"/>
      <c r="P481" s="120"/>
      <c r="Q481" s="120"/>
      <c r="R481" s="120"/>
      <c r="S481" s="120"/>
      <c r="T481" s="125"/>
      <c r="AT481" s="126" t="s">
        <v>81</v>
      </c>
      <c r="AU481" s="126" t="s">
        <v>43</v>
      </c>
      <c r="AV481" s="126" t="s">
        <v>43</v>
      </c>
      <c r="AW481" s="126" t="s">
        <v>51</v>
      </c>
      <c r="AX481" s="126" t="s">
        <v>42</v>
      </c>
      <c r="AY481" s="126" t="s">
        <v>73</v>
      </c>
    </row>
    <row r="482" spans="2:51" s="5" customFormat="1" ht="15.75" customHeight="1">
      <c r="B482" s="119"/>
      <c r="C482" s="120"/>
      <c r="D482" s="117" t="s">
        <v>81</v>
      </c>
      <c r="E482" s="120"/>
      <c r="F482" s="121" t="s">
        <v>1090</v>
      </c>
      <c r="G482" s="120"/>
      <c r="H482" s="122">
        <v>176</v>
      </c>
      <c r="J482" s="120"/>
      <c r="K482" s="120"/>
      <c r="L482" s="123"/>
      <c r="M482" s="124"/>
      <c r="N482" s="120"/>
      <c r="O482" s="120"/>
      <c r="P482" s="120"/>
      <c r="Q482" s="120"/>
      <c r="R482" s="120"/>
      <c r="S482" s="120"/>
      <c r="T482" s="125"/>
      <c r="AT482" s="126" t="s">
        <v>81</v>
      </c>
      <c r="AU482" s="126" t="s">
        <v>43</v>
      </c>
      <c r="AV482" s="126" t="s">
        <v>43</v>
      </c>
      <c r="AW482" s="126" t="s">
        <v>51</v>
      </c>
      <c r="AX482" s="126" t="s">
        <v>42</v>
      </c>
      <c r="AY482" s="126" t="s">
        <v>73</v>
      </c>
    </row>
    <row r="483" spans="2:51" s="5" customFormat="1" ht="15.75" customHeight="1">
      <c r="B483" s="143"/>
      <c r="C483" s="144"/>
      <c r="D483" s="117" t="s">
        <v>81</v>
      </c>
      <c r="E483" s="144"/>
      <c r="F483" s="145" t="s">
        <v>120</v>
      </c>
      <c r="G483" s="144"/>
      <c r="H483" s="146">
        <v>678</v>
      </c>
      <c r="J483" s="144"/>
      <c r="K483" s="144"/>
      <c r="L483" s="147"/>
      <c r="M483" s="148"/>
      <c r="N483" s="144"/>
      <c r="O483" s="144"/>
      <c r="P483" s="144"/>
      <c r="Q483" s="144"/>
      <c r="R483" s="144"/>
      <c r="S483" s="144"/>
      <c r="T483" s="149"/>
      <c r="AT483" s="150" t="s">
        <v>81</v>
      </c>
      <c r="AU483" s="150" t="s">
        <v>43</v>
      </c>
      <c r="AV483" s="150" t="s">
        <v>78</v>
      </c>
      <c r="AW483" s="150" t="s">
        <v>51</v>
      </c>
      <c r="AX483" s="150" t="s">
        <v>8</v>
      </c>
      <c r="AY483" s="150" t="s">
        <v>73</v>
      </c>
    </row>
    <row r="484" spans="2:65" s="5" customFormat="1" ht="15.75" customHeight="1">
      <c r="B484" s="16"/>
      <c r="C484" s="103" t="s">
        <v>365</v>
      </c>
      <c r="D484" s="103" t="s">
        <v>75</v>
      </c>
      <c r="E484" s="104" t="s">
        <v>1091</v>
      </c>
      <c r="F484" s="105" t="s">
        <v>369</v>
      </c>
      <c r="G484" s="106" t="s">
        <v>83</v>
      </c>
      <c r="H484" s="107">
        <v>7</v>
      </c>
      <c r="I484" s="108"/>
      <c r="J484" s="109">
        <f>ROUND($I$484*$H$484,2)</f>
        <v>0</v>
      </c>
      <c r="K484" s="105"/>
      <c r="L484" s="32"/>
      <c r="M484" s="110"/>
      <c r="N484" s="111" t="s">
        <v>31</v>
      </c>
      <c r="O484" s="17"/>
      <c r="P484" s="17"/>
      <c r="Q484" s="112">
        <v>0.00428</v>
      </c>
      <c r="R484" s="112">
        <f>$Q$484*$H$484</f>
        <v>0.02996</v>
      </c>
      <c r="S484" s="112">
        <v>0</v>
      </c>
      <c r="T484" s="113">
        <f>$S$484*$H$484</f>
        <v>0</v>
      </c>
      <c r="AR484" s="49" t="s">
        <v>78</v>
      </c>
      <c r="AT484" s="49" t="s">
        <v>75</v>
      </c>
      <c r="AU484" s="49" t="s">
        <v>43</v>
      </c>
      <c r="AY484" s="5" t="s">
        <v>73</v>
      </c>
      <c r="BE484" s="114">
        <f>IF($N$484="základní",$J$484,0)</f>
        <v>0</v>
      </c>
      <c r="BF484" s="114">
        <f>IF($N$484="snížená",$J$484,0)</f>
        <v>0</v>
      </c>
      <c r="BG484" s="114">
        <f>IF($N$484="zákl. přenesená",$J$484,0)</f>
        <v>0</v>
      </c>
      <c r="BH484" s="114">
        <f>IF($N$484="sníž. přenesená",$J$484,0)</f>
        <v>0</v>
      </c>
      <c r="BI484" s="114">
        <f>IF($N$484="nulová",$J$484,0)</f>
        <v>0</v>
      </c>
      <c r="BJ484" s="49" t="s">
        <v>8</v>
      </c>
      <c r="BK484" s="114">
        <f>ROUND($I$484*$H$484,2)</f>
        <v>0</v>
      </c>
      <c r="BL484" s="49" t="s">
        <v>78</v>
      </c>
      <c r="BM484" s="49" t="s">
        <v>1092</v>
      </c>
    </row>
    <row r="485" spans="2:47" s="5" customFormat="1" ht="30.75" customHeight="1">
      <c r="B485" s="16"/>
      <c r="C485" s="17"/>
      <c r="D485" s="115" t="s">
        <v>80</v>
      </c>
      <c r="E485" s="17"/>
      <c r="F485" s="118" t="s">
        <v>1093</v>
      </c>
      <c r="G485" s="17"/>
      <c r="H485" s="17"/>
      <c r="J485" s="17"/>
      <c r="K485" s="17"/>
      <c r="L485" s="32"/>
      <c r="M485" s="35"/>
      <c r="N485" s="17"/>
      <c r="O485" s="17"/>
      <c r="P485" s="17"/>
      <c r="Q485" s="17"/>
      <c r="R485" s="17"/>
      <c r="S485" s="17"/>
      <c r="T485" s="36"/>
      <c r="AT485" s="5" t="s">
        <v>80</v>
      </c>
      <c r="AU485" s="5" t="s">
        <v>43</v>
      </c>
    </row>
    <row r="486" spans="2:65" s="5" customFormat="1" ht="15.75" customHeight="1">
      <c r="B486" s="16"/>
      <c r="C486" s="103" t="s">
        <v>366</v>
      </c>
      <c r="D486" s="103" t="s">
        <v>75</v>
      </c>
      <c r="E486" s="104" t="s">
        <v>678</v>
      </c>
      <c r="F486" s="105" t="s">
        <v>679</v>
      </c>
      <c r="G486" s="106" t="s">
        <v>83</v>
      </c>
      <c r="H486" s="107">
        <v>55</v>
      </c>
      <c r="I486" s="108"/>
      <c r="J486" s="109">
        <f>ROUND($I$486*$H$486,2)</f>
        <v>0</v>
      </c>
      <c r="K486" s="105" t="s">
        <v>77</v>
      </c>
      <c r="L486" s="32"/>
      <c r="M486" s="110"/>
      <c r="N486" s="111" t="s">
        <v>31</v>
      </c>
      <c r="O486" s="17"/>
      <c r="P486" s="17"/>
      <c r="Q486" s="112">
        <v>0.00406</v>
      </c>
      <c r="R486" s="112">
        <f>$Q$486*$H$486</f>
        <v>0.22330000000000003</v>
      </c>
      <c r="S486" s="112">
        <v>0</v>
      </c>
      <c r="T486" s="113">
        <f>$S$486*$H$486</f>
        <v>0</v>
      </c>
      <c r="AR486" s="49" t="s">
        <v>78</v>
      </c>
      <c r="AT486" s="49" t="s">
        <v>75</v>
      </c>
      <c r="AU486" s="49" t="s">
        <v>43</v>
      </c>
      <c r="AY486" s="5" t="s">
        <v>73</v>
      </c>
      <c r="BE486" s="114">
        <f>IF($N$486="základní",$J$486,0)</f>
        <v>0</v>
      </c>
      <c r="BF486" s="114">
        <f>IF($N$486="snížená",$J$486,0)</f>
        <v>0</v>
      </c>
      <c r="BG486" s="114">
        <f>IF($N$486="zákl. přenesená",$J$486,0)</f>
        <v>0</v>
      </c>
      <c r="BH486" s="114">
        <f>IF($N$486="sníž. přenesená",$J$486,0)</f>
        <v>0</v>
      </c>
      <c r="BI486" s="114">
        <f>IF($N$486="nulová",$J$486,0)</f>
        <v>0</v>
      </c>
      <c r="BJ486" s="49" t="s">
        <v>8</v>
      </c>
      <c r="BK486" s="114">
        <f>ROUND($I$486*$H$486,2)</f>
        <v>0</v>
      </c>
      <c r="BL486" s="49" t="s">
        <v>78</v>
      </c>
      <c r="BM486" s="49" t="s">
        <v>1094</v>
      </c>
    </row>
    <row r="487" spans="2:47" s="5" customFormat="1" ht="16.5" customHeight="1">
      <c r="B487" s="16"/>
      <c r="C487" s="17"/>
      <c r="D487" s="115" t="s">
        <v>79</v>
      </c>
      <c r="E487" s="17"/>
      <c r="F487" s="116" t="s">
        <v>680</v>
      </c>
      <c r="G487" s="17"/>
      <c r="H487" s="17"/>
      <c r="J487" s="17"/>
      <c r="K487" s="17"/>
      <c r="L487" s="32"/>
      <c r="M487" s="35"/>
      <c r="N487" s="17"/>
      <c r="O487" s="17"/>
      <c r="P487" s="17"/>
      <c r="Q487" s="17"/>
      <c r="R487" s="17"/>
      <c r="S487" s="17"/>
      <c r="T487" s="36"/>
      <c r="AT487" s="5" t="s">
        <v>79</v>
      </c>
      <c r="AU487" s="5" t="s">
        <v>43</v>
      </c>
    </row>
    <row r="488" spans="2:47" s="5" customFormat="1" ht="57.75" customHeight="1">
      <c r="B488" s="16"/>
      <c r="C488" s="17"/>
      <c r="D488" s="117" t="s">
        <v>117</v>
      </c>
      <c r="E488" s="17"/>
      <c r="F488" s="118" t="s">
        <v>371</v>
      </c>
      <c r="G488" s="17"/>
      <c r="H488" s="17"/>
      <c r="J488" s="17"/>
      <c r="K488" s="17"/>
      <c r="L488" s="32"/>
      <c r="M488" s="35"/>
      <c r="N488" s="17"/>
      <c r="O488" s="17"/>
      <c r="P488" s="17"/>
      <c r="Q488" s="17"/>
      <c r="R488" s="17"/>
      <c r="S488" s="17"/>
      <c r="T488" s="36"/>
      <c r="AT488" s="5" t="s">
        <v>117</v>
      </c>
      <c r="AU488" s="5" t="s">
        <v>43</v>
      </c>
    </row>
    <row r="489" spans="2:51" s="5" customFormat="1" ht="15.75" customHeight="1">
      <c r="B489" s="119"/>
      <c r="C489" s="120"/>
      <c r="D489" s="117" t="s">
        <v>81</v>
      </c>
      <c r="E489" s="120"/>
      <c r="F489" s="121" t="s">
        <v>1095</v>
      </c>
      <c r="G489" s="120"/>
      <c r="H489" s="122">
        <v>55</v>
      </c>
      <c r="J489" s="120"/>
      <c r="K489" s="120"/>
      <c r="L489" s="123"/>
      <c r="M489" s="124"/>
      <c r="N489" s="120"/>
      <c r="O489" s="120"/>
      <c r="P489" s="120"/>
      <c r="Q489" s="120"/>
      <c r="R489" s="120"/>
      <c r="S489" s="120"/>
      <c r="T489" s="125"/>
      <c r="AT489" s="126" t="s">
        <v>81</v>
      </c>
      <c r="AU489" s="126" t="s">
        <v>43</v>
      </c>
      <c r="AV489" s="126" t="s">
        <v>43</v>
      </c>
      <c r="AW489" s="126" t="s">
        <v>51</v>
      </c>
      <c r="AX489" s="126" t="s">
        <v>8</v>
      </c>
      <c r="AY489" s="126" t="s">
        <v>73</v>
      </c>
    </row>
    <row r="490" spans="2:65" s="5" customFormat="1" ht="15.75" customHeight="1">
      <c r="B490" s="16"/>
      <c r="C490" s="103" t="s">
        <v>367</v>
      </c>
      <c r="D490" s="103" t="s">
        <v>75</v>
      </c>
      <c r="E490" s="104" t="s">
        <v>681</v>
      </c>
      <c r="F490" s="105" t="s">
        <v>682</v>
      </c>
      <c r="G490" s="106" t="s">
        <v>83</v>
      </c>
      <c r="H490" s="107">
        <v>4</v>
      </c>
      <c r="I490" s="108"/>
      <c r="J490" s="109">
        <f>ROUND($I$490*$H$490,2)</f>
        <v>0</v>
      </c>
      <c r="K490" s="105" t="s">
        <v>77</v>
      </c>
      <c r="L490" s="32"/>
      <c r="M490" s="110"/>
      <c r="N490" s="111" t="s">
        <v>31</v>
      </c>
      <c r="O490" s="17"/>
      <c r="P490" s="17"/>
      <c r="Q490" s="112">
        <v>0</v>
      </c>
      <c r="R490" s="112">
        <f>$Q$490*$H$490</f>
        <v>0</v>
      </c>
      <c r="S490" s="112">
        <v>0</v>
      </c>
      <c r="T490" s="113">
        <f>$S$490*$H$490</f>
        <v>0</v>
      </c>
      <c r="AR490" s="49" t="s">
        <v>78</v>
      </c>
      <c r="AT490" s="49" t="s">
        <v>75</v>
      </c>
      <c r="AU490" s="49" t="s">
        <v>43</v>
      </c>
      <c r="AY490" s="5" t="s">
        <v>73</v>
      </c>
      <c r="BE490" s="114">
        <f>IF($N$490="základní",$J$490,0)</f>
        <v>0</v>
      </c>
      <c r="BF490" s="114">
        <f>IF($N$490="snížená",$J$490,0)</f>
        <v>0</v>
      </c>
      <c r="BG490" s="114">
        <f>IF($N$490="zákl. přenesená",$J$490,0)</f>
        <v>0</v>
      </c>
      <c r="BH490" s="114">
        <f>IF($N$490="sníž. přenesená",$J$490,0)</f>
        <v>0</v>
      </c>
      <c r="BI490" s="114">
        <f>IF($N$490="nulová",$J$490,0)</f>
        <v>0</v>
      </c>
      <c r="BJ490" s="49" t="s">
        <v>8</v>
      </c>
      <c r="BK490" s="114">
        <f>ROUND($I$490*$H$490,2)</f>
        <v>0</v>
      </c>
      <c r="BL490" s="49" t="s">
        <v>78</v>
      </c>
      <c r="BM490" s="49" t="s">
        <v>1096</v>
      </c>
    </row>
    <row r="491" spans="2:47" s="5" customFormat="1" ht="16.5" customHeight="1">
      <c r="B491" s="16"/>
      <c r="C491" s="17"/>
      <c r="D491" s="115" t="s">
        <v>79</v>
      </c>
      <c r="E491" s="17"/>
      <c r="F491" s="116" t="s">
        <v>683</v>
      </c>
      <c r="G491" s="17"/>
      <c r="H491" s="17"/>
      <c r="J491" s="17"/>
      <c r="K491" s="17"/>
      <c r="L491" s="32"/>
      <c r="M491" s="35"/>
      <c r="N491" s="17"/>
      <c r="O491" s="17"/>
      <c r="P491" s="17"/>
      <c r="Q491" s="17"/>
      <c r="R491" s="17"/>
      <c r="S491" s="17"/>
      <c r="T491" s="36"/>
      <c r="AT491" s="5" t="s">
        <v>79</v>
      </c>
      <c r="AU491" s="5" t="s">
        <v>43</v>
      </c>
    </row>
    <row r="492" spans="2:47" s="5" customFormat="1" ht="57.75" customHeight="1">
      <c r="B492" s="16"/>
      <c r="C492" s="17"/>
      <c r="D492" s="117" t="s">
        <v>117</v>
      </c>
      <c r="E492" s="17"/>
      <c r="F492" s="118" t="s">
        <v>371</v>
      </c>
      <c r="G492" s="17"/>
      <c r="H492" s="17"/>
      <c r="J492" s="17"/>
      <c r="K492" s="17"/>
      <c r="L492" s="32"/>
      <c r="M492" s="35"/>
      <c r="N492" s="17"/>
      <c r="O492" s="17"/>
      <c r="P492" s="17"/>
      <c r="Q492" s="17"/>
      <c r="R492" s="17"/>
      <c r="S492" s="17"/>
      <c r="T492" s="36"/>
      <c r="AT492" s="5" t="s">
        <v>117</v>
      </c>
      <c r="AU492" s="5" t="s">
        <v>43</v>
      </c>
    </row>
    <row r="493" spans="2:47" s="5" customFormat="1" ht="30.75" customHeight="1">
      <c r="B493" s="16"/>
      <c r="C493" s="17"/>
      <c r="D493" s="117" t="s">
        <v>80</v>
      </c>
      <c r="E493" s="17"/>
      <c r="F493" s="118" t="s">
        <v>1097</v>
      </c>
      <c r="G493" s="17"/>
      <c r="H493" s="17"/>
      <c r="J493" s="17"/>
      <c r="K493" s="17"/>
      <c r="L493" s="32"/>
      <c r="M493" s="35"/>
      <c r="N493" s="17"/>
      <c r="O493" s="17"/>
      <c r="P493" s="17"/>
      <c r="Q493" s="17"/>
      <c r="R493" s="17"/>
      <c r="S493" s="17"/>
      <c r="T493" s="36"/>
      <c r="AT493" s="5" t="s">
        <v>80</v>
      </c>
      <c r="AU493" s="5" t="s">
        <v>43</v>
      </c>
    </row>
    <row r="494" spans="2:65" s="5" customFormat="1" ht="15.75" customHeight="1">
      <c r="B494" s="16"/>
      <c r="C494" s="103" t="s">
        <v>372</v>
      </c>
      <c r="D494" s="103" t="s">
        <v>75</v>
      </c>
      <c r="E494" s="104" t="s">
        <v>373</v>
      </c>
      <c r="F494" s="105" t="s">
        <v>374</v>
      </c>
      <c r="G494" s="106" t="s">
        <v>83</v>
      </c>
      <c r="H494" s="107">
        <v>62</v>
      </c>
      <c r="I494" s="108"/>
      <c r="J494" s="109">
        <f>ROUND($I$494*$H$494,2)</f>
        <v>0</v>
      </c>
      <c r="K494" s="105" t="s">
        <v>77</v>
      </c>
      <c r="L494" s="32"/>
      <c r="M494" s="110"/>
      <c r="N494" s="111" t="s">
        <v>31</v>
      </c>
      <c r="O494" s="17"/>
      <c r="P494" s="17"/>
      <c r="Q494" s="112">
        <v>0.07373</v>
      </c>
      <c r="R494" s="112">
        <f>$Q$494*$H$494</f>
        <v>4.5712600000000005</v>
      </c>
      <c r="S494" s="112">
        <v>0</v>
      </c>
      <c r="T494" s="113">
        <f>$S$494*$H$494</f>
        <v>0</v>
      </c>
      <c r="AR494" s="49" t="s">
        <v>78</v>
      </c>
      <c r="AT494" s="49" t="s">
        <v>75</v>
      </c>
      <c r="AU494" s="49" t="s">
        <v>43</v>
      </c>
      <c r="AY494" s="5" t="s">
        <v>73</v>
      </c>
      <c r="BE494" s="114">
        <f>IF($N$494="základní",$J$494,0)</f>
        <v>0</v>
      </c>
      <c r="BF494" s="114">
        <f>IF($N$494="snížená",$J$494,0)</f>
        <v>0</v>
      </c>
      <c r="BG494" s="114">
        <f>IF($N$494="zákl. přenesená",$J$494,0)</f>
        <v>0</v>
      </c>
      <c r="BH494" s="114">
        <f>IF($N$494="sníž. přenesená",$J$494,0)</f>
        <v>0</v>
      </c>
      <c r="BI494" s="114">
        <f>IF($N$494="nulová",$J$494,0)</f>
        <v>0</v>
      </c>
      <c r="BJ494" s="49" t="s">
        <v>8</v>
      </c>
      <c r="BK494" s="114">
        <f>ROUND($I$494*$H$494,2)</f>
        <v>0</v>
      </c>
      <c r="BL494" s="49" t="s">
        <v>78</v>
      </c>
      <c r="BM494" s="49" t="s">
        <v>1098</v>
      </c>
    </row>
    <row r="495" spans="2:47" s="5" customFormat="1" ht="16.5" customHeight="1">
      <c r="B495" s="16"/>
      <c r="C495" s="17"/>
      <c r="D495" s="115" t="s">
        <v>79</v>
      </c>
      <c r="E495" s="17"/>
      <c r="F495" s="116" t="s">
        <v>375</v>
      </c>
      <c r="G495" s="17"/>
      <c r="H495" s="17"/>
      <c r="J495" s="17"/>
      <c r="K495" s="17"/>
      <c r="L495" s="32"/>
      <c r="M495" s="35"/>
      <c r="N495" s="17"/>
      <c r="O495" s="17"/>
      <c r="P495" s="17"/>
      <c r="Q495" s="17"/>
      <c r="R495" s="17"/>
      <c r="S495" s="17"/>
      <c r="T495" s="36"/>
      <c r="AT495" s="5" t="s">
        <v>79</v>
      </c>
      <c r="AU495" s="5" t="s">
        <v>43</v>
      </c>
    </row>
    <row r="496" spans="2:47" s="5" customFormat="1" ht="57.75" customHeight="1">
      <c r="B496" s="16"/>
      <c r="C496" s="17"/>
      <c r="D496" s="117" t="s">
        <v>117</v>
      </c>
      <c r="E496" s="17"/>
      <c r="F496" s="118" t="s">
        <v>376</v>
      </c>
      <c r="G496" s="17"/>
      <c r="H496" s="17"/>
      <c r="J496" s="17"/>
      <c r="K496" s="17"/>
      <c r="L496" s="32"/>
      <c r="M496" s="35"/>
      <c r="N496" s="17"/>
      <c r="O496" s="17"/>
      <c r="P496" s="17"/>
      <c r="Q496" s="17"/>
      <c r="R496" s="17"/>
      <c r="S496" s="17"/>
      <c r="T496" s="36"/>
      <c r="AT496" s="5" t="s">
        <v>117</v>
      </c>
      <c r="AU496" s="5" t="s">
        <v>43</v>
      </c>
    </row>
    <row r="497" spans="2:51" s="5" customFormat="1" ht="15.75" customHeight="1">
      <c r="B497" s="119"/>
      <c r="C497" s="120"/>
      <c r="D497" s="117" t="s">
        <v>81</v>
      </c>
      <c r="E497" s="120"/>
      <c r="F497" s="121" t="s">
        <v>1099</v>
      </c>
      <c r="G497" s="120"/>
      <c r="H497" s="122">
        <v>62</v>
      </c>
      <c r="J497" s="120"/>
      <c r="K497" s="120"/>
      <c r="L497" s="123"/>
      <c r="M497" s="124"/>
      <c r="N497" s="120"/>
      <c r="O497" s="120"/>
      <c r="P497" s="120"/>
      <c r="Q497" s="120"/>
      <c r="R497" s="120"/>
      <c r="S497" s="120"/>
      <c r="T497" s="125"/>
      <c r="AT497" s="126" t="s">
        <v>81</v>
      </c>
      <c r="AU497" s="126" t="s">
        <v>43</v>
      </c>
      <c r="AV497" s="126" t="s">
        <v>43</v>
      </c>
      <c r="AW497" s="126" t="s">
        <v>51</v>
      </c>
      <c r="AX497" s="126" t="s">
        <v>8</v>
      </c>
      <c r="AY497" s="126" t="s">
        <v>73</v>
      </c>
    </row>
    <row r="498" spans="2:65" s="5" customFormat="1" ht="15.75" customHeight="1">
      <c r="B498" s="16"/>
      <c r="C498" s="103" t="s">
        <v>111</v>
      </c>
      <c r="D498" s="103" t="s">
        <v>75</v>
      </c>
      <c r="E498" s="104" t="s">
        <v>162</v>
      </c>
      <c r="F498" s="105" t="s">
        <v>163</v>
      </c>
      <c r="G498" s="106" t="s">
        <v>83</v>
      </c>
      <c r="H498" s="107">
        <v>311</v>
      </c>
      <c r="I498" s="108"/>
      <c r="J498" s="109">
        <f>ROUND($I$498*$H$498,2)</f>
        <v>0</v>
      </c>
      <c r="K498" s="105" t="s">
        <v>77</v>
      </c>
      <c r="L498" s="32"/>
      <c r="M498" s="110"/>
      <c r="N498" s="111" t="s">
        <v>31</v>
      </c>
      <c r="O498" s="17"/>
      <c r="P498" s="17"/>
      <c r="Q498" s="112">
        <v>0.01714</v>
      </c>
      <c r="R498" s="112">
        <f>$Q$498*$H$498</f>
        <v>5.33054</v>
      </c>
      <c r="S498" s="112">
        <v>0</v>
      </c>
      <c r="T498" s="113">
        <f>$S$498*$H$498</f>
        <v>0</v>
      </c>
      <c r="AR498" s="49" t="s">
        <v>78</v>
      </c>
      <c r="AT498" s="49" t="s">
        <v>75</v>
      </c>
      <c r="AU498" s="49" t="s">
        <v>43</v>
      </c>
      <c r="AY498" s="5" t="s">
        <v>73</v>
      </c>
      <c r="BE498" s="114">
        <f>IF($N$498="základní",$J$498,0)</f>
        <v>0</v>
      </c>
      <c r="BF498" s="114">
        <f>IF($N$498="snížená",$J$498,0)</f>
        <v>0</v>
      </c>
      <c r="BG498" s="114">
        <f>IF($N$498="zákl. přenesená",$J$498,0)</f>
        <v>0</v>
      </c>
      <c r="BH498" s="114">
        <f>IF($N$498="sníž. přenesená",$J$498,0)</f>
        <v>0</v>
      </c>
      <c r="BI498" s="114">
        <f>IF($N$498="nulová",$J$498,0)</f>
        <v>0</v>
      </c>
      <c r="BJ498" s="49" t="s">
        <v>8</v>
      </c>
      <c r="BK498" s="114">
        <f>ROUND($I$498*$H$498,2)</f>
        <v>0</v>
      </c>
      <c r="BL498" s="49" t="s">
        <v>78</v>
      </c>
      <c r="BM498" s="49" t="s">
        <v>1100</v>
      </c>
    </row>
    <row r="499" spans="2:47" s="5" customFormat="1" ht="16.5" customHeight="1">
      <c r="B499" s="16"/>
      <c r="C499" s="17"/>
      <c r="D499" s="115" t="s">
        <v>79</v>
      </c>
      <c r="E499" s="17"/>
      <c r="F499" s="116" t="s">
        <v>164</v>
      </c>
      <c r="G499" s="17"/>
      <c r="H499" s="17"/>
      <c r="J499" s="17"/>
      <c r="K499" s="17"/>
      <c r="L499" s="32"/>
      <c r="M499" s="35"/>
      <c r="N499" s="17"/>
      <c r="O499" s="17"/>
      <c r="P499" s="17"/>
      <c r="Q499" s="17"/>
      <c r="R499" s="17"/>
      <c r="S499" s="17"/>
      <c r="T499" s="36"/>
      <c r="AT499" s="5" t="s">
        <v>79</v>
      </c>
      <c r="AU499" s="5" t="s">
        <v>43</v>
      </c>
    </row>
    <row r="500" spans="2:47" s="5" customFormat="1" ht="57.75" customHeight="1">
      <c r="B500" s="16"/>
      <c r="C500" s="17"/>
      <c r="D500" s="117" t="s">
        <v>117</v>
      </c>
      <c r="E500" s="17"/>
      <c r="F500" s="118" t="s">
        <v>165</v>
      </c>
      <c r="G500" s="17"/>
      <c r="H500" s="17"/>
      <c r="J500" s="17"/>
      <c r="K500" s="17"/>
      <c r="L500" s="32"/>
      <c r="M500" s="35"/>
      <c r="N500" s="17"/>
      <c r="O500" s="17"/>
      <c r="P500" s="17"/>
      <c r="Q500" s="17"/>
      <c r="R500" s="17"/>
      <c r="S500" s="17"/>
      <c r="T500" s="36"/>
      <c r="AT500" s="5" t="s">
        <v>117</v>
      </c>
      <c r="AU500" s="5" t="s">
        <v>43</v>
      </c>
    </row>
    <row r="501" spans="2:51" s="5" customFormat="1" ht="15.75" customHeight="1">
      <c r="B501" s="119"/>
      <c r="C501" s="120"/>
      <c r="D501" s="117" t="s">
        <v>81</v>
      </c>
      <c r="E501" s="120"/>
      <c r="F501" s="121" t="s">
        <v>1780</v>
      </c>
      <c r="G501" s="120"/>
      <c r="H501" s="122">
        <v>311</v>
      </c>
      <c r="J501" s="120"/>
      <c r="K501" s="120"/>
      <c r="L501" s="123"/>
      <c r="M501" s="124"/>
      <c r="N501" s="120"/>
      <c r="O501" s="120"/>
      <c r="P501" s="120"/>
      <c r="Q501" s="120"/>
      <c r="R501" s="120"/>
      <c r="S501" s="120"/>
      <c r="T501" s="125"/>
      <c r="AT501" s="126" t="s">
        <v>81</v>
      </c>
      <c r="AU501" s="126" t="s">
        <v>43</v>
      </c>
      <c r="AV501" s="126" t="s">
        <v>43</v>
      </c>
      <c r="AW501" s="126" t="s">
        <v>51</v>
      </c>
      <c r="AX501" s="126" t="s">
        <v>8</v>
      </c>
      <c r="AY501" s="126" t="s">
        <v>73</v>
      </c>
    </row>
    <row r="502" spans="2:65" s="5" customFormat="1" ht="27" customHeight="1">
      <c r="B502" s="16"/>
      <c r="C502" s="103" t="s">
        <v>13</v>
      </c>
      <c r="D502" s="103" t="s">
        <v>75</v>
      </c>
      <c r="E502" s="104" t="s">
        <v>1101</v>
      </c>
      <c r="F502" s="105" t="s">
        <v>1102</v>
      </c>
      <c r="G502" s="106" t="s">
        <v>83</v>
      </c>
      <c r="H502" s="107">
        <v>213</v>
      </c>
      <c r="I502" s="108"/>
      <c r="J502" s="109">
        <f>ROUND($I$502*$H$502,2)</f>
        <v>0</v>
      </c>
      <c r="K502" s="105"/>
      <c r="L502" s="32"/>
      <c r="M502" s="110"/>
      <c r="N502" s="111" t="s">
        <v>31</v>
      </c>
      <c r="O502" s="17"/>
      <c r="P502" s="17"/>
      <c r="Q502" s="112">
        <v>0.01787</v>
      </c>
      <c r="R502" s="112">
        <f>$Q$502*$H$502</f>
        <v>3.8063100000000003</v>
      </c>
      <c r="S502" s="112">
        <v>0</v>
      </c>
      <c r="T502" s="113">
        <f>$S$502*$H$502</f>
        <v>0</v>
      </c>
      <c r="AR502" s="49" t="s">
        <v>78</v>
      </c>
      <c r="AT502" s="49" t="s">
        <v>75</v>
      </c>
      <c r="AU502" s="49" t="s">
        <v>43</v>
      </c>
      <c r="AY502" s="5" t="s">
        <v>73</v>
      </c>
      <c r="BE502" s="114">
        <f>IF($N$502="základní",$J$502,0)</f>
        <v>0</v>
      </c>
      <c r="BF502" s="114">
        <f>IF($N$502="snížená",$J$502,0)</f>
        <v>0</v>
      </c>
      <c r="BG502" s="114">
        <f>IF($N$502="zákl. přenesená",$J$502,0)</f>
        <v>0</v>
      </c>
      <c r="BH502" s="114">
        <f>IF($N$502="sníž. přenesená",$J$502,0)</f>
        <v>0</v>
      </c>
      <c r="BI502" s="114">
        <f>IF($N$502="nulová",$J$502,0)</f>
        <v>0</v>
      </c>
      <c r="BJ502" s="49" t="s">
        <v>8</v>
      </c>
      <c r="BK502" s="114">
        <f>ROUND($I$502*$H$502,2)</f>
        <v>0</v>
      </c>
      <c r="BL502" s="49" t="s">
        <v>78</v>
      </c>
      <c r="BM502" s="49" t="s">
        <v>1103</v>
      </c>
    </row>
    <row r="503" spans="2:47" s="5" customFormat="1" ht="16.5" customHeight="1">
      <c r="B503" s="16"/>
      <c r="C503" s="17"/>
      <c r="D503" s="115" t="s">
        <v>79</v>
      </c>
      <c r="E503" s="17"/>
      <c r="F503" s="116" t="s">
        <v>1104</v>
      </c>
      <c r="G503" s="17"/>
      <c r="H503" s="17"/>
      <c r="J503" s="17"/>
      <c r="K503" s="17"/>
      <c r="L503" s="32"/>
      <c r="M503" s="35"/>
      <c r="N503" s="17"/>
      <c r="O503" s="17"/>
      <c r="P503" s="17"/>
      <c r="Q503" s="17"/>
      <c r="R503" s="17"/>
      <c r="S503" s="17"/>
      <c r="T503" s="36"/>
      <c r="AT503" s="5" t="s">
        <v>79</v>
      </c>
      <c r="AU503" s="5" t="s">
        <v>43</v>
      </c>
    </row>
    <row r="504" spans="2:51" s="5" customFormat="1" ht="15.75" customHeight="1">
      <c r="B504" s="119"/>
      <c r="C504" s="120"/>
      <c r="D504" s="117" t="s">
        <v>81</v>
      </c>
      <c r="E504" s="120"/>
      <c r="F504" s="121" t="s">
        <v>1783</v>
      </c>
      <c r="G504" s="120"/>
      <c r="H504" s="122">
        <v>213</v>
      </c>
      <c r="J504" s="120"/>
      <c r="K504" s="120"/>
      <c r="L504" s="123"/>
      <c r="M504" s="124"/>
      <c r="N504" s="120"/>
      <c r="O504" s="120"/>
      <c r="P504" s="120"/>
      <c r="Q504" s="120"/>
      <c r="R504" s="120"/>
      <c r="S504" s="120"/>
      <c r="T504" s="125"/>
      <c r="AT504" s="126" t="s">
        <v>81</v>
      </c>
      <c r="AU504" s="126" t="s">
        <v>43</v>
      </c>
      <c r="AV504" s="126" t="s">
        <v>43</v>
      </c>
      <c r="AW504" s="126" t="s">
        <v>51</v>
      </c>
      <c r="AX504" s="126" t="s">
        <v>8</v>
      </c>
      <c r="AY504" s="126" t="s">
        <v>73</v>
      </c>
    </row>
    <row r="505" spans="2:65" s="5" customFormat="1" ht="15.75" customHeight="1">
      <c r="B505" s="16"/>
      <c r="C505" s="103" t="s">
        <v>377</v>
      </c>
      <c r="D505" s="103" t="s">
        <v>75</v>
      </c>
      <c r="E505" s="104" t="s">
        <v>1105</v>
      </c>
      <c r="F505" s="105" t="s">
        <v>1106</v>
      </c>
      <c r="G505" s="106" t="s">
        <v>83</v>
      </c>
      <c r="H505" s="107">
        <v>580</v>
      </c>
      <c r="I505" s="108"/>
      <c r="J505" s="109">
        <f>ROUND($I$505*$H$505,2)</f>
        <v>0</v>
      </c>
      <c r="K505" s="105"/>
      <c r="L505" s="32"/>
      <c r="M505" s="110"/>
      <c r="N505" s="111" t="s">
        <v>31</v>
      </c>
      <c r="O505" s="17"/>
      <c r="P505" s="17"/>
      <c r="Q505" s="112">
        <v>0.01787</v>
      </c>
      <c r="R505" s="112">
        <f>$Q$505*$H$505</f>
        <v>10.364600000000001</v>
      </c>
      <c r="S505" s="112">
        <v>0</v>
      </c>
      <c r="T505" s="113">
        <f>$S$505*$H$505</f>
        <v>0</v>
      </c>
      <c r="AR505" s="49" t="s">
        <v>78</v>
      </c>
      <c r="AT505" s="49" t="s">
        <v>75</v>
      </c>
      <c r="AU505" s="49" t="s">
        <v>43</v>
      </c>
      <c r="AY505" s="5" t="s">
        <v>73</v>
      </c>
      <c r="BE505" s="114">
        <f>IF($N$505="základní",$J$505,0)</f>
        <v>0</v>
      </c>
      <c r="BF505" s="114">
        <f>IF($N$505="snížená",$J$505,0)</f>
        <v>0</v>
      </c>
      <c r="BG505" s="114">
        <f>IF($N$505="zákl. přenesená",$J$505,0)</f>
        <v>0</v>
      </c>
      <c r="BH505" s="114">
        <f>IF($N$505="sníž. přenesená",$J$505,0)</f>
        <v>0</v>
      </c>
      <c r="BI505" s="114">
        <f>IF($N$505="nulová",$J$505,0)</f>
        <v>0</v>
      </c>
      <c r="BJ505" s="49" t="s">
        <v>8</v>
      </c>
      <c r="BK505" s="114">
        <f>ROUND($I$505*$H$505,2)</f>
        <v>0</v>
      </c>
      <c r="BL505" s="49" t="s">
        <v>78</v>
      </c>
      <c r="BM505" s="49" t="s">
        <v>1107</v>
      </c>
    </row>
    <row r="506" spans="2:47" s="5" customFormat="1" ht="16.5" customHeight="1">
      <c r="B506" s="16"/>
      <c r="C506" s="17"/>
      <c r="D506" s="115" t="s">
        <v>79</v>
      </c>
      <c r="E506" s="17"/>
      <c r="F506" s="116" t="s">
        <v>1104</v>
      </c>
      <c r="G506" s="17"/>
      <c r="H506" s="17"/>
      <c r="J506" s="17"/>
      <c r="K506" s="17"/>
      <c r="L506" s="32"/>
      <c r="M506" s="35"/>
      <c r="N506" s="17"/>
      <c r="O506" s="17"/>
      <c r="P506" s="17"/>
      <c r="Q506" s="17"/>
      <c r="R506" s="17"/>
      <c r="S506" s="17"/>
      <c r="T506" s="36"/>
      <c r="AT506" s="5" t="s">
        <v>79</v>
      </c>
      <c r="AU506" s="5" t="s">
        <v>43</v>
      </c>
    </row>
    <row r="507" spans="2:51" s="5" customFormat="1" ht="15.75" customHeight="1">
      <c r="B507" s="119"/>
      <c r="C507" s="120"/>
      <c r="D507" s="117" t="s">
        <v>81</v>
      </c>
      <c r="E507" s="120"/>
      <c r="F507" s="121" t="s">
        <v>1108</v>
      </c>
      <c r="G507" s="120"/>
      <c r="H507" s="122">
        <v>580</v>
      </c>
      <c r="J507" s="120"/>
      <c r="K507" s="120"/>
      <c r="L507" s="123"/>
      <c r="M507" s="124"/>
      <c r="N507" s="120"/>
      <c r="O507" s="120"/>
      <c r="P507" s="120"/>
      <c r="Q507" s="120"/>
      <c r="R507" s="120"/>
      <c r="S507" s="120"/>
      <c r="T507" s="125"/>
      <c r="AT507" s="126" t="s">
        <v>81</v>
      </c>
      <c r="AU507" s="126" t="s">
        <v>43</v>
      </c>
      <c r="AV507" s="126" t="s">
        <v>43</v>
      </c>
      <c r="AW507" s="126" t="s">
        <v>51</v>
      </c>
      <c r="AX507" s="126" t="s">
        <v>8</v>
      </c>
      <c r="AY507" s="126" t="s">
        <v>73</v>
      </c>
    </row>
    <row r="508" spans="2:65" s="5" customFormat="1" ht="15.75" customHeight="1">
      <c r="B508" s="16"/>
      <c r="C508" s="103" t="s">
        <v>378</v>
      </c>
      <c r="D508" s="103" t="s">
        <v>75</v>
      </c>
      <c r="E508" s="104" t="s">
        <v>1109</v>
      </c>
      <c r="F508" s="105" t="s">
        <v>1110</v>
      </c>
      <c r="G508" s="106" t="s">
        <v>76</v>
      </c>
      <c r="H508" s="107">
        <v>720</v>
      </c>
      <c r="I508" s="108"/>
      <c r="J508" s="109">
        <f>ROUND($I$508*$H$508,2)</f>
        <v>0</v>
      </c>
      <c r="K508" s="105" t="s">
        <v>77</v>
      </c>
      <c r="L508" s="32"/>
      <c r="M508" s="110"/>
      <c r="N508" s="111" t="s">
        <v>31</v>
      </c>
      <c r="O508" s="17"/>
      <c r="P508" s="17"/>
      <c r="Q508" s="112">
        <v>0.01075</v>
      </c>
      <c r="R508" s="112">
        <f>$Q$508*$H$508</f>
        <v>7.739999999999999</v>
      </c>
      <c r="S508" s="112">
        <v>0</v>
      </c>
      <c r="T508" s="113">
        <f>$S$508*$H$508</f>
        <v>0</v>
      </c>
      <c r="AR508" s="49" t="s">
        <v>78</v>
      </c>
      <c r="AT508" s="49" t="s">
        <v>75</v>
      </c>
      <c r="AU508" s="49" t="s">
        <v>43</v>
      </c>
      <c r="AY508" s="5" t="s">
        <v>73</v>
      </c>
      <c r="BE508" s="114">
        <f>IF($N$508="základní",$J$508,0)</f>
        <v>0</v>
      </c>
      <c r="BF508" s="114">
        <f>IF($N$508="snížená",$J$508,0)</f>
        <v>0</v>
      </c>
      <c r="BG508" s="114">
        <f>IF($N$508="zákl. přenesená",$J$508,0)</f>
        <v>0</v>
      </c>
      <c r="BH508" s="114">
        <f>IF($N$508="sníž. přenesená",$J$508,0)</f>
        <v>0</v>
      </c>
      <c r="BI508" s="114">
        <f>IF($N$508="nulová",$J$508,0)</f>
        <v>0</v>
      </c>
      <c r="BJ508" s="49" t="s">
        <v>8</v>
      </c>
      <c r="BK508" s="114">
        <f>ROUND($I$508*$H$508,2)</f>
        <v>0</v>
      </c>
      <c r="BL508" s="49" t="s">
        <v>78</v>
      </c>
      <c r="BM508" s="49" t="s">
        <v>1111</v>
      </c>
    </row>
    <row r="509" spans="2:47" s="5" customFormat="1" ht="16.5" customHeight="1">
      <c r="B509" s="16"/>
      <c r="C509" s="17"/>
      <c r="D509" s="115" t="s">
        <v>79</v>
      </c>
      <c r="E509" s="17"/>
      <c r="F509" s="116" t="s">
        <v>1112</v>
      </c>
      <c r="G509" s="17"/>
      <c r="H509" s="17"/>
      <c r="J509" s="17"/>
      <c r="K509" s="17"/>
      <c r="L509" s="32"/>
      <c r="M509" s="35"/>
      <c r="N509" s="17"/>
      <c r="O509" s="17"/>
      <c r="P509" s="17"/>
      <c r="Q509" s="17"/>
      <c r="R509" s="17"/>
      <c r="S509" s="17"/>
      <c r="T509" s="36"/>
      <c r="AT509" s="5" t="s">
        <v>79</v>
      </c>
      <c r="AU509" s="5" t="s">
        <v>43</v>
      </c>
    </row>
    <row r="510" spans="2:47" s="5" customFormat="1" ht="57.75" customHeight="1">
      <c r="B510" s="16"/>
      <c r="C510" s="17"/>
      <c r="D510" s="117" t="s">
        <v>117</v>
      </c>
      <c r="E510" s="17"/>
      <c r="F510" s="118" t="s">
        <v>382</v>
      </c>
      <c r="G510" s="17"/>
      <c r="H510" s="17"/>
      <c r="J510" s="17"/>
      <c r="K510" s="17"/>
      <c r="L510" s="32"/>
      <c r="M510" s="35"/>
      <c r="N510" s="17"/>
      <c r="O510" s="17"/>
      <c r="P510" s="17"/>
      <c r="Q510" s="17"/>
      <c r="R510" s="17"/>
      <c r="S510" s="17"/>
      <c r="T510" s="36"/>
      <c r="AT510" s="5" t="s">
        <v>117</v>
      </c>
      <c r="AU510" s="5" t="s">
        <v>43</v>
      </c>
    </row>
    <row r="511" spans="2:47" s="5" customFormat="1" ht="44.25" customHeight="1">
      <c r="B511" s="16"/>
      <c r="C511" s="17"/>
      <c r="D511" s="117" t="s">
        <v>80</v>
      </c>
      <c r="E511" s="17"/>
      <c r="F511" s="118" t="s">
        <v>1113</v>
      </c>
      <c r="G511" s="17"/>
      <c r="H511" s="17"/>
      <c r="J511" s="17"/>
      <c r="K511" s="17"/>
      <c r="L511" s="32"/>
      <c r="M511" s="35"/>
      <c r="N511" s="17"/>
      <c r="O511" s="17"/>
      <c r="P511" s="17"/>
      <c r="Q511" s="17"/>
      <c r="R511" s="17"/>
      <c r="S511" s="17"/>
      <c r="T511" s="36"/>
      <c r="AT511" s="5" t="s">
        <v>80</v>
      </c>
      <c r="AU511" s="5" t="s">
        <v>43</v>
      </c>
    </row>
    <row r="512" spans="2:51" s="5" customFormat="1" ht="15.75" customHeight="1">
      <c r="B512" s="119"/>
      <c r="C512" s="120"/>
      <c r="D512" s="117" t="s">
        <v>81</v>
      </c>
      <c r="E512" s="120"/>
      <c r="F512" s="121" t="s">
        <v>1114</v>
      </c>
      <c r="G512" s="120"/>
      <c r="H512" s="122">
        <v>720</v>
      </c>
      <c r="J512" s="120"/>
      <c r="K512" s="120"/>
      <c r="L512" s="123"/>
      <c r="M512" s="124"/>
      <c r="N512" s="120"/>
      <c r="O512" s="120"/>
      <c r="P512" s="120"/>
      <c r="Q512" s="120"/>
      <c r="R512" s="120"/>
      <c r="S512" s="120"/>
      <c r="T512" s="125"/>
      <c r="AT512" s="126" t="s">
        <v>81</v>
      </c>
      <c r="AU512" s="126" t="s">
        <v>43</v>
      </c>
      <c r="AV512" s="126" t="s">
        <v>43</v>
      </c>
      <c r="AW512" s="126" t="s">
        <v>51</v>
      </c>
      <c r="AX512" s="126" t="s">
        <v>8</v>
      </c>
      <c r="AY512" s="126" t="s">
        <v>73</v>
      </c>
    </row>
    <row r="513" spans="2:65" s="5" customFormat="1" ht="15.75" customHeight="1">
      <c r="B513" s="16"/>
      <c r="C513" s="103" t="s">
        <v>383</v>
      </c>
      <c r="D513" s="103" t="s">
        <v>75</v>
      </c>
      <c r="E513" s="104" t="s">
        <v>379</v>
      </c>
      <c r="F513" s="105" t="s">
        <v>380</v>
      </c>
      <c r="G513" s="106" t="s">
        <v>76</v>
      </c>
      <c r="H513" s="107">
        <v>246</v>
      </c>
      <c r="I513" s="108"/>
      <c r="J513" s="109">
        <f>ROUND($I$513*$H$513,2)</f>
        <v>0</v>
      </c>
      <c r="K513" s="105" t="s">
        <v>77</v>
      </c>
      <c r="L513" s="32"/>
      <c r="M513" s="110"/>
      <c r="N513" s="111" t="s">
        <v>31</v>
      </c>
      <c r="O513" s="17"/>
      <c r="P513" s="17"/>
      <c r="Q513" s="112">
        <v>0.00538</v>
      </c>
      <c r="R513" s="112">
        <f>$Q$513*$H$513</f>
        <v>1.32348</v>
      </c>
      <c r="S513" s="112">
        <v>0</v>
      </c>
      <c r="T513" s="113">
        <f>$S$513*$H$513</f>
        <v>0</v>
      </c>
      <c r="AR513" s="49" t="s">
        <v>78</v>
      </c>
      <c r="AT513" s="49" t="s">
        <v>75</v>
      </c>
      <c r="AU513" s="49" t="s">
        <v>43</v>
      </c>
      <c r="AY513" s="5" t="s">
        <v>73</v>
      </c>
      <c r="BE513" s="114">
        <f>IF($N$513="základní",$J$513,0)</f>
        <v>0</v>
      </c>
      <c r="BF513" s="114">
        <f>IF($N$513="snížená",$J$513,0)</f>
        <v>0</v>
      </c>
      <c r="BG513" s="114">
        <f>IF($N$513="zákl. přenesená",$J$513,0)</f>
        <v>0</v>
      </c>
      <c r="BH513" s="114">
        <f>IF($N$513="sníž. přenesená",$J$513,0)</f>
        <v>0</v>
      </c>
      <c r="BI513" s="114">
        <f>IF($N$513="nulová",$J$513,0)</f>
        <v>0</v>
      </c>
      <c r="BJ513" s="49" t="s">
        <v>8</v>
      </c>
      <c r="BK513" s="114">
        <f>ROUND($I$513*$H$513,2)</f>
        <v>0</v>
      </c>
      <c r="BL513" s="49" t="s">
        <v>78</v>
      </c>
      <c r="BM513" s="49" t="s">
        <v>1115</v>
      </c>
    </row>
    <row r="514" spans="2:47" s="5" customFormat="1" ht="16.5" customHeight="1">
      <c r="B514" s="16"/>
      <c r="C514" s="17"/>
      <c r="D514" s="115" t="s">
        <v>79</v>
      </c>
      <c r="E514" s="17"/>
      <c r="F514" s="116" t="s">
        <v>381</v>
      </c>
      <c r="G514" s="17"/>
      <c r="H514" s="17"/>
      <c r="J514" s="17"/>
      <c r="K514" s="17"/>
      <c r="L514" s="32"/>
      <c r="M514" s="35"/>
      <c r="N514" s="17"/>
      <c r="O514" s="17"/>
      <c r="P514" s="17"/>
      <c r="Q514" s="17"/>
      <c r="R514" s="17"/>
      <c r="S514" s="17"/>
      <c r="T514" s="36"/>
      <c r="AT514" s="5" t="s">
        <v>79</v>
      </c>
      <c r="AU514" s="5" t="s">
        <v>43</v>
      </c>
    </row>
    <row r="515" spans="2:47" s="5" customFormat="1" ht="57.75" customHeight="1">
      <c r="B515" s="16"/>
      <c r="C515" s="17"/>
      <c r="D515" s="117" t="s">
        <v>117</v>
      </c>
      <c r="E515" s="17"/>
      <c r="F515" s="118" t="s">
        <v>382</v>
      </c>
      <c r="G515" s="17"/>
      <c r="H515" s="17"/>
      <c r="J515" s="17"/>
      <c r="K515" s="17"/>
      <c r="L515" s="32"/>
      <c r="M515" s="35"/>
      <c r="N515" s="17"/>
      <c r="O515" s="17"/>
      <c r="P515" s="17"/>
      <c r="Q515" s="17"/>
      <c r="R515" s="17"/>
      <c r="S515" s="17"/>
      <c r="T515" s="36"/>
      <c r="AT515" s="5" t="s">
        <v>117</v>
      </c>
      <c r="AU515" s="5" t="s">
        <v>43</v>
      </c>
    </row>
    <row r="516" spans="2:51" s="5" customFormat="1" ht="15.75" customHeight="1">
      <c r="B516" s="119"/>
      <c r="C516" s="120"/>
      <c r="D516" s="117" t="s">
        <v>81</v>
      </c>
      <c r="E516" s="120"/>
      <c r="F516" s="121" t="s">
        <v>1116</v>
      </c>
      <c r="G516" s="120"/>
      <c r="H516" s="122">
        <v>148</v>
      </c>
      <c r="J516" s="120"/>
      <c r="K516" s="120"/>
      <c r="L516" s="123"/>
      <c r="M516" s="124"/>
      <c r="N516" s="120"/>
      <c r="O516" s="120"/>
      <c r="P516" s="120"/>
      <c r="Q516" s="120"/>
      <c r="R516" s="120"/>
      <c r="S516" s="120"/>
      <c r="T516" s="125"/>
      <c r="AT516" s="126" t="s">
        <v>81</v>
      </c>
      <c r="AU516" s="126" t="s">
        <v>43</v>
      </c>
      <c r="AV516" s="126" t="s">
        <v>43</v>
      </c>
      <c r="AW516" s="126" t="s">
        <v>51</v>
      </c>
      <c r="AX516" s="126" t="s">
        <v>42</v>
      </c>
      <c r="AY516" s="126" t="s">
        <v>73</v>
      </c>
    </row>
    <row r="517" spans="2:51" s="5" customFormat="1" ht="15.75" customHeight="1">
      <c r="B517" s="119"/>
      <c r="C517" s="120"/>
      <c r="D517" s="117" t="s">
        <v>81</v>
      </c>
      <c r="E517" s="120"/>
      <c r="F517" s="121" t="s">
        <v>1117</v>
      </c>
      <c r="G517" s="120"/>
      <c r="H517" s="122">
        <v>98</v>
      </c>
      <c r="J517" s="120"/>
      <c r="K517" s="120"/>
      <c r="L517" s="123"/>
      <c r="M517" s="124"/>
      <c r="N517" s="120"/>
      <c r="O517" s="120"/>
      <c r="P517" s="120"/>
      <c r="Q517" s="120"/>
      <c r="R517" s="120"/>
      <c r="S517" s="120"/>
      <c r="T517" s="125"/>
      <c r="AT517" s="126" t="s">
        <v>81</v>
      </c>
      <c r="AU517" s="126" t="s">
        <v>43</v>
      </c>
      <c r="AV517" s="126" t="s">
        <v>43</v>
      </c>
      <c r="AW517" s="126" t="s">
        <v>51</v>
      </c>
      <c r="AX517" s="126" t="s">
        <v>42</v>
      </c>
      <c r="AY517" s="126" t="s">
        <v>73</v>
      </c>
    </row>
    <row r="518" spans="2:51" s="5" customFormat="1" ht="15.75" customHeight="1">
      <c r="B518" s="143"/>
      <c r="C518" s="144"/>
      <c r="D518" s="117" t="s">
        <v>81</v>
      </c>
      <c r="E518" s="144"/>
      <c r="F518" s="145" t="s">
        <v>120</v>
      </c>
      <c r="G518" s="144"/>
      <c r="H518" s="146">
        <v>246</v>
      </c>
      <c r="J518" s="144"/>
      <c r="K518" s="144"/>
      <c r="L518" s="147"/>
      <c r="M518" s="148"/>
      <c r="N518" s="144"/>
      <c r="O518" s="144"/>
      <c r="P518" s="144"/>
      <c r="Q518" s="144"/>
      <c r="R518" s="144"/>
      <c r="S518" s="144"/>
      <c r="T518" s="149"/>
      <c r="AT518" s="150" t="s">
        <v>81</v>
      </c>
      <c r="AU518" s="150" t="s">
        <v>43</v>
      </c>
      <c r="AV518" s="150" t="s">
        <v>78</v>
      </c>
      <c r="AW518" s="150" t="s">
        <v>51</v>
      </c>
      <c r="AX518" s="150" t="s">
        <v>8</v>
      </c>
      <c r="AY518" s="150" t="s">
        <v>73</v>
      </c>
    </row>
    <row r="519" spans="2:65" s="5" customFormat="1" ht="15.75" customHeight="1">
      <c r="B519" s="16"/>
      <c r="C519" s="103" t="s">
        <v>385</v>
      </c>
      <c r="D519" s="103" t="s">
        <v>75</v>
      </c>
      <c r="E519" s="104" t="s">
        <v>1118</v>
      </c>
      <c r="F519" s="105" t="s">
        <v>1119</v>
      </c>
      <c r="G519" s="106" t="s">
        <v>83</v>
      </c>
      <c r="H519" s="107">
        <v>5025</v>
      </c>
      <c r="I519" s="108"/>
      <c r="J519" s="109">
        <f>ROUND($I$519*$H$519,2)</f>
        <v>0</v>
      </c>
      <c r="K519" s="105" t="s">
        <v>77</v>
      </c>
      <c r="L519" s="32"/>
      <c r="M519" s="110"/>
      <c r="N519" s="111" t="s">
        <v>31</v>
      </c>
      <c r="O519" s="17"/>
      <c r="P519" s="17"/>
      <c r="Q519" s="112">
        <v>0.00055</v>
      </c>
      <c r="R519" s="112">
        <f>$Q$519*$H$519</f>
        <v>2.7637500000000004</v>
      </c>
      <c r="S519" s="112">
        <v>0</v>
      </c>
      <c r="T519" s="113">
        <f>$S$519*$H$519</f>
        <v>0</v>
      </c>
      <c r="AR519" s="49" t="s">
        <v>78</v>
      </c>
      <c r="AT519" s="49" t="s">
        <v>75</v>
      </c>
      <c r="AU519" s="49" t="s">
        <v>43</v>
      </c>
      <c r="AY519" s="5" t="s">
        <v>73</v>
      </c>
      <c r="BE519" s="114">
        <f>IF($N$519="základní",$J$519,0)</f>
        <v>0</v>
      </c>
      <c r="BF519" s="114">
        <f>IF($N$519="snížená",$J$519,0)</f>
        <v>0</v>
      </c>
      <c r="BG519" s="114">
        <f>IF($N$519="zákl. přenesená",$J$519,0)</f>
        <v>0</v>
      </c>
      <c r="BH519" s="114">
        <f>IF($N$519="sníž. přenesená",$J$519,0)</f>
        <v>0</v>
      </c>
      <c r="BI519" s="114">
        <f>IF($N$519="nulová",$J$519,0)</f>
        <v>0</v>
      </c>
      <c r="BJ519" s="49" t="s">
        <v>8</v>
      </c>
      <c r="BK519" s="114">
        <f>ROUND($I$519*$H$519,2)</f>
        <v>0</v>
      </c>
      <c r="BL519" s="49" t="s">
        <v>78</v>
      </c>
      <c r="BM519" s="49" t="s">
        <v>1120</v>
      </c>
    </row>
    <row r="520" spans="2:47" s="5" customFormat="1" ht="16.5" customHeight="1">
      <c r="B520" s="16"/>
      <c r="C520" s="17"/>
      <c r="D520" s="115" t="s">
        <v>79</v>
      </c>
      <c r="E520" s="17"/>
      <c r="F520" s="116" t="s">
        <v>1121</v>
      </c>
      <c r="G520" s="17"/>
      <c r="H520" s="17"/>
      <c r="J520" s="17"/>
      <c r="K520" s="17"/>
      <c r="L520" s="32"/>
      <c r="M520" s="35"/>
      <c r="N520" s="17"/>
      <c r="O520" s="17"/>
      <c r="P520" s="17"/>
      <c r="Q520" s="17"/>
      <c r="R520" s="17"/>
      <c r="S520" s="17"/>
      <c r="T520" s="36"/>
      <c r="AT520" s="5" t="s">
        <v>79</v>
      </c>
      <c r="AU520" s="5" t="s">
        <v>43</v>
      </c>
    </row>
    <row r="521" spans="2:47" s="5" customFormat="1" ht="44.25" customHeight="1">
      <c r="B521" s="16"/>
      <c r="C521" s="17"/>
      <c r="D521" s="117" t="s">
        <v>117</v>
      </c>
      <c r="E521" s="17"/>
      <c r="F521" s="118" t="s">
        <v>1122</v>
      </c>
      <c r="G521" s="17"/>
      <c r="H521" s="17"/>
      <c r="J521" s="17"/>
      <c r="K521" s="17"/>
      <c r="L521" s="32"/>
      <c r="M521" s="35"/>
      <c r="N521" s="17"/>
      <c r="O521" s="17"/>
      <c r="P521" s="17"/>
      <c r="Q521" s="17"/>
      <c r="R521" s="17"/>
      <c r="S521" s="17"/>
      <c r="T521" s="36"/>
      <c r="AT521" s="5" t="s">
        <v>117</v>
      </c>
      <c r="AU521" s="5" t="s">
        <v>43</v>
      </c>
    </row>
    <row r="522" spans="2:51" s="5" customFormat="1" ht="15.75" customHeight="1">
      <c r="B522" s="119"/>
      <c r="C522" s="120"/>
      <c r="D522" s="117" t="s">
        <v>81</v>
      </c>
      <c r="E522" s="120"/>
      <c r="F522" s="121" t="s">
        <v>1123</v>
      </c>
      <c r="G522" s="120"/>
      <c r="H522" s="122">
        <v>1968</v>
      </c>
      <c r="J522" s="120"/>
      <c r="K522" s="120"/>
      <c r="L522" s="123"/>
      <c r="M522" s="124"/>
      <c r="N522" s="120"/>
      <c r="O522" s="120"/>
      <c r="P522" s="120"/>
      <c r="Q522" s="120"/>
      <c r="R522" s="120"/>
      <c r="S522" s="120"/>
      <c r="T522" s="125"/>
      <c r="AT522" s="126" t="s">
        <v>81</v>
      </c>
      <c r="AU522" s="126" t="s">
        <v>43</v>
      </c>
      <c r="AV522" s="126" t="s">
        <v>43</v>
      </c>
      <c r="AW522" s="126" t="s">
        <v>51</v>
      </c>
      <c r="AX522" s="126" t="s">
        <v>42</v>
      </c>
      <c r="AY522" s="126" t="s">
        <v>73</v>
      </c>
    </row>
    <row r="523" spans="2:51" s="5" customFormat="1" ht="15.75" customHeight="1">
      <c r="B523" s="119"/>
      <c r="C523" s="120"/>
      <c r="D523" s="117" t="s">
        <v>81</v>
      </c>
      <c r="E523" s="120"/>
      <c r="F523" s="121" t="s">
        <v>1124</v>
      </c>
      <c r="G523" s="120"/>
      <c r="H523" s="122">
        <v>3057</v>
      </c>
      <c r="J523" s="120"/>
      <c r="K523" s="120"/>
      <c r="L523" s="123"/>
      <c r="M523" s="124"/>
      <c r="N523" s="120"/>
      <c r="O523" s="120"/>
      <c r="P523" s="120"/>
      <c r="Q523" s="120"/>
      <c r="R523" s="120"/>
      <c r="S523" s="120"/>
      <c r="T523" s="125"/>
      <c r="AT523" s="126" t="s">
        <v>81</v>
      </c>
      <c r="AU523" s="126" t="s">
        <v>43</v>
      </c>
      <c r="AV523" s="126" t="s">
        <v>43</v>
      </c>
      <c r="AW523" s="126" t="s">
        <v>51</v>
      </c>
      <c r="AX523" s="126" t="s">
        <v>42</v>
      </c>
      <c r="AY523" s="126" t="s">
        <v>73</v>
      </c>
    </row>
    <row r="524" spans="2:51" s="5" customFormat="1" ht="15.75" customHeight="1">
      <c r="B524" s="143"/>
      <c r="C524" s="144"/>
      <c r="D524" s="117" t="s">
        <v>81</v>
      </c>
      <c r="E524" s="144"/>
      <c r="F524" s="145" t="s">
        <v>120</v>
      </c>
      <c r="G524" s="144"/>
      <c r="H524" s="146">
        <v>5025</v>
      </c>
      <c r="J524" s="144"/>
      <c r="K524" s="144"/>
      <c r="L524" s="147"/>
      <c r="M524" s="148"/>
      <c r="N524" s="144"/>
      <c r="O524" s="144"/>
      <c r="P524" s="144"/>
      <c r="Q524" s="144"/>
      <c r="R524" s="144"/>
      <c r="S524" s="144"/>
      <c r="T524" s="149"/>
      <c r="AT524" s="150" t="s">
        <v>81</v>
      </c>
      <c r="AU524" s="150" t="s">
        <v>43</v>
      </c>
      <c r="AV524" s="150" t="s">
        <v>78</v>
      </c>
      <c r="AW524" s="150" t="s">
        <v>51</v>
      </c>
      <c r="AX524" s="150" t="s">
        <v>8</v>
      </c>
      <c r="AY524" s="150" t="s">
        <v>73</v>
      </c>
    </row>
    <row r="525" spans="2:65" s="5" customFormat="1" ht="15.75" customHeight="1">
      <c r="B525" s="16"/>
      <c r="C525" s="103" t="s">
        <v>386</v>
      </c>
      <c r="D525" s="103" t="s">
        <v>75</v>
      </c>
      <c r="E525" s="104" t="s">
        <v>1125</v>
      </c>
      <c r="F525" s="105" t="s">
        <v>1126</v>
      </c>
      <c r="G525" s="106" t="s">
        <v>76</v>
      </c>
      <c r="H525" s="107">
        <v>524</v>
      </c>
      <c r="I525" s="108"/>
      <c r="J525" s="109">
        <f>ROUND($I$525*$H$525,2)</f>
        <v>0</v>
      </c>
      <c r="K525" s="105"/>
      <c r="L525" s="32"/>
      <c r="M525" s="110"/>
      <c r="N525" s="111" t="s">
        <v>31</v>
      </c>
      <c r="O525" s="17"/>
      <c r="P525" s="17"/>
      <c r="Q525" s="112">
        <v>0.00666</v>
      </c>
      <c r="R525" s="112">
        <f>$Q$525*$H$525</f>
        <v>3.48984</v>
      </c>
      <c r="S525" s="112">
        <v>0</v>
      </c>
      <c r="T525" s="113">
        <f>$S$525*$H$525</f>
        <v>0</v>
      </c>
      <c r="AR525" s="49" t="s">
        <v>78</v>
      </c>
      <c r="AT525" s="49" t="s">
        <v>75</v>
      </c>
      <c r="AU525" s="49" t="s">
        <v>43</v>
      </c>
      <c r="AY525" s="5" t="s">
        <v>73</v>
      </c>
      <c r="BE525" s="114">
        <f>IF($N$525="základní",$J$525,0)</f>
        <v>0</v>
      </c>
      <c r="BF525" s="114">
        <f>IF($N$525="snížená",$J$525,0)</f>
        <v>0</v>
      </c>
      <c r="BG525" s="114">
        <f>IF($N$525="zákl. přenesená",$J$525,0)</f>
        <v>0</v>
      </c>
      <c r="BH525" s="114">
        <f>IF($N$525="sníž. přenesená",$J$525,0)</f>
        <v>0</v>
      </c>
      <c r="BI525" s="114">
        <f>IF($N$525="nulová",$J$525,0)</f>
        <v>0</v>
      </c>
      <c r="BJ525" s="49" t="s">
        <v>8</v>
      </c>
      <c r="BK525" s="114">
        <f>ROUND($I$525*$H$525,2)</f>
        <v>0</v>
      </c>
      <c r="BL525" s="49" t="s">
        <v>78</v>
      </c>
      <c r="BM525" s="49" t="s">
        <v>1127</v>
      </c>
    </row>
    <row r="526" spans="2:47" s="5" customFormat="1" ht="16.5" customHeight="1">
      <c r="B526" s="16"/>
      <c r="C526" s="17"/>
      <c r="D526" s="115" t="s">
        <v>79</v>
      </c>
      <c r="E526" s="17"/>
      <c r="F526" s="116" t="s">
        <v>1128</v>
      </c>
      <c r="G526" s="17"/>
      <c r="H526" s="17"/>
      <c r="J526" s="17"/>
      <c r="K526" s="17"/>
      <c r="L526" s="32"/>
      <c r="M526" s="35"/>
      <c r="N526" s="17"/>
      <c r="O526" s="17"/>
      <c r="P526" s="17"/>
      <c r="Q526" s="17"/>
      <c r="R526" s="17"/>
      <c r="S526" s="17"/>
      <c r="T526" s="36"/>
      <c r="AT526" s="5" t="s">
        <v>79</v>
      </c>
      <c r="AU526" s="5" t="s">
        <v>43</v>
      </c>
    </row>
    <row r="527" spans="2:47" s="5" customFormat="1" ht="44.25" customHeight="1">
      <c r="B527" s="16"/>
      <c r="C527" s="17"/>
      <c r="D527" s="117" t="s">
        <v>80</v>
      </c>
      <c r="E527" s="17"/>
      <c r="F527" s="118" t="s">
        <v>1775</v>
      </c>
      <c r="G527" s="17"/>
      <c r="H527" s="17"/>
      <c r="J527" s="17"/>
      <c r="K527" s="17"/>
      <c r="L527" s="32"/>
      <c r="M527" s="35"/>
      <c r="N527" s="17"/>
      <c r="O527" s="17"/>
      <c r="P527" s="17"/>
      <c r="Q527" s="17"/>
      <c r="R527" s="17"/>
      <c r="S527" s="17"/>
      <c r="T527" s="36"/>
      <c r="AT527" s="5" t="s">
        <v>80</v>
      </c>
      <c r="AU527" s="5" t="s">
        <v>43</v>
      </c>
    </row>
    <row r="528" spans="2:51" s="5" customFormat="1" ht="15.75" customHeight="1">
      <c r="B528" s="119"/>
      <c r="C528" s="120"/>
      <c r="D528" s="117" t="s">
        <v>81</v>
      </c>
      <c r="E528" s="120"/>
      <c r="F528" s="121" t="s">
        <v>1129</v>
      </c>
      <c r="G528" s="120"/>
      <c r="H528" s="122">
        <v>524</v>
      </c>
      <c r="J528" s="120"/>
      <c r="K528" s="120"/>
      <c r="L528" s="123"/>
      <c r="M528" s="124"/>
      <c r="N528" s="120"/>
      <c r="O528" s="120"/>
      <c r="P528" s="120"/>
      <c r="Q528" s="120"/>
      <c r="R528" s="120"/>
      <c r="S528" s="120"/>
      <c r="T528" s="125"/>
      <c r="AT528" s="126" t="s">
        <v>81</v>
      </c>
      <c r="AU528" s="126" t="s">
        <v>43</v>
      </c>
      <c r="AV528" s="126" t="s">
        <v>43</v>
      </c>
      <c r="AW528" s="126" t="s">
        <v>51</v>
      </c>
      <c r="AX528" s="126" t="s">
        <v>8</v>
      </c>
      <c r="AY528" s="126" t="s">
        <v>73</v>
      </c>
    </row>
    <row r="529" spans="2:65" s="5" customFormat="1" ht="15.75" customHeight="1">
      <c r="B529" s="16"/>
      <c r="C529" s="103" t="s">
        <v>387</v>
      </c>
      <c r="D529" s="103" t="s">
        <v>75</v>
      </c>
      <c r="E529" s="104" t="s">
        <v>384</v>
      </c>
      <c r="F529" s="105" t="s">
        <v>1130</v>
      </c>
      <c r="G529" s="106" t="s">
        <v>132</v>
      </c>
      <c r="H529" s="107">
        <v>266</v>
      </c>
      <c r="I529" s="108"/>
      <c r="J529" s="109">
        <f>ROUND($I$529*$H$529,2)</f>
        <v>0</v>
      </c>
      <c r="K529" s="105"/>
      <c r="L529" s="32"/>
      <c r="M529" s="110"/>
      <c r="N529" s="111" t="s">
        <v>31</v>
      </c>
      <c r="O529" s="17"/>
      <c r="P529" s="17"/>
      <c r="Q529" s="112">
        <v>0.043</v>
      </c>
      <c r="R529" s="112">
        <f>$Q$529*$H$529</f>
        <v>11.437999999999999</v>
      </c>
      <c r="S529" s="112">
        <v>0</v>
      </c>
      <c r="T529" s="113">
        <f>$S$529*$H$529</f>
        <v>0</v>
      </c>
      <c r="AR529" s="49" t="s">
        <v>78</v>
      </c>
      <c r="AT529" s="49" t="s">
        <v>75</v>
      </c>
      <c r="AU529" s="49" t="s">
        <v>43</v>
      </c>
      <c r="AY529" s="5" t="s">
        <v>73</v>
      </c>
      <c r="BE529" s="114">
        <f>IF($N$529="základní",$J$529,0)</f>
        <v>0</v>
      </c>
      <c r="BF529" s="114">
        <f>IF($N$529="snížená",$J$529,0)</f>
        <v>0</v>
      </c>
      <c r="BG529" s="114">
        <f>IF($N$529="zákl. přenesená",$J$529,0)</f>
        <v>0</v>
      </c>
      <c r="BH529" s="114">
        <f>IF($N$529="sníž. přenesená",$J$529,0)</f>
        <v>0</v>
      </c>
      <c r="BI529" s="114">
        <f>IF($N$529="nulová",$J$529,0)</f>
        <v>0</v>
      </c>
      <c r="BJ529" s="49" t="s">
        <v>8</v>
      </c>
      <c r="BK529" s="114">
        <f>ROUND($I$529*$H$529,2)</f>
        <v>0</v>
      </c>
      <c r="BL529" s="49" t="s">
        <v>78</v>
      </c>
      <c r="BM529" s="49" t="s">
        <v>1131</v>
      </c>
    </row>
    <row r="530" spans="2:47" s="5" customFormat="1" ht="98.25" customHeight="1">
      <c r="B530" s="16"/>
      <c r="C530" s="17"/>
      <c r="D530" s="115" t="s">
        <v>80</v>
      </c>
      <c r="E530" s="17"/>
      <c r="F530" s="118" t="s">
        <v>1132</v>
      </c>
      <c r="G530" s="17"/>
      <c r="H530" s="17"/>
      <c r="J530" s="17"/>
      <c r="K530" s="17"/>
      <c r="L530" s="32"/>
      <c r="M530" s="35"/>
      <c r="N530" s="17"/>
      <c r="O530" s="17"/>
      <c r="P530" s="17"/>
      <c r="Q530" s="17"/>
      <c r="R530" s="17"/>
      <c r="S530" s="17"/>
      <c r="T530" s="36"/>
      <c r="AT530" s="5" t="s">
        <v>80</v>
      </c>
      <c r="AU530" s="5" t="s">
        <v>43</v>
      </c>
    </row>
    <row r="531" spans="2:51" s="5" customFormat="1" ht="15.75" customHeight="1">
      <c r="B531" s="119"/>
      <c r="C531" s="120"/>
      <c r="D531" s="117" t="s">
        <v>81</v>
      </c>
      <c r="E531" s="120"/>
      <c r="F531" s="121" t="s">
        <v>1133</v>
      </c>
      <c r="G531" s="120"/>
      <c r="H531" s="122">
        <v>266</v>
      </c>
      <c r="J531" s="120"/>
      <c r="K531" s="120"/>
      <c r="L531" s="123"/>
      <c r="M531" s="124"/>
      <c r="N531" s="120"/>
      <c r="O531" s="120"/>
      <c r="P531" s="120"/>
      <c r="Q531" s="120"/>
      <c r="R531" s="120"/>
      <c r="S531" s="120"/>
      <c r="T531" s="125"/>
      <c r="AT531" s="126" t="s">
        <v>81</v>
      </c>
      <c r="AU531" s="126" t="s">
        <v>43</v>
      </c>
      <c r="AV531" s="126" t="s">
        <v>43</v>
      </c>
      <c r="AW531" s="126" t="s">
        <v>51</v>
      </c>
      <c r="AX531" s="126" t="s">
        <v>8</v>
      </c>
      <c r="AY531" s="126" t="s">
        <v>73</v>
      </c>
    </row>
    <row r="532" spans="2:65" s="5" customFormat="1" ht="15.75" customHeight="1">
      <c r="B532" s="16"/>
      <c r="C532" s="103" t="s">
        <v>388</v>
      </c>
      <c r="D532" s="103" t="s">
        <v>75</v>
      </c>
      <c r="E532" s="104" t="s">
        <v>1134</v>
      </c>
      <c r="F532" s="105" t="s">
        <v>1135</v>
      </c>
      <c r="G532" s="106" t="s">
        <v>83</v>
      </c>
      <c r="H532" s="107">
        <v>112</v>
      </c>
      <c r="I532" s="108"/>
      <c r="J532" s="109">
        <f>ROUND($I$532*$H$532,2)</f>
        <v>0</v>
      </c>
      <c r="K532" s="105"/>
      <c r="L532" s="32"/>
      <c r="M532" s="110"/>
      <c r="N532" s="111" t="s">
        <v>31</v>
      </c>
      <c r="O532" s="17"/>
      <c r="P532" s="17"/>
      <c r="Q532" s="112">
        <v>0</v>
      </c>
      <c r="R532" s="112">
        <f>$Q$532*$H$532</f>
        <v>0</v>
      </c>
      <c r="S532" s="112">
        <v>0</v>
      </c>
      <c r="T532" s="113">
        <f>$S$532*$H$532</f>
        <v>0</v>
      </c>
      <c r="AR532" s="49" t="s">
        <v>78</v>
      </c>
      <c r="AT532" s="49" t="s">
        <v>75</v>
      </c>
      <c r="AU532" s="49" t="s">
        <v>43</v>
      </c>
      <c r="AY532" s="5" t="s">
        <v>73</v>
      </c>
      <c r="BE532" s="114">
        <f>IF($N$532="základní",$J$532,0)</f>
        <v>0</v>
      </c>
      <c r="BF532" s="114">
        <f>IF($N$532="snížená",$J$532,0)</f>
        <v>0</v>
      </c>
      <c r="BG532" s="114">
        <f>IF($N$532="zákl. přenesená",$J$532,0)</f>
        <v>0</v>
      </c>
      <c r="BH532" s="114">
        <f>IF($N$532="sníž. přenesená",$J$532,0)</f>
        <v>0</v>
      </c>
      <c r="BI532" s="114">
        <f>IF($N$532="nulová",$J$532,0)</f>
        <v>0</v>
      </c>
      <c r="BJ532" s="49" t="s">
        <v>8</v>
      </c>
      <c r="BK532" s="114">
        <f>ROUND($I$532*$H$532,2)</f>
        <v>0</v>
      </c>
      <c r="BL532" s="49" t="s">
        <v>78</v>
      </c>
      <c r="BM532" s="49" t="s">
        <v>1136</v>
      </c>
    </row>
    <row r="533" spans="2:47" s="5" customFormat="1" ht="16.5" customHeight="1">
      <c r="B533" s="16"/>
      <c r="C533" s="17"/>
      <c r="D533" s="115" t="s">
        <v>79</v>
      </c>
      <c r="E533" s="17"/>
      <c r="F533" s="116" t="s">
        <v>1135</v>
      </c>
      <c r="G533" s="17"/>
      <c r="H533" s="17"/>
      <c r="J533" s="17"/>
      <c r="K533" s="17"/>
      <c r="L533" s="32"/>
      <c r="M533" s="35"/>
      <c r="N533" s="17"/>
      <c r="O533" s="17"/>
      <c r="P533" s="17"/>
      <c r="Q533" s="17"/>
      <c r="R533" s="17"/>
      <c r="S533" s="17"/>
      <c r="T533" s="36"/>
      <c r="AT533" s="5" t="s">
        <v>79</v>
      </c>
      <c r="AU533" s="5" t="s">
        <v>43</v>
      </c>
    </row>
    <row r="534" spans="2:47" s="5" customFormat="1" ht="30.75" customHeight="1">
      <c r="B534" s="16"/>
      <c r="C534" s="17"/>
      <c r="D534" s="117" t="s">
        <v>80</v>
      </c>
      <c r="E534" s="17"/>
      <c r="F534" s="118" t="s">
        <v>1137</v>
      </c>
      <c r="G534" s="17"/>
      <c r="H534" s="17"/>
      <c r="J534" s="17"/>
      <c r="K534" s="17"/>
      <c r="L534" s="32"/>
      <c r="M534" s="35"/>
      <c r="N534" s="17"/>
      <c r="O534" s="17"/>
      <c r="P534" s="17"/>
      <c r="Q534" s="17"/>
      <c r="R534" s="17"/>
      <c r="S534" s="17"/>
      <c r="T534" s="36"/>
      <c r="AT534" s="5" t="s">
        <v>80</v>
      </c>
      <c r="AU534" s="5" t="s">
        <v>43</v>
      </c>
    </row>
    <row r="535" spans="2:63" s="90" customFormat="1" ht="30.75" customHeight="1">
      <c r="B535" s="91"/>
      <c r="C535" s="92"/>
      <c r="D535" s="92" t="s">
        <v>41</v>
      </c>
      <c r="E535" s="101" t="s">
        <v>82</v>
      </c>
      <c r="F535" s="101" t="s">
        <v>166</v>
      </c>
      <c r="G535" s="92"/>
      <c r="H535" s="92"/>
      <c r="J535" s="102">
        <f>$BK$535</f>
        <v>0</v>
      </c>
      <c r="K535" s="92"/>
      <c r="L535" s="95"/>
      <c r="M535" s="96"/>
      <c r="N535" s="92"/>
      <c r="O535" s="92"/>
      <c r="P535" s="97">
        <f>SUM($P$536:$P$647)</f>
        <v>0</v>
      </c>
      <c r="Q535" s="92"/>
      <c r="R535" s="97">
        <f>SUM($R$536:$R$647)</f>
        <v>23776.232221639362</v>
      </c>
      <c r="S535" s="92"/>
      <c r="T535" s="98">
        <f>SUM($T$536:$T$647)</f>
        <v>0</v>
      </c>
      <c r="AR535" s="99" t="s">
        <v>8</v>
      </c>
      <c r="AT535" s="99" t="s">
        <v>41</v>
      </c>
      <c r="AU535" s="99" t="s">
        <v>8</v>
      </c>
      <c r="AY535" s="99" t="s">
        <v>73</v>
      </c>
      <c r="BK535" s="100">
        <f>SUM($BK$536:$BK$647)</f>
        <v>0</v>
      </c>
    </row>
    <row r="536" spans="2:65" s="5" customFormat="1" ht="15.75" customHeight="1">
      <c r="B536" s="16"/>
      <c r="C536" s="103" t="s">
        <v>391</v>
      </c>
      <c r="D536" s="103" t="s">
        <v>75</v>
      </c>
      <c r="E536" s="104" t="s">
        <v>389</v>
      </c>
      <c r="F536" s="105" t="s">
        <v>390</v>
      </c>
      <c r="G536" s="106" t="s">
        <v>83</v>
      </c>
      <c r="H536" s="107">
        <v>7</v>
      </c>
      <c r="I536" s="108"/>
      <c r="J536" s="109">
        <f>ROUND($I$536*$H$536,2)</f>
        <v>0</v>
      </c>
      <c r="K536" s="105"/>
      <c r="L536" s="32"/>
      <c r="M536" s="110"/>
      <c r="N536" s="111" t="s">
        <v>31</v>
      </c>
      <c r="O536" s="17"/>
      <c r="P536" s="17"/>
      <c r="Q536" s="112">
        <v>0.012004</v>
      </c>
      <c r="R536" s="112">
        <f>$Q$536*$H$536</f>
        <v>0.084028</v>
      </c>
      <c r="S536" s="112">
        <v>0</v>
      </c>
      <c r="T536" s="113">
        <f>$S$536*$H$536</f>
        <v>0</v>
      </c>
      <c r="AR536" s="49" t="s">
        <v>78</v>
      </c>
      <c r="AT536" s="49" t="s">
        <v>75</v>
      </c>
      <c r="AU536" s="49" t="s">
        <v>43</v>
      </c>
      <c r="AY536" s="5" t="s">
        <v>73</v>
      </c>
      <c r="BE536" s="114">
        <f>IF($N$536="základní",$J$536,0)</f>
        <v>0</v>
      </c>
      <c r="BF536" s="114">
        <f>IF($N$536="snížená",$J$536,0)</f>
        <v>0</v>
      </c>
      <c r="BG536" s="114">
        <f>IF($N$536="zákl. přenesená",$J$536,0)</f>
        <v>0</v>
      </c>
      <c r="BH536" s="114">
        <f>IF($N$536="sníž. přenesená",$J$536,0)</f>
        <v>0</v>
      </c>
      <c r="BI536" s="114">
        <f>IF($N$536="nulová",$J$536,0)</f>
        <v>0</v>
      </c>
      <c r="BJ536" s="49" t="s">
        <v>8</v>
      </c>
      <c r="BK536" s="114">
        <f>ROUND($I$536*$H$536,2)</f>
        <v>0</v>
      </c>
      <c r="BL536" s="49" t="s">
        <v>78</v>
      </c>
      <c r="BM536" s="49" t="s">
        <v>1138</v>
      </c>
    </row>
    <row r="537" spans="2:47" s="5" customFormat="1" ht="16.5" customHeight="1">
      <c r="B537" s="16"/>
      <c r="C537" s="17"/>
      <c r="D537" s="115" t="s">
        <v>79</v>
      </c>
      <c r="E537" s="17"/>
      <c r="F537" s="116" t="s">
        <v>1139</v>
      </c>
      <c r="G537" s="17"/>
      <c r="H537" s="17"/>
      <c r="J537" s="17"/>
      <c r="K537" s="17"/>
      <c r="L537" s="32"/>
      <c r="M537" s="35"/>
      <c r="N537" s="17"/>
      <c r="O537" s="17"/>
      <c r="P537" s="17"/>
      <c r="Q537" s="17"/>
      <c r="R537" s="17"/>
      <c r="S537" s="17"/>
      <c r="T537" s="36"/>
      <c r="AT537" s="5" t="s">
        <v>79</v>
      </c>
      <c r="AU537" s="5" t="s">
        <v>43</v>
      </c>
    </row>
    <row r="538" spans="2:65" s="5" customFormat="1" ht="15.75" customHeight="1">
      <c r="B538" s="16"/>
      <c r="C538" s="151" t="s">
        <v>393</v>
      </c>
      <c r="D538" s="151" t="s">
        <v>131</v>
      </c>
      <c r="E538" s="152" t="s">
        <v>1140</v>
      </c>
      <c r="F538" s="153" t="s">
        <v>392</v>
      </c>
      <c r="G538" s="154" t="s">
        <v>118</v>
      </c>
      <c r="H538" s="155">
        <v>2</v>
      </c>
      <c r="I538" s="156"/>
      <c r="J538" s="157">
        <f>ROUND($I$538*$H$538,2)</f>
        <v>0</v>
      </c>
      <c r="K538" s="153"/>
      <c r="L538" s="158"/>
      <c r="M538" s="159"/>
      <c r="N538" s="160" t="s">
        <v>31</v>
      </c>
      <c r="O538" s="17"/>
      <c r="P538" s="17"/>
      <c r="Q538" s="112">
        <v>2.8</v>
      </c>
      <c r="R538" s="112">
        <f>$Q$538*$H$538</f>
        <v>5.6</v>
      </c>
      <c r="S538" s="112">
        <v>0</v>
      </c>
      <c r="T538" s="113">
        <f>$S$538*$H$538</f>
        <v>0</v>
      </c>
      <c r="AR538" s="49" t="s">
        <v>87</v>
      </c>
      <c r="AT538" s="49" t="s">
        <v>131</v>
      </c>
      <c r="AU538" s="49" t="s">
        <v>43</v>
      </c>
      <c r="AY538" s="5" t="s">
        <v>73</v>
      </c>
      <c r="BE538" s="114">
        <f>IF($N$538="základní",$J$538,0)</f>
        <v>0</v>
      </c>
      <c r="BF538" s="114">
        <f>IF($N$538="snížená",$J$538,0)</f>
        <v>0</v>
      </c>
      <c r="BG538" s="114">
        <f>IF($N$538="zákl. přenesená",$J$538,0)</f>
        <v>0</v>
      </c>
      <c r="BH538" s="114">
        <f>IF($N$538="sníž. přenesená",$J$538,0)</f>
        <v>0</v>
      </c>
      <c r="BI538" s="114">
        <f>IF($N$538="nulová",$J$538,0)</f>
        <v>0</v>
      </c>
      <c r="BJ538" s="49" t="s">
        <v>8</v>
      </c>
      <c r="BK538" s="114">
        <f>ROUND($I$538*$H$538,2)</f>
        <v>0</v>
      </c>
      <c r="BL538" s="49" t="s">
        <v>78</v>
      </c>
      <c r="BM538" s="49" t="s">
        <v>1141</v>
      </c>
    </row>
    <row r="539" spans="2:47" s="5" customFormat="1" ht="16.5" customHeight="1">
      <c r="B539" s="16"/>
      <c r="C539" s="17"/>
      <c r="D539" s="115" t="s">
        <v>79</v>
      </c>
      <c r="E539" s="17"/>
      <c r="F539" s="116" t="s">
        <v>392</v>
      </c>
      <c r="G539" s="17"/>
      <c r="H539" s="17"/>
      <c r="J539" s="17"/>
      <c r="K539" s="17"/>
      <c r="L539" s="32"/>
      <c r="M539" s="35"/>
      <c r="N539" s="17"/>
      <c r="O539" s="17"/>
      <c r="P539" s="17"/>
      <c r="Q539" s="17"/>
      <c r="R539" s="17"/>
      <c r="S539" s="17"/>
      <c r="T539" s="36"/>
      <c r="AT539" s="5" t="s">
        <v>79</v>
      </c>
      <c r="AU539" s="5" t="s">
        <v>43</v>
      </c>
    </row>
    <row r="540" spans="2:47" s="5" customFormat="1" ht="30.75" customHeight="1">
      <c r="B540" s="16"/>
      <c r="C540" s="17"/>
      <c r="D540" s="117" t="s">
        <v>80</v>
      </c>
      <c r="E540" s="17"/>
      <c r="F540" s="118" t="s">
        <v>1142</v>
      </c>
      <c r="G540" s="17"/>
      <c r="H540" s="17"/>
      <c r="J540" s="17"/>
      <c r="K540" s="17"/>
      <c r="L540" s="32"/>
      <c r="M540" s="35"/>
      <c r="N540" s="17"/>
      <c r="O540" s="17"/>
      <c r="P540" s="17"/>
      <c r="Q540" s="17"/>
      <c r="R540" s="17"/>
      <c r="S540" s="17"/>
      <c r="T540" s="36"/>
      <c r="AT540" s="5" t="s">
        <v>80</v>
      </c>
      <c r="AU540" s="5" t="s">
        <v>43</v>
      </c>
    </row>
    <row r="541" spans="2:65" s="5" customFormat="1" ht="15.75" customHeight="1">
      <c r="B541" s="16"/>
      <c r="C541" s="103" t="s">
        <v>396</v>
      </c>
      <c r="D541" s="103" t="s">
        <v>75</v>
      </c>
      <c r="E541" s="104" t="s">
        <v>394</v>
      </c>
      <c r="F541" s="105" t="s">
        <v>395</v>
      </c>
      <c r="G541" s="106" t="s">
        <v>83</v>
      </c>
      <c r="H541" s="107">
        <v>45</v>
      </c>
      <c r="I541" s="108"/>
      <c r="J541" s="109">
        <f>ROUND($I$541*$H$541,2)</f>
        <v>0</v>
      </c>
      <c r="K541" s="105"/>
      <c r="L541" s="32"/>
      <c r="M541" s="110"/>
      <c r="N541" s="111" t="s">
        <v>31</v>
      </c>
      <c r="O541" s="17"/>
      <c r="P541" s="17"/>
      <c r="Q541" s="112">
        <v>2.7106E-05</v>
      </c>
      <c r="R541" s="112">
        <f>$Q$541*$H$541</f>
        <v>0.00121977</v>
      </c>
      <c r="S541" s="112">
        <v>0</v>
      </c>
      <c r="T541" s="113">
        <f>$S$541*$H$541</f>
        <v>0</v>
      </c>
      <c r="AR541" s="49" t="s">
        <v>78</v>
      </c>
      <c r="AT541" s="49" t="s">
        <v>75</v>
      </c>
      <c r="AU541" s="49" t="s">
        <v>43</v>
      </c>
      <c r="AY541" s="5" t="s">
        <v>73</v>
      </c>
      <c r="BE541" s="114">
        <f>IF($N$541="základní",$J$541,0)</f>
        <v>0</v>
      </c>
      <c r="BF541" s="114">
        <f>IF($N$541="snížená",$J$541,0)</f>
        <v>0</v>
      </c>
      <c r="BG541" s="114">
        <f>IF($N$541="zákl. přenesená",$J$541,0)</f>
        <v>0</v>
      </c>
      <c r="BH541" s="114">
        <f>IF($N$541="sníž. přenesená",$J$541,0)</f>
        <v>0</v>
      </c>
      <c r="BI541" s="114">
        <f>IF($N$541="nulová",$J$541,0)</f>
        <v>0</v>
      </c>
      <c r="BJ541" s="49" t="s">
        <v>8</v>
      </c>
      <c r="BK541" s="114">
        <f>ROUND($I$541*$H$541,2)</f>
        <v>0</v>
      </c>
      <c r="BL541" s="49" t="s">
        <v>78</v>
      </c>
      <c r="BM541" s="49" t="s">
        <v>1143</v>
      </c>
    </row>
    <row r="542" spans="2:47" s="5" customFormat="1" ht="16.5" customHeight="1">
      <c r="B542" s="16"/>
      <c r="C542" s="17"/>
      <c r="D542" s="115" t="s">
        <v>79</v>
      </c>
      <c r="E542" s="17"/>
      <c r="F542" s="116" t="s">
        <v>1144</v>
      </c>
      <c r="G542" s="17"/>
      <c r="H542" s="17"/>
      <c r="J542" s="17"/>
      <c r="K542" s="17"/>
      <c r="L542" s="32"/>
      <c r="M542" s="35"/>
      <c r="N542" s="17"/>
      <c r="O542" s="17"/>
      <c r="P542" s="17"/>
      <c r="Q542" s="17"/>
      <c r="R542" s="17"/>
      <c r="S542" s="17"/>
      <c r="T542" s="36"/>
      <c r="AT542" s="5" t="s">
        <v>79</v>
      </c>
      <c r="AU542" s="5" t="s">
        <v>43</v>
      </c>
    </row>
    <row r="543" spans="2:51" s="5" customFormat="1" ht="15.75" customHeight="1">
      <c r="B543" s="119"/>
      <c r="C543" s="120"/>
      <c r="D543" s="117" t="s">
        <v>81</v>
      </c>
      <c r="E543" s="120"/>
      <c r="F543" s="121" t="s">
        <v>1145</v>
      </c>
      <c r="G543" s="120"/>
      <c r="H543" s="122">
        <v>45</v>
      </c>
      <c r="J543" s="120"/>
      <c r="K543" s="120"/>
      <c r="L543" s="123"/>
      <c r="M543" s="124"/>
      <c r="N543" s="120"/>
      <c r="O543" s="120"/>
      <c r="P543" s="120"/>
      <c r="Q543" s="120"/>
      <c r="R543" s="120"/>
      <c r="S543" s="120"/>
      <c r="T543" s="125"/>
      <c r="AT543" s="126" t="s">
        <v>81</v>
      </c>
      <c r="AU543" s="126" t="s">
        <v>43</v>
      </c>
      <c r="AV543" s="126" t="s">
        <v>43</v>
      </c>
      <c r="AW543" s="126" t="s">
        <v>51</v>
      </c>
      <c r="AX543" s="126" t="s">
        <v>8</v>
      </c>
      <c r="AY543" s="126" t="s">
        <v>73</v>
      </c>
    </row>
    <row r="544" spans="2:65" s="5" customFormat="1" ht="15.75" customHeight="1">
      <c r="B544" s="16"/>
      <c r="C544" s="103" t="s">
        <v>399</v>
      </c>
      <c r="D544" s="103" t="s">
        <v>75</v>
      </c>
      <c r="E544" s="104" t="s">
        <v>1146</v>
      </c>
      <c r="F544" s="105" t="s">
        <v>1147</v>
      </c>
      <c r="G544" s="106" t="s">
        <v>83</v>
      </c>
      <c r="H544" s="107">
        <v>24</v>
      </c>
      <c r="I544" s="108"/>
      <c r="J544" s="109">
        <f>ROUND($I$544*$H$544,2)</f>
        <v>0</v>
      </c>
      <c r="K544" s="105"/>
      <c r="L544" s="32"/>
      <c r="M544" s="110"/>
      <c r="N544" s="111" t="s">
        <v>31</v>
      </c>
      <c r="O544" s="17"/>
      <c r="P544" s="17"/>
      <c r="Q544" s="112">
        <v>0.000127158</v>
      </c>
      <c r="R544" s="112">
        <f>$Q$544*$H$544</f>
        <v>0.003051792</v>
      </c>
      <c r="S544" s="112">
        <v>0</v>
      </c>
      <c r="T544" s="113">
        <f>$S$544*$H$544</f>
        <v>0</v>
      </c>
      <c r="AR544" s="49" t="s">
        <v>78</v>
      </c>
      <c r="AT544" s="49" t="s">
        <v>75</v>
      </c>
      <c r="AU544" s="49" t="s">
        <v>43</v>
      </c>
      <c r="AY544" s="5" t="s">
        <v>73</v>
      </c>
      <c r="BE544" s="114">
        <f>IF($N$544="základní",$J$544,0)</f>
        <v>0</v>
      </c>
      <c r="BF544" s="114">
        <f>IF($N$544="snížená",$J$544,0)</f>
        <v>0</v>
      </c>
      <c r="BG544" s="114">
        <f>IF($N$544="zákl. přenesená",$J$544,0)</f>
        <v>0</v>
      </c>
      <c r="BH544" s="114">
        <f>IF($N$544="sníž. přenesená",$J$544,0)</f>
        <v>0</v>
      </c>
      <c r="BI544" s="114">
        <f>IF($N$544="nulová",$J$544,0)</f>
        <v>0</v>
      </c>
      <c r="BJ544" s="49" t="s">
        <v>8</v>
      </c>
      <c r="BK544" s="114">
        <f>ROUND($I$544*$H$544,2)</f>
        <v>0</v>
      </c>
      <c r="BL544" s="49" t="s">
        <v>78</v>
      </c>
      <c r="BM544" s="49" t="s">
        <v>1148</v>
      </c>
    </row>
    <row r="545" spans="2:47" s="5" customFormat="1" ht="27" customHeight="1">
      <c r="B545" s="16"/>
      <c r="C545" s="17"/>
      <c r="D545" s="115" t="s">
        <v>79</v>
      </c>
      <c r="E545" s="17"/>
      <c r="F545" s="116" t="s">
        <v>1149</v>
      </c>
      <c r="G545" s="17"/>
      <c r="H545" s="17"/>
      <c r="J545" s="17"/>
      <c r="K545" s="17"/>
      <c r="L545" s="32"/>
      <c r="M545" s="35"/>
      <c r="N545" s="17"/>
      <c r="O545" s="17"/>
      <c r="P545" s="17"/>
      <c r="Q545" s="17"/>
      <c r="R545" s="17"/>
      <c r="S545" s="17"/>
      <c r="T545" s="36"/>
      <c r="AT545" s="5" t="s">
        <v>79</v>
      </c>
      <c r="AU545" s="5" t="s">
        <v>43</v>
      </c>
    </row>
    <row r="546" spans="2:51" s="5" customFormat="1" ht="15.75" customHeight="1">
      <c r="B546" s="119"/>
      <c r="C546" s="120"/>
      <c r="D546" s="117" t="s">
        <v>81</v>
      </c>
      <c r="E546" s="120"/>
      <c r="F546" s="121" t="s">
        <v>1150</v>
      </c>
      <c r="G546" s="120"/>
      <c r="H546" s="122">
        <v>24</v>
      </c>
      <c r="J546" s="120"/>
      <c r="K546" s="120"/>
      <c r="L546" s="123"/>
      <c r="M546" s="124"/>
      <c r="N546" s="120"/>
      <c r="O546" s="120"/>
      <c r="P546" s="120"/>
      <c r="Q546" s="120"/>
      <c r="R546" s="120"/>
      <c r="S546" s="120"/>
      <c r="T546" s="125"/>
      <c r="AT546" s="126" t="s">
        <v>81</v>
      </c>
      <c r="AU546" s="126" t="s">
        <v>43</v>
      </c>
      <c r="AV546" s="126" t="s">
        <v>43</v>
      </c>
      <c r="AW546" s="126" t="s">
        <v>51</v>
      </c>
      <c r="AX546" s="126" t="s">
        <v>8</v>
      </c>
      <c r="AY546" s="126" t="s">
        <v>73</v>
      </c>
    </row>
    <row r="547" spans="2:65" s="5" customFormat="1" ht="15.75" customHeight="1">
      <c r="B547" s="16"/>
      <c r="C547" s="103" t="s">
        <v>402</v>
      </c>
      <c r="D547" s="103" t="s">
        <v>75</v>
      </c>
      <c r="E547" s="104" t="s">
        <v>397</v>
      </c>
      <c r="F547" s="105" t="s">
        <v>398</v>
      </c>
      <c r="G547" s="106" t="s">
        <v>76</v>
      </c>
      <c r="H547" s="107">
        <v>855</v>
      </c>
      <c r="I547" s="108"/>
      <c r="J547" s="109">
        <f>ROUND($I$547*$H$547,2)</f>
        <v>0</v>
      </c>
      <c r="K547" s="105"/>
      <c r="L547" s="32"/>
      <c r="M547" s="110"/>
      <c r="N547" s="111" t="s">
        <v>31</v>
      </c>
      <c r="O547" s="17"/>
      <c r="P547" s="17"/>
      <c r="Q547" s="112">
        <v>0</v>
      </c>
      <c r="R547" s="112">
        <f>$Q$547*$H$547</f>
        <v>0</v>
      </c>
      <c r="S547" s="112">
        <v>0</v>
      </c>
      <c r="T547" s="113">
        <f>$S$547*$H$547</f>
        <v>0</v>
      </c>
      <c r="AR547" s="49" t="s">
        <v>78</v>
      </c>
      <c r="AT547" s="49" t="s">
        <v>75</v>
      </c>
      <c r="AU547" s="49" t="s">
        <v>43</v>
      </c>
      <c r="AY547" s="5" t="s">
        <v>73</v>
      </c>
      <c r="BE547" s="114">
        <f>IF($N$547="základní",$J$547,0)</f>
        <v>0</v>
      </c>
      <c r="BF547" s="114">
        <f>IF($N$547="snížená",$J$547,0)</f>
        <v>0</v>
      </c>
      <c r="BG547" s="114">
        <f>IF($N$547="zákl. přenesená",$J$547,0)</f>
        <v>0</v>
      </c>
      <c r="BH547" s="114">
        <f>IF($N$547="sníž. přenesená",$J$547,0)</f>
        <v>0</v>
      </c>
      <c r="BI547" s="114">
        <f>IF($N$547="nulová",$J$547,0)</f>
        <v>0</v>
      </c>
      <c r="BJ547" s="49" t="s">
        <v>8</v>
      </c>
      <c r="BK547" s="114">
        <f>ROUND($I$547*$H$547,2)</f>
        <v>0</v>
      </c>
      <c r="BL547" s="49" t="s">
        <v>78</v>
      </c>
      <c r="BM547" s="49" t="s">
        <v>1151</v>
      </c>
    </row>
    <row r="548" spans="2:51" s="5" customFormat="1" ht="15.75" customHeight="1">
      <c r="B548" s="119"/>
      <c r="C548" s="120"/>
      <c r="D548" s="115" t="s">
        <v>81</v>
      </c>
      <c r="E548" s="121"/>
      <c r="F548" s="121" t="s">
        <v>1152</v>
      </c>
      <c r="G548" s="120"/>
      <c r="H548" s="122">
        <v>855</v>
      </c>
      <c r="J548" s="120"/>
      <c r="K548" s="120"/>
      <c r="L548" s="123"/>
      <c r="M548" s="124"/>
      <c r="N548" s="120"/>
      <c r="O548" s="120"/>
      <c r="P548" s="120"/>
      <c r="Q548" s="120"/>
      <c r="R548" s="120"/>
      <c r="S548" s="120"/>
      <c r="T548" s="125"/>
      <c r="AT548" s="126" t="s">
        <v>81</v>
      </c>
      <c r="AU548" s="126" t="s">
        <v>43</v>
      </c>
      <c r="AV548" s="126" t="s">
        <v>43</v>
      </c>
      <c r="AW548" s="126" t="s">
        <v>51</v>
      </c>
      <c r="AX548" s="126" t="s">
        <v>8</v>
      </c>
      <c r="AY548" s="126" t="s">
        <v>73</v>
      </c>
    </row>
    <row r="549" spans="2:65" s="5" customFormat="1" ht="15.75" customHeight="1">
      <c r="B549" s="16"/>
      <c r="C549" s="103" t="s">
        <v>405</v>
      </c>
      <c r="D549" s="103" t="s">
        <v>75</v>
      </c>
      <c r="E549" s="104" t="s">
        <v>429</v>
      </c>
      <c r="F549" s="105" t="s">
        <v>430</v>
      </c>
      <c r="G549" s="106" t="s">
        <v>76</v>
      </c>
      <c r="H549" s="107">
        <v>4110</v>
      </c>
      <c r="I549" s="108"/>
      <c r="J549" s="109">
        <f>ROUND($I$549*$H$549,2)</f>
        <v>0</v>
      </c>
      <c r="K549" s="105"/>
      <c r="L549" s="32"/>
      <c r="M549" s="110"/>
      <c r="N549" s="111" t="s">
        <v>31</v>
      </c>
      <c r="O549" s="17"/>
      <c r="P549" s="17"/>
      <c r="Q549" s="112">
        <v>0.00055</v>
      </c>
      <c r="R549" s="112">
        <f>$Q$549*$H$549</f>
        <v>2.2605</v>
      </c>
      <c r="S549" s="112">
        <v>0</v>
      </c>
      <c r="T549" s="113">
        <f>$S$549*$H$549</f>
        <v>0</v>
      </c>
      <c r="AR549" s="49" t="s">
        <v>78</v>
      </c>
      <c r="AT549" s="49" t="s">
        <v>75</v>
      </c>
      <c r="AU549" s="49" t="s">
        <v>43</v>
      </c>
      <c r="AY549" s="5" t="s">
        <v>73</v>
      </c>
      <c r="BE549" s="114">
        <f>IF($N$549="základní",$J$549,0)</f>
        <v>0</v>
      </c>
      <c r="BF549" s="114">
        <f>IF($N$549="snížená",$J$549,0)</f>
        <v>0</v>
      </c>
      <c r="BG549" s="114">
        <f>IF($N$549="zákl. přenesená",$J$549,0)</f>
        <v>0</v>
      </c>
      <c r="BH549" s="114">
        <f>IF($N$549="sníž. přenesená",$J$549,0)</f>
        <v>0</v>
      </c>
      <c r="BI549" s="114">
        <f>IF($N$549="nulová",$J$549,0)</f>
        <v>0</v>
      </c>
      <c r="BJ549" s="49" t="s">
        <v>8</v>
      </c>
      <c r="BK549" s="114">
        <f>ROUND($I$549*$H$549,2)</f>
        <v>0</v>
      </c>
      <c r="BL549" s="49" t="s">
        <v>78</v>
      </c>
      <c r="BM549" s="49" t="s">
        <v>1153</v>
      </c>
    </row>
    <row r="550" spans="2:47" s="5" customFormat="1" ht="16.5" customHeight="1">
      <c r="B550" s="16"/>
      <c r="C550" s="17"/>
      <c r="D550" s="115" t="s">
        <v>79</v>
      </c>
      <c r="E550" s="17"/>
      <c r="F550" s="116" t="s">
        <v>430</v>
      </c>
      <c r="G550" s="17"/>
      <c r="H550" s="17"/>
      <c r="J550" s="17"/>
      <c r="K550" s="17"/>
      <c r="L550" s="32"/>
      <c r="M550" s="35"/>
      <c r="N550" s="17"/>
      <c r="O550" s="17"/>
      <c r="P550" s="17"/>
      <c r="Q550" s="17"/>
      <c r="R550" s="17"/>
      <c r="S550" s="17"/>
      <c r="T550" s="36"/>
      <c r="AT550" s="5" t="s">
        <v>79</v>
      </c>
      <c r="AU550" s="5" t="s">
        <v>43</v>
      </c>
    </row>
    <row r="551" spans="2:47" s="5" customFormat="1" ht="30.75" customHeight="1">
      <c r="B551" s="16"/>
      <c r="C551" s="17"/>
      <c r="D551" s="117" t="s">
        <v>80</v>
      </c>
      <c r="E551" s="17"/>
      <c r="F551" s="118" t="s">
        <v>1154</v>
      </c>
      <c r="G551" s="17"/>
      <c r="H551" s="17"/>
      <c r="J551" s="17"/>
      <c r="K551" s="17"/>
      <c r="L551" s="32"/>
      <c r="M551" s="35"/>
      <c r="N551" s="17"/>
      <c r="O551" s="17"/>
      <c r="P551" s="17"/>
      <c r="Q551" s="17"/>
      <c r="R551" s="17"/>
      <c r="S551" s="17"/>
      <c r="T551" s="36"/>
      <c r="AT551" s="5" t="s">
        <v>80</v>
      </c>
      <c r="AU551" s="5" t="s">
        <v>43</v>
      </c>
    </row>
    <row r="552" spans="2:65" s="5" customFormat="1" ht="15.75" customHeight="1">
      <c r="B552" s="16"/>
      <c r="C552" s="103" t="s">
        <v>406</v>
      </c>
      <c r="D552" s="103" t="s">
        <v>75</v>
      </c>
      <c r="E552" s="104" t="s">
        <v>400</v>
      </c>
      <c r="F552" s="105" t="s">
        <v>401</v>
      </c>
      <c r="G552" s="106" t="s">
        <v>118</v>
      </c>
      <c r="H552" s="107">
        <v>63.1</v>
      </c>
      <c r="I552" s="108"/>
      <c r="J552" s="109">
        <f>ROUND($I$552*$H$552,2)</f>
        <v>0</v>
      </c>
      <c r="K552" s="105"/>
      <c r="L552" s="32"/>
      <c r="M552" s="110"/>
      <c r="N552" s="111" t="s">
        <v>31</v>
      </c>
      <c r="O552" s="17"/>
      <c r="P552" s="17"/>
      <c r="Q552" s="112">
        <v>0.182928</v>
      </c>
      <c r="R552" s="112">
        <f>$Q$552*$H$552</f>
        <v>11.542756800000001</v>
      </c>
      <c r="S552" s="112">
        <v>0</v>
      </c>
      <c r="T552" s="113">
        <f>$S$552*$H$552</f>
        <v>0</v>
      </c>
      <c r="AR552" s="49" t="s">
        <v>78</v>
      </c>
      <c r="AT552" s="49" t="s">
        <v>75</v>
      </c>
      <c r="AU552" s="49" t="s">
        <v>43</v>
      </c>
      <c r="AY552" s="5" t="s">
        <v>73</v>
      </c>
      <c r="BE552" s="114">
        <f>IF($N$552="základní",$J$552,0)</f>
        <v>0</v>
      </c>
      <c r="BF552" s="114">
        <f>IF($N$552="snížená",$J$552,0)</f>
        <v>0</v>
      </c>
      <c r="BG552" s="114">
        <f>IF($N$552="zákl. přenesená",$J$552,0)</f>
        <v>0</v>
      </c>
      <c r="BH552" s="114">
        <f>IF($N$552="sníž. přenesená",$J$552,0)</f>
        <v>0</v>
      </c>
      <c r="BI552" s="114">
        <f>IF($N$552="nulová",$J$552,0)</f>
        <v>0</v>
      </c>
      <c r="BJ552" s="49" t="s">
        <v>8</v>
      </c>
      <c r="BK552" s="114">
        <f>ROUND($I$552*$H$552,2)</f>
        <v>0</v>
      </c>
      <c r="BL552" s="49" t="s">
        <v>78</v>
      </c>
      <c r="BM552" s="49" t="s">
        <v>1155</v>
      </c>
    </row>
    <row r="553" spans="2:51" s="5" customFormat="1" ht="15.75" customHeight="1">
      <c r="B553" s="128"/>
      <c r="C553" s="129"/>
      <c r="D553" s="115" t="s">
        <v>81</v>
      </c>
      <c r="E553" s="130"/>
      <c r="F553" s="130" t="s">
        <v>1156</v>
      </c>
      <c r="G553" s="129"/>
      <c r="H553" s="129"/>
      <c r="J553" s="129"/>
      <c r="K553" s="129"/>
      <c r="L553" s="131"/>
      <c r="M553" s="132"/>
      <c r="N553" s="129"/>
      <c r="O553" s="129"/>
      <c r="P553" s="129"/>
      <c r="Q553" s="129"/>
      <c r="R553" s="129"/>
      <c r="S553" s="129"/>
      <c r="T553" s="133"/>
      <c r="AT553" s="134" t="s">
        <v>81</v>
      </c>
      <c r="AU553" s="134" t="s">
        <v>43</v>
      </c>
      <c r="AV553" s="134" t="s">
        <v>8</v>
      </c>
      <c r="AW553" s="134" t="s">
        <v>51</v>
      </c>
      <c r="AX553" s="134" t="s">
        <v>42</v>
      </c>
      <c r="AY553" s="134" t="s">
        <v>73</v>
      </c>
    </row>
    <row r="554" spans="2:51" s="5" customFormat="1" ht="27" customHeight="1">
      <c r="B554" s="119"/>
      <c r="C554" s="120"/>
      <c r="D554" s="117" t="s">
        <v>81</v>
      </c>
      <c r="E554" s="120"/>
      <c r="F554" s="121" t="s">
        <v>1157</v>
      </c>
      <c r="G554" s="120"/>
      <c r="H554" s="122">
        <v>6.3</v>
      </c>
      <c r="J554" s="120"/>
      <c r="K554" s="120"/>
      <c r="L554" s="123"/>
      <c r="M554" s="124"/>
      <c r="N554" s="120"/>
      <c r="O554" s="120"/>
      <c r="P554" s="120"/>
      <c r="Q554" s="120"/>
      <c r="R554" s="120"/>
      <c r="S554" s="120"/>
      <c r="T554" s="125"/>
      <c r="AT554" s="126" t="s">
        <v>81</v>
      </c>
      <c r="AU554" s="126" t="s">
        <v>43</v>
      </c>
      <c r="AV554" s="126" t="s">
        <v>43</v>
      </c>
      <c r="AW554" s="126" t="s">
        <v>51</v>
      </c>
      <c r="AX554" s="126" t="s">
        <v>42</v>
      </c>
      <c r="AY554" s="126" t="s">
        <v>73</v>
      </c>
    </row>
    <row r="555" spans="2:51" s="5" customFormat="1" ht="15.75" customHeight="1">
      <c r="B555" s="119"/>
      <c r="C555" s="120"/>
      <c r="D555" s="117" t="s">
        <v>81</v>
      </c>
      <c r="E555" s="120"/>
      <c r="F555" s="121" t="s">
        <v>1158</v>
      </c>
      <c r="G555" s="120"/>
      <c r="H555" s="122">
        <v>11</v>
      </c>
      <c r="J555" s="120"/>
      <c r="K555" s="120"/>
      <c r="L555" s="123"/>
      <c r="M555" s="124"/>
      <c r="N555" s="120"/>
      <c r="O555" s="120"/>
      <c r="P555" s="120"/>
      <c r="Q555" s="120"/>
      <c r="R555" s="120"/>
      <c r="S555" s="120"/>
      <c r="T555" s="125"/>
      <c r="AT555" s="126" t="s">
        <v>81</v>
      </c>
      <c r="AU555" s="126" t="s">
        <v>43</v>
      </c>
      <c r="AV555" s="126" t="s">
        <v>43</v>
      </c>
      <c r="AW555" s="126" t="s">
        <v>51</v>
      </c>
      <c r="AX555" s="126" t="s">
        <v>42</v>
      </c>
      <c r="AY555" s="126" t="s">
        <v>73</v>
      </c>
    </row>
    <row r="556" spans="2:51" s="5" customFormat="1" ht="15.75" customHeight="1">
      <c r="B556" s="119"/>
      <c r="C556" s="120"/>
      <c r="D556" s="117" t="s">
        <v>81</v>
      </c>
      <c r="E556" s="120"/>
      <c r="F556" s="121" t="s">
        <v>1159</v>
      </c>
      <c r="G556" s="120"/>
      <c r="H556" s="122">
        <v>31.8</v>
      </c>
      <c r="J556" s="120"/>
      <c r="K556" s="120"/>
      <c r="L556" s="123"/>
      <c r="M556" s="124"/>
      <c r="N556" s="120"/>
      <c r="O556" s="120"/>
      <c r="P556" s="120"/>
      <c r="Q556" s="120"/>
      <c r="R556" s="120"/>
      <c r="S556" s="120"/>
      <c r="T556" s="125"/>
      <c r="AT556" s="126" t="s">
        <v>81</v>
      </c>
      <c r="AU556" s="126" t="s">
        <v>43</v>
      </c>
      <c r="AV556" s="126" t="s">
        <v>43</v>
      </c>
      <c r="AW556" s="126" t="s">
        <v>51</v>
      </c>
      <c r="AX556" s="126" t="s">
        <v>42</v>
      </c>
      <c r="AY556" s="126" t="s">
        <v>73</v>
      </c>
    </row>
    <row r="557" spans="2:51" s="5" customFormat="1" ht="15.75" customHeight="1">
      <c r="B557" s="119"/>
      <c r="C557" s="120"/>
      <c r="D557" s="117" t="s">
        <v>81</v>
      </c>
      <c r="E557" s="120"/>
      <c r="F557" s="121" t="s">
        <v>1160</v>
      </c>
      <c r="G557" s="120"/>
      <c r="H557" s="122">
        <v>14</v>
      </c>
      <c r="J557" s="120"/>
      <c r="K557" s="120"/>
      <c r="L557" s="123"/>
      <c r="M557" s="124"/>
      <c r="N557" s="120"/>
      <c r="O557" s="120"/>
      <c r="P557" s="120"/>
      <c r="Q557" s="120"/>
      <c r="R557" s="120"/>
      <c r="S557" s="120"/>
      <c r="T557" s="125"/>
      <c r="AT557" s="126" t="s">
        <v>81</v>
      </c>
      <c r="AU557" s="126" t="s">
        <v>43</v>
      </c>
      <c r="AV557" s="126" t="s">
        <v>43</v>
      </c>
      <c r="AW557" s="126" t="s">
        <v>51</v>
      </c>
      <c r="AX557" s="126" t="s">
        <v>42</v>
      </c>
      <c r="AY557" s="126" t="s">
        <v>73</v>
      </c>
    </row>
    <row r="558" spans="2:51" s="5" customFormat="1" ht="15.75" customHeight="1">
      <c r="B558" s="143"/>
      <c r="C558" s="144"/>
      <c r="D558" s="117" t="s">
        <v>81</v>
      </c>
      <c r="E558" s="144"/>
      <c r="F558" s="145" t="s">
        <v>120</v>
      </c>
      <c r="G558" s="144"/>
      <c r="H558" s="146">
        <v>63.1</v>
      </c>
      <c r="J558" s="144"/>
      <c r="K558" s="144"/>
      <c r="L558" s="147"/>
      <c r="M558" s="148"/>
      <c r="N558" s="144"/>
      <c r="O558" s="144"/>
      <c r="P558" s="144"/>
      <c r="Q558" s="144"/>
      <c r="R558" s="144"/>
      <c r="S558" s="144"/>
      <c r="T558" s="149"/>
      <c r="AT558" s="150" t="s">
        <v>81</v>
      </c>
      <c r="AU558" s="150" t="s">
        <v>43</v>
      </c>
      <c r="AV558" s="150" t="s">
        <v>78</v>
      </c>
      <c r="AW558" s="150" t="s">
        <v>51</v>
      </c>
      <c r="AX558" s="150" t="s">
        <v>8</v>
      </c>
      <c r="AY558" s="150" t="s">
        <v>73</v>
      </c>
    </row>
    <row r="559" spans="2:65" s="5" customFormat="1" ht="15.75" customHeight="1">
      <c r="B559" s="16"/>
      <c r="C559" s="151" t="s">
        <v>409</v>
      </c>
      <c r="D559" s="151" t="s">
        <v>131</v>
      </c>
      <c r="E559" s="152" t="s">
        <v>1161</v>
      </c>
      <c r="F559" s="153" t="s">
        <v>1162</v>
      </c>
      <c r="G559" s="154" t="s">
        <v>76</v>
      </c>
      <c r="H559" s="155">
        <v>183.2</v>
      </c>
      <c r="I559" s="156"/>
      <c r="J559" s="157">
        <f>ROUND($I$559*$H$559,2)</f>
        <v>0</v>
      </c>
      <c r="K559" s="153"/>
      <c r="L559" s="158"/>
      <c r="M559" s="159"/>
      <c r="N559" s="160" t="s">
        <v>31</v>
      </c>
      <c r="O559" s="17"/>
      <c r="P559" s="17"/>
      <c r="Q559" s="112">
        <v>0.77</v>
      </c>
      <c r="R559" s="112">
        <f>$Q$559*$H$559</f>
        <v>141.064</v>
      </c>
      <c r="S559" s="112">
        <v>0</v>
      </c>
      <c r="T559" s="113">
        <f>$S$559*$H$559</f>
        <v>0</v>
      </c>
      <c r="AR559" s="49" t="s">
        <v>87</v>
      </c>
      <c r="AT559" s="49" t="s">
        <v>131</v>
      </c>
      <c r="AU559" s="49" t="s">
        <v>43</v>
      </c>
      <c r="AY559" s="5" t="s">
        <v>73</v>
      </c>
      <c r="BE559" s="114">
        <f>IF($N$559="základní",$J$559,0)</f>
        <v>0</v>
      </c>
      <c r="BF559" s="114">
        <f>IF($N$559="snížená",$J$559,0)</f>
        <v>0</v>
      </c>
      <c r="BG559" s="114">
        <f>IF($N$559="zákl. přenesená",$J$559,0)</f>
        <v>0</v>
      </c>
      <c r="BH559" s="114">
        <f>IF($N$559="sníž. přenesená",$J$559,0)</f>
        <v>0</v>
      </c>
      <c r="BI559" s="114">
        <f>IF($N$559="nulová",$J$559,0)</f>
        <v>0</v>
      </c>
      <c r="BJ559" s="49" t="s">
        <v>8</v>
      </c>
      <c r="BK559" s="114">
        <f>ROUND($I$559*$H$559,2)</f>
        <v>0</v>
      </c>
      <c r="BL559" s="49" t="s">
        <v>78</v>
      </c>
      <c r="BM559" s="49" t="s">
        <v>1163</v>
      </c>
    </row>
    <row r="560" spans="2:47" s="5" customFormat="1" ht="27" customHeight="1">
      <c r="B560" s="16"/>
      <c r="C560" s="17"/>
      <c r="D560" s="115" t="s">
        <v>79</v>
      </c>
      <c r="E560" s="17"/>
      <c r="F560" s="116" t="s">
        <v>1164</v>
      </c>
      <c r="G560" s="17"/>
      <c r="H560" s="17"/>
      <c r="J560" s="17"/>
      <c r="K560" s="17"/>
      <c r="L560" s="32"/>
      <c r="M560" s="35"/>
      <c r="N560" s="17"/>
      <c r="O560" s="17"/>
      <c r="P560" s="17"/>
      <c r="Q560" s="17"/>
      <c r="R560" s="17"/>
      <c r="S560" s="17"/>
      <c r="T560" s="36"/>
      <c r="AT560" s="5" t="s">
        <v>79</v>
      </c>
      <c r="AU560" s="5" t="s">
        <v>43</v>
      </c>
    </row>
    <row r="561" spans="2:51" s="5" customFormat="1" ht="15.75" customHeight="1">
      <c r="B561" s="119"/>
      <c r="C561" s="120"/>
      <c r="D561" s="117" t="s">
        <v>81</v>
      </c>
      <c r="E561" s="120"/>
      <c r="F561" s="121" t="s">
        <v>1165</v>
      </c>
      <c r="G561" s="120"/>
      <c r="H561" s="122">
        <v>56</v>
      </c>
      <c r="J561" s="120"/>
      <c r="K561" s="120"/>
      <c r="L561" s="123"/>
      <c r="M561" s="124"/>
      <c r="N561" s="120"/>
      <c r="O561" s="120"/>
      <c r="P561" s="120"/>
      <c r="Q561" s="120"/>
      <c r="R561" s="120"/>
      <c r="S561" s="120"/>
      <c r="T561" s="125"/>
      <c r="AT561" s="126" t="s">
        <v>81</v>
      </c>
      <c r="AU561" s="126" t="s">
        <v>43</v>
      </c>
      <c r="AV561" s="126" t="s">
        <v>43</v>
      </c>
      <c r="AW561" s="126" t="s">
        <v>51</v>
      </c>
      <c r="AX561" s="126" t="s">
        <v>42</v>
      </c>
      <c r="AY561" s="126" t="s">
        <v>73</v>
      </c>
    </row>
    <row r="562" spans="2:51" s="5" customFormat="1" ht="15.75" customHeight="1">
      <c r="B562" s="119"/>
      <c r="C562" s="120"/>
      <c r="D562" s="117" t="s">
        <v>81</v>
      </c>
      <c r="E562" s="120"/>
      <c r="F562" s="121" t="s">
        <v>1166</v>
      </c>
      <c r="G562" s="120"/>
      <c r="H562" s="122">
        <v>127.2</v>
      </c>
      <c r="J562" s="120"/>
      <c r="K562" s="120"/>
      <c r="L562" s="123"/>
      <c r="M562" s="124"/>
      <c r="N562" s="120"/>
      <c r="O562" s="120"/>
      <c r="P562" s="120"/>
      <c r="Q562" s="120"/>
      <c r="R562" s="120"/>
      <c r="S562" s="120"/>
      <c r="T562" s="125"/>
      <c r="AT562" s="126" t="s">
        <v>81</v>
      </c>
      <c r="AU562" s="126" t="s">
        <v>43</v>
      </c>
      <c r="AV562" s="126" t="s">
        <v>43</v>
      </c>
      <c r="AW562" s="126" t="s">
        <v>51</v>
      </c>
      <c r="AX562" s="126" t="s">
        <v>42</v>
      </c>
      <c r="AY562" s="126" t="s">
        <v>73</v>
      </c>
    </row>
    <row r="563" spans="2:51" s="5" customFormat="1" ht="15.75" customHeight="1">
      <c r="B563" s="143"/>
      <c r="C563" s="144"/>
      <c r="D563" s="117" t="s">
        <v>81</v>
      </c>
      <c r="E563" s="144"/>
      <c r="F563" s="145" t="s">
        <v>120</v>
      </c>
      <c r="G563" s="144"/>
      <c r="H563" s="146">
        <v>183.2</v>
      </c>
      <c r="J563" s="144"/>
      <c r="K563" s="144"/>
      <c r="L563" s="147"/>
      <c r="M563" s="148"/>
      <c r="N563" s="144"/>
      <c r="O563" s="144"/>
      <c r="P563" s="144"/>
      <c r="Q563" s="144"/>
      <c r="R563" s="144"/>
      <c r="S563" s="144"/>
      <c r="T563" s="149"/>
      <c r="AT563" s="150" t="s">
        <v>81</v>
      </c>
      <c r="AU563" s="150" t="s">
        <v>43</v>
      </c>
      <c r="AV563" s="150" t="s">
        <v>78</v>
      </c>
      <c r="AW563" s="150" t="s">
        <v>51</v>
      </c>
      <c r="AX563" s="150" t="s">
        <v>8</v>
      </c>
      <c r="AY563" s="150" t="s">
        <v>73</v>
      </c>
    </row>
    <row r="564" spans="2:65" s="5" customFormat="1" ht="15.75" customHeight="1">
      <c r="B564" s="16"/>
      <c r="C564" s="103" t="s">
        <v>413</v>
      </c>
      <c r="D564" s="103" t="s">
        <v>75</v>
      </c>
      <c r="E564" s="104" t="s">
        <v>403</v>
      </c>
      <c r="F564" s="105" t="s">
        <v>404</v>
      </c>
      <c r="G564" s="106" t="s">
        <v>118</v>
      </c>
      <c r="H564" s="107">
        <v>5</v>
      </c>
      <c r="I564" s="108"/>
      <c r="J564" s="109">
        <f>ROUND($I$564*$H$564,2)</f>
        <v>0</v>
      </c>
      <c r="K564" s="105"/>
      <c r="L564" s="32"/>
      <c r="M564" s="110"/>
      <c r="N564" s="111" t="s">
        <v>31</v>
      </c>
      <c r="O564" s="17"/>
      <c r="P564" s="17"/>
      <c r="Q564" s="112">
        <v>0.36038</v>
      </c>
      <c r="R564" s="112">
        <f>$Q$564*$H$564</f>
        <v>1.8018999999999998</v>
      </c>
      <c r="S564" s="112">
        <v>0</v>
      </c>
      <c r="T564" s="113">
        <f>$S$564*$H$564</f>
        <v>0</v>
      </c>
      <c r="AR564" s="49" t="s">
        <v>78</v>
      </c>
      <c r="AT564" s="49" t="s">
        <v>75</v>
      </c>
      <c r="AU564" s="49" t="s">
        <v>43</v>
      </c>
      <c r="AY564" s="5" t="s">
        <v>73</v>
      </c>
      <c r="BE564" s="114">
        <f>IF($N$564="základní",$J$564,0)</f>
        <v>0</v>
      </c>
      <c r="BF564" s="114">
        <f>IF($N$564="snížená",$J$564,0)</f>
        <v>0</v>
      </c>
      <c r="BG564" s="114">
        <f>IF($N$564="zákl. přenesená",$J$564,0)</f>
        <v>0</v>
      </c>
      <c r="BH564" s="114">
        <f>IF($N$564="sníž. přenesená",$J$564,0)</f>
        <v>0</v>
      </c>
      <c r="BI564" s="114">
        <f>IF($N$564="nulová",$J$564,0)</f>
        <v>0</v>
      </c>
      <c r="BJ564" s="49" t="s">
        <v>8</v>
      </c>
      <c r="BK564" s="114">
        <f>ROUND($I$564*$H$564,2)</f>
        <v>0</v>
      </c>
      <c r="BL564" s="49" t="s">
        <v>78</v>
      </c>
      <c r="BM564" s="49" t="s">
        <v>1167</v>
      </c>
    </row>
    <row r="565" spans="2:51" s="5" customFormat="1" ht="15.75" customHeight="1">
      <c r="B565" s="119"/>
      <c r="C565" s="120"/>
      <c r="D565" s="115" t="s">
        <v>81</v>
      </c>
      <c r="E565" s="121"/>
      <c r="F565" s="121" t="s">
        <v>1168</v>
      </c>
      <c r="G565" s="120"/>
      <c r="H565" s="122">
        <v>5</v>
      </c>
      <c r="J565" s="120"/>
      <c r="K565" s="120"/>
      <c r="L565" s="123"/>
      <c r="M565" s="124"/>
      <c r="N565" s="120"/>
      <c r="O565" s="120"/>
      <c r="P565" s="120"/>
      <c r="Q565" s="120"/>
      <c r="R565" s="120"/>
      <c r="S565" s="120"/>
      <c r="T565" s="125"/>
      <c r="AT565" s="126" t="s">
        <v>81</v>
      </c>
      <c r="AU565" s="126" t="s">
        <v>43</v>
      </c>
      <c r="AV565" s="126" t="s">
        <v>43</v>
      </c>
      <c r="AW565" s="126" t="s">
        <v>51</v>
      </c>
      <c r="AX565" s="126" t="s">
        <v>8</v>
      </c>
      <c r="AY565" s="126" t="s">
        <v>73</v>
      </c>
    </row>
    <row r="566" spans="2:65" s="5" customFormat="1" ht="15.75" customHeight="1">
      <c r="B566" s="16"/>
      <c r="C566" s="151" t="s">
        <v>416</v>
      </c>
      <c r="D566" s="151" t="s">
        <v>131</v>
      </c>
      <c r="E566" s="152" t="s">
        <v>1169</v>
      </c>
      <c r="F566" s="153" t="s">
        <v>1170</v>
      </c>
      <c r="G566" s="154" t="s">
        <v>118</v>
      </c>
      <c r="H566" s="155">
        <v>5</v>
      </c>
      <c r="I566" s="156"/>
      <c r="J566" s="157">
        <f>ROUND($I$566*$H$566,2)</f>
        <v>0</v>
      </c>
      <c r="K566" s="153"/>
      <c r="L566" s="158"/>
      <c r="M566" s="159"/>
      <c r="N566" s="160" t="s">
        <v>31</v>
      </c>
      <c r="O566" s="17"/>
      <c r="P566" s="17"/>
      <c r="Q566" s="112">
        <v>2.6</v>
      </c>
      <c r="R566" s="112">
        <f>$Q$566*$H$566</f>
        <v>13</v>
      </c>
      <c r="S566" s="112">
        <v>0</v>
      </c>
      <c r="T566" s="113">
        <f>$S$566*$H$566</f>
        <v>0</v>
      </c>
      <c r="AR566" s="49" t="s">
        <v>87</v>
      </c>
      <c r="AT566" s="49" t="s">
        <v>131</v>
      </c>
      <c r="AU566" s="49" t="s">
        <v>43</v>
      </c>
      <c r="AY566" s="5" t="s">
        <v>73</v>
      </c>
      <c r="BE566" s="114">
        <f>IF($N$566="základní",$J$566,0)</f>
        <v>0</v>
      </c>
      <c r="BF566" s="114">
        <f>IF($N$566="snížená",$J$566,0)</f>
        <v>0</v>
      </c>
      <c r="BG566" s="114">
        <f>IF($N$566="zákl. přenesená",$J$566,0)</f>
        <v>0</v>
      </c>
      <c r="BH566" s="114">
        <f>IF($N$566="sníž. přenesená",$J$566,0)</f>
        <v>0</v>
      </c>
      <c r="BI566" s="114">
        <f>IF($N$566="nulová",$J$566,0)</f>
        <v>0</v>
      </c>
      <c r="BJ566" s="49" t="s">
        <v>8</v>
      </c>
      <c r="BK566" s="114">
        <f>ROUND($I$566*$H$566,2)</f>
        <v>0</v>
      </c>
      <c r="BL566" s="49" t="s">
        <v>78</v>
      </c>
      <c r="BM566" s="49" t="s">
        <v>1171</v>
      </c>
    </row>
    <row r="567" spans="2:47" s="5" customFormat="1" ht="30.75" customHeight="1">
      <c r="B567" s="16"/>
      <c r="C567" s="17"/>
      <c r="D567" s="115" t="s">
        <v>80</v>
      </c>
      <c r="E567" s="17"/>
      <c r="F567" s="118" t="s">
        <v>1172</v>
      </c>
      <c r="G567" s="17"/>
      <c r="H567" s="17"/>
      <c r="J567" s="17"/>
      <c r="K567" s="17"/>
      <c r="L567" s="32"/>
      <c r="M567" s="35"/>
      <c r="N567" s="17"/>
      <c r="O567" s="17"/>
      <c r="P567" s="17"/>
      <c r="Q567" s="17"/>
      <c r="R567" s="17"/>
      <c r="S567" s="17"/>
      <c r="T567" s="36"/>
      <c r="AT567" s="5" t="s">
        <v>80</v>
      </c>
      <c r="AU567" s="5" t="s">
        <v>43</v>
      </c>
    </row>
    <row r="568" spans="2:65" s="5" customFormat="1" ht="15.75" customHeight="1">
      <c r="B568" s="16"/>
      <c r="C568" s="103" t="s">
        <v>417</v>
      </c>
      <c r="D568" s="103" t="s">
        <v>75</v>
      </c>
      <c r="E568" s="104" t="s">
        <v>407</v>
      </c>
      <c r="F568" s="105" t="s">
        <v>408</v>
      </c>
      <c r="G568" s="106" t="s">
        <v>118</v>
      </c>
      <c r="H568" s="107">
        <v>3160</v>
      </c>
      <c r="I568" s="108"/>
      <c r="J568" s="109">
        <f>ROUND($I$568*$H$568,2)</f>
        <v>0</v>
      </c>
      <c r="K568" s="105"/>
      <c r="L568" s="32"/>
      <c r="M568" s="110"/>
      <c r="N568" s="111" t="s">
        <v>31</v>
      </c>
      <c r="O568" s="17"/>
      <c r="P568" s="17"/>
      <c r="Q568" s="112">
        <v>2.767662942</v>
      </c>
      <c r="R568" s="112">
        <f>$Q$568*$H$568</f>
        <v>8745.81489672</v>
      </c>
      <c r="S568" s="112">
        <v>0</v>
      </c>
      <c r="T568" s="113">
        <f>$S$568*$H$568</f>
        <v>0</v>
      </c>
      <c r="AR568" s="49" t="s">
        <v>78</v>
      </c>
      <c r="AT568" s="49" t="s">
        <v>75</v>
      </c>
      <c r="AU568" s="49" t="s">
        <v>43</v>
      </c>
      <c r="AY568" s="5" t="s">
        <v>73</v>
      </c>
      <c r="BE568" s="114">
        <f>IF($N$568="základní",$J$568,0)</f>
        <v>0</v>
      </c>
      <c r="BF568" s="114">
        <f>IF($N$568="snížená",$J$568,0)</f>
        <v>0</v>
      </c>
      <c r="BG568" s="114">
        <f>IF($N$568="zákl. přenesená",$J$568,0)</f>
        <v>0</v>
      </c>
      <c r="BH568" s="114">
        <f>IF($N$568="sníž. přenesená",$J$568,0)</f>
        <v>0</v>
      </c>
      <c r="BI568" s="114">
        <f>IF($N$568="nulová",$J$568,0)</f>
        <v>0</v>
      </c>
      <c r="BJ568" s="49" t="s">
        <v>8</v>
      </c>
      <c r="BK568" s="114">
        <f>ROUND($I$568*$H$568,2)</f>
        <v>0</v>
      </c>
      <c r="BL568" s="49" t="s">
        <v>78</v>
      </c>
      <c r="BM568" s="49" t="s">
        <v>1173</v>
      </c>
    </row>
    <row r="569" spans="2:51" s="5" customFormat="1" ht="15.75" customHeight="1">
      <c r="B569" s="119"/>
      <c r="C569" s="120"/>
      <c r="D569" s="115" t="s">
        <v>81</v>
      </c>
      <c r="E569" s="121"/>
      <c r="F569" s="121" t="s">
        <v>1174</v>
      </c>
      <c r="G569" s="120"/>
      <c r="H569" s="122">
        <v>395</v>
      </c>
      <c r="J569" s="120"/>
      <c r="K569" s="120"/>
      <c r="L569" s="123"/>
      <c r="M569" s="124"/>
      <c r="N569" s="120"/>
      <c r="O569" s="120"/>
      <c r="P569" s="120"/>
      <c r="Q569" s="120"/>
      <c r="R569" s="120"/>
      <c r="S569" s="120"/>
      <c r="T569" s="125"/>
      <c r="AT569" s="126" t="s">
        <v>81</v>
      </c>
      <c r="AU569" s="126" t="s">
        <v>43</v>
      </c>
      <c r="AV569" s="126" t="s">
        <v>43</v>
      </c>
      <c r="AW569" s="126" t="s">
        <v>51</v>
      </c>
      <c r="AX569" s="126" t="s">
        <v>42</v>
      </c>
      <c r="AY569" s="126" t="s">
        <v>73</v>
      </c>
    </row>
    <row r="570" spans="2:51" s="5" customFormat="1" ht="15.75" customHeight="1">
      <c r="B570" s="119"/>
      <c r="C570" s="120"/>
      <c r="D570" s="117" t="s">
        <v>81</v>
      </c>
      <c r="E570" s="120"/>
      <c r="F570" s="121" t="s">
        <v>1175</v>
      </c>
      <c r="G570" s="120"/>
      <c r="H570" s="122">
        <v>1500</v>
      </c>
      <c r="J570" s="120"/>
      <c r="K570" s="120"/>
      <c r="L570" s="123"/>
      <c r="M570" s="124"/>
      <c r="N570" s="120"/>
      <c r="O570" s="120"/>
      <c r="P570" s="120"/>
      <c r="Q570" s="120"/>
      <c r="R570" s="120"/>
      <c r="S570" s="120"/>
      <c r="T570" s="125"/>
      <c r="AT570" s="126" t="s">
        <v>81</v>
      </c>
      <c r="AU570" s="126" t="s">
        <v>43</v>
      </c>
      <c r="AV570" s="126" t="s">
        <v>43</v>
      </c>
      <c r="AW570" s="126" t="s">
        <v>51</v>
      </c>
      <c r="AX570" s="126" t="s">
        <v>42</v>
      </c>
      <c r="AY570" s="126" t="s">
        <v>73</v>
      </c>
    </row>
    <row r="571" spans="2:51" s="5" customFormat="1" ht="15.75" customHeight="1">
      <c r="B571" s="119"/>
      <c r="C571" s="120"/>
      <c r="D571" s="117" t="s">
        <v>81</v>
      </c>
      <c r="E571" s="120"/>
      <c r="F571" s="121" t="s">
        <v>1176</v>
      </c>
      <c r="G571" s="120"/>
      <c r="H571" s="122">
        <v>1025</v>
      </c>
      <c r="J571" s="120"/>
      <c r="K571" s="120"/>
      <c r="L571" s="123"/>
      <c r="M571" s="124"/>
      <c r="N571" s="120"/>
      <c r="O571" s="120"/>
      <c r="P571" s="120"/>
      <c r="Q571" s="120"/>
      <c r="R571" s="120"/>
      <c r="S571" s="120"/>
      <c r="T571" s="125"/>
      <c r="AT571" s="126" t="s">
        <v>81</v>
      </c>
      <c r="AU571" s="126" t="s">
        <v>43</v>
      </c>
      <c r="AV571" s="126" t="s">
        <v>43</v>
      </c>
      <c r="AW571" s="126" t="s">
        <v>51</v>
      </c>
      <c r="AX571" s="126" t="s">
        <v>42</v>
      </c>
      <c r="AY571" s="126" t="s">
        <v>73</v>
      </c>
    </row>
    <row r="572" spans="2:51" s="5" customFormat="1" ht="15.75" customHeight="1">
      <c r="B572" s="119"/>
      <c r="C572" s="120"/>
      <c r="D572" s="117" t="s">
        <v>81</v>
      </c>
      <c r="E572" s="120"/>
      <c r="F572" s="121" t="s">
        <v>1177</v>
      </c>
      <c r="G572" s="120"/>
      <c r="H572" s="122">
        <v>240</v>
      </c>
      <c r="J572" s="120"/>
      <c r="K572" s="120"/>
      <c r="L572" s="123"/>
      <c r="M572" s="124"/>
      <c r="N572" s="120"/>
      <c r="O572" s="120"/>
      <c r="P572" s="120"/>
      <c r="Q572" s="120"/>
      <c r="R572" s="120"/>
      <c r="S572" s="120"/>
      <c r="T572" s="125"/>
      <c r="AT572" s="126" t="s">
        <v>81</v>
      </c>
      <c r="AU572" s="126" t="s">
        <v>43</v>
      </c>
      <c r="AV572" s="126" t="s">
        <v>43</v>
      </c>
      <c r="AW572" s="126" t="s">
        <v>51</v>
      </c>
      <c r="AX572" s="126" t="s">
        <v>42</v>
      </c>
      <c r="AY572" s="126" t="s">
        <v>73</v>
      </c>
    </row>
    <row r="573" spans="2:51" s="5" customFormat="1" ht="15.75" customHeight="1">
      <c r="B573" s="143"/>
      <c r="C573" s="144"/>
      <c r="D573" s="117" t="s">
        <v>81</v>
      </c>
      <c r="E573" s="144"/>
      <c r="F573" s="145" t="s">
        <v>120</v>
      </c>
      <c r="G573" s="144"/>
      <c r="H573" s="146">
        <v>3160</v>
      </c>
      <c r="J573" s="144"/>
      <c r="K573" s="144"/>
      <c r="L573" s="147"/>
      <c r="M573" s="148"/>
      <c r="N573" s="144"/>
      <c r="O573" s="144"/>
      <c r="P573" s="144"/>
      <c r="Q573" s="144"/>
      <c r="R573" s="144"/>
      <c r="S573" s="144"/>
      <c r="T573" s="149"/>
      <c r="AT573" s="150" t="s">
        <v>81</v>
      </c>
      <c r="AU573" s="150" t="s">
        <v>43</v>
      </c>
      <c r="AV573" s="150" t="s">
        <v>78</v>
      </c>
      <c r="AW573" s="150" t="s">
        <v>51</v>
      </c>
      <c r="AX573" s="150" t="s">
        <v>8</v>
      </c>
      <c r="AY573" s="150" t="s">
        <v>73</v>
      </c>
    </row>
    <row r="574" spans="2:65" s="5" customFormat="1" ht="15.75" customHeight="1">
      <c r="B574" s="16"/>
      <c r="C574" s="103" t="s">
        <v>420</v>
      </c>
      <c r="D574" s="103" t="s">
        <v>75</v>
      </c>
      <c r="E574" s="104" t="s">
        <v>410</v>
      </c>
      <c r="F574" s="105" t="s">
        <v>411</v>
      </c>
      <c r="G574" s="106" t="s">
        <v>118</v>
      </c>
      <c r="H574" s="107">
        <v>5050</v>
      </c>
      <c r="I574" s="108"/>
      <c r="J574" s="109">
        <f>ROUND($I$574*$H$574,2)</f>
        <v>0</v>
      </c>
      <c r="K574" s="105"/>
      <c r="L574" s="32"/>
      <c r="M574" s="110"/>
      <c r="N574" s="111" t="s">
        <v>31</v>
      </c>
      <c r="O574" s="17"/>
      <c r="P574" s="17"/>
      <c r="Q574" s="112">
        <v>2.808944538</v>
      </c>
      <c r="R574" s="112">
        <f>$Q$574*$H$574</f>
        <v>14185.1699169</v>
      </c>
      <c r="S574" s="112">
        <v>0</v>
      </c>
      <c r="T574" s="113">
        <f>$S$574*$H$574</f>
        <v>0</v>
      </c>
      <c r="AR574" s="49" t="s">
        <v>78</v>
      </c>
      <c r="AT574" s="49" t="s">
        <v>75</v>
      </c>
      <c r="AU574" s="49" t="s">
        <v>43</v>
      </c>
      <c r="AY574" s="5" t="s">
        <v>73</v>
      </c>
      <c r="BE574" s="114">
        <f>IF($N$574="základní",$J$574,0)</f>
        <v>0</v>
      </c>
      <c r="BF574" s="114">
        <f>IF($N$574="snížená",$J$574,0)</f>
        <v>0</v>
      </c>
      <c r="BG574" s="114">
        <f>IF($N$574="zákl. přenesená",$J$574,0)</f>
        <v>0</v>
      </c>
      <c r="BH574" s="114">
        <f>IF($N$574="sníž. přenesená",$J$574,0)</f>
        <v>0</v>
      </c>
      <c r="BI574" s="114">
        <f>IF($N$574="nulová",$J$574,0)</f>
        <v>0</v>
      </c>
      <c r="BJ574" s="49" t="s">
        <v>8</v>
      </c>
      <c r="BK574" s="114">
        <f>ROUND($I$574*$H$574,2)</f>
        <v>0</v>
      </c>
      <c r="BL574" s="49" t="s">
        <v>78</v>
      </c>
      <c r="BM574" s="49" t="s">
        <v>1178</v>
      </c>
    </row>
    <row r="575" spans="2:47" s="5" customFormat="1" ht="16.5" customHeight="1">
      <c r="B575" s="16"/>
      <c r="C575" s="17"/>
      <c r="D575" s="115" t="s">
        <v>79</v>
      </c>
      <c r="E575" s="17"/>
      <c r="F575" s="116" t="s">
        <v>1179</v>
      </c>
      <c r="G575" s="17"/>
      <c r="H575" s="17"/>
      <c r="J575" s="17"/>
      <c r="K575" s="17"/>
      <c r="L575" s="32"/>
      <c r="M575" s="35"/>
      <c r="N575" s="17"/>
      <c r="O575" s="17"/>
      <c r="P575" s="17"/>
      <c r="Q575" s="17"/>
      <c r="R575" s="17"/>
      <c r="S575" s="17"/>
      <c r="T575" s="36"/>
      <c r="AT575" s="5" t="s">
        <v>79</v>
      </c>
      <c r="AU575" s="5" t="s">
        <v>43</v>
      </c>
    </row>
    <row r="576" spans="2:47" s="5" customFormat="1" ht="260.25" customHeight="1">
      <c r="B576" s="16"/>
      <c r="C576" s="17"/>
      <c r="D576" s="117" t="s">
        <v>80</v>
      </c>
      <c r="E576" s="17"/>
      <c r="F576" s="118" t="s">
        <v>1180</v>
      </c>
      <c r="G576" s="17"/>
      <c r="H576" s="17"/>
      <c r="J576" s="17"/>
      <c r="K576" s="17"/>
      <c r="L576" s="32"/>
      <c r="M576" s="35"/>
      <c r="N576" s="17"/>
      <c r="O576" s="17"/>
      <c r="P576" s="17"/>
      <c r="Q576" s="17"/>
      <c r="R576" s="17"/>
      <c r="S576" s="17"/>
      <c r="T576" s="36"/>
      <c r="AT576" s="5" t="s">
        <v>80</v>
      </c>
      <c r="AU576" s="5" t="s">
        <v>43</v>
      </c>
    </row>
    <row r="577" spans="2:51" s="5" customFormat="1" ht="15.75" customHeight="1">
      <c r="B577" s="119"/>
      <c r="C577" s="120"/>
      <c r="D577" s="117" t="s">
        <v>81</v>
      </c>
      <c r="E577" s="120"/>
      <c r="F577" s="121" t="s">
        <v>1181</v>
      </c>
      <c r="G577" s="120"/>
      <c r="H577" s="122">
        <v>5050</v>
      </c>
      <c r="J577" s="120"/>
      <c r="K577" s="120"/>
      <c r="L577" s="123"/>
      <c r="M577" s="124"/>
      <c r="N577" s="120"/>
      <c r="O577" s="120"/>
      <c r="P577" s="120"/>
      <c r="Q577" s="120"/>
      <c r="R577" s="120"/>
      <c r="S577" s="120"/>
      <c r="T577" s="125"/>
      <c r="AT577" s="126" t="s">
        <v>81</v>
      </c>
      <c r="AU577" s="126" t="s">
        <v>43</v>
      </c>
      <c r="AV577" s="126" t="s">
        <v>43</v>
      </c>
      <c r="AW577" s="126" t="s">
        <v>51</v>
      </c>
      <c r="AX577" s="126" t="s">
        <v>42</v>
      </c>
      <c r="AY577" s="126" t="s">
        <v>73</v>
      </c>
    </row>
    <row r="578" spans="2:51" s="5" customFormat="1" ht="15.75" customHeight="1">
      <c r="B578" s="143"/>
      <c r="C578" s="144"/>
      <c r="D578" s="117" t="s">
        <v>81</v>
      </c>
      <c r="E578" s="144" t="s">
        <v>412</v>
      </c>
      <c r="F578" s="145" t="s">
        <v>120</v>
      </c>
      <c r="G578" s="144"/>
      <c r="H578" s="146">
        <v>5050</v>
      </c>
      <c r="J578" s="144"/>
      <c r="K578" s="144"/>
      <c r="L578" s="147"/>
      <c r="M578" s="148"/>
      <c r="N578" s="144"/>
      <c r="O578" s="144"/>
      <c r="P578" s="144"/>
      <c r="Q578" s="144"/>
      <c r="R578" s="144"/>
      <c r="S578" s="144"/>
      <c r="T578" s="149"/>
      <c r="AT578" s="150" t="s">
        <v>81</v>
      </c>
      <c r="AU578" s="150" t="s">
        <v>43</v>
      </c>
      <c r="AV578" s="150" t="s">
        <v>78</v>
      </c>
      <c r="AW578" s="150" t="s">
        <v>51</v>
      </c>
      <c r="AX578" s="150" t="s">
        <v>8</v>
      </c>
      <c r="AY578" s="150" t="s">
        <v>73</v>
      </c>
    </row>
    <row r="579" spans="2:65" s="5" customFormat="1" ht="15.75" customHeight="1">
      <c r="B579" s="16"/>
      <c r="C579" s="103" t="s">
        <v>423</v>
      </c>
      <c r="D579" s="103" t="s">
        <v>75</v>
      </c>
      <c r="E579" s="104" t="s">
        <v>414</v>
      </c>
      <c r="F579" s="105" t="s">
        <v>415</v>
      </c>
      <c r="G579" s="106" t="s">
        <v>76</v>
      </c>
      <c r="H579" s="107">
        <v>4861</v>
      </c>
      <c r="I579" s="108"/>
      <c r="J579" s="109">
        <f>ROUND($I$579*$H$579,2)</f>
        <v>0</v>
      </c>
      <c r="K579" s="105"/>
      <c r="L579" s="32"/>
      <c r="M579" s="110"/>
      <c r="N579" s="111" t="s">
        <v>31</v>
      </c>
      <c r="O579" s="17"/>
      <c r="P579" s="17"/>
      <c r="Q579" s="112">
        <v>0.0076543822</v>
      </c>
      <c r="R579" s="112">
        <f>$Q$579*$H$579</f>
        <v>37.2079518742</v>
      </c>
      <c r="S579" s="112">
        <v>0</v>
      </c>
      <c r="T579" s="113">
        <f>$S$579*$H$579</f>
        <v>0</v>
      </c>
      <c r="AR579" s="49" t="s">
        <v>78</v>
      </c>
      <c r="AT579" s="49" t="s">
        <v>75</v>
      </c>
      <c r="AU579" s="49" t="s">
        <v>43</v>
      </c>
      <c r="AY579" s="5" t="s">
        <v>73</v>
      </c>
      <c r="BE579" s="114">
        <f>IF($N$579="základní",$J$579,0)</f>
        <v>0</v>
      </c>
      <c r="BF579" s="114">
        <f>IF($N$579="snížená",$J$579,0)</f>
        <v>0</v>
      </c>
      <c r="BG579" s="114">
        <f>IF($N$579="zákl. přenesená",$J$579,0)</f>
        <v>0</v>
      </c>
      <c r="BH579" s="114">
        <f>IF($N$579="sníž. přenesená",$J$579,0)</f>
        <v>0</v>
      </c>
      <c r="BI579" s="114">
        <f>IF($N$579="nulová",$J$579,0)</f>
        <v>0</v>
      </c>
      <c r="BJ579" s="49" t="s">
        <v>8</v>
      </c>
      <c r="BK579" s="114">
        <f>ROUND($I$579*$H$579,2)</f>
        <v>0</v>
      </c>
      <c r="BL579" s="49" t="s">
        <v>78</v>
      </c>
      <c r="BM579" s="49" t="s">
        <v>1182</v>
      </c>
    </row>
    <row r="580" spans="2:47" s="5" customFormat="1" ht="16.5" customHeight="1">
      <c r="B580" s="16"/>
      <c r="C580" s="17"/>
      <c r="D580" s="115" t="s">
        <v>79</v>
      </c>
      <c r="E580" s="17"/>
      <c r="F580" s="116" t="s">
        <v>1183</v>
      </c>
      <c r="G580" s="17"/>
      <c r="H580" s="17"/>
      <c r="J580" s="17"/>
      <c r="K580" s="17"/>
      <c r="L580" s="32"/>
      <c r="M580" s="35"/>
      <c r="N580" s="17"/>
      <c r="O580" s="17"/>
      <c r="P580" s="17"/>
      <c r="Q580" s="17"/>
      <c r="R580" s="17"/>
      <c r="S580" s="17"/>
      <c r="T580" s="36"/>
      <c r="AT580" s="5" t="s">
        <v>79</v>
      </c>
      <c r="AU580" s="5" t="s">
        <v>43</v>
      </c>
    </row>
    <row r="581" spans="2:47" s="5" customFormat="1" ht="30.75" customHeight="1">
      <c r="B581" s="16"/>
      <c r="C581" s="17"/>
      <c r="D581" s="117" t="s">
        <v>80</v>
      </c>
      <c r="E581" s="17"/>
      <c r="F581" s="118" t="s">
        <v>1184</v>
      </c>
      <c r="G581" s="17"/>
      <c r="H581" s="17"/>
      <c r="J581" s="17"/>
      <c r="K581" s="17"/>
      <c r="L581" s="32"/>
      <c r="M581" s="35"/>
      <c r="N581" s="17"/>
      <c r="O581" s="17"/>
      <c r="P581" s="17"/>
      <c r="Q581" s="17"/>
      <c r="R581" s="17"/>
      <c r="S581" s="17"/>
      <c r="T581" s="36"/>
      <c r="AT581" s="5" t="s">
        <v>80</v>
      </c>
      <c r="AU581" s="5" t="s">
        <v>43</v>
      </c>
    </row>
    <row r="582" spans="2:51" s="5" customFormat="1" ht="15.75" customHeight="1">
      <c r="B582" s="119"/>
      <c r="C582" s="120"/>
      <c r="D582" s="117" t="s">
        <v>81</v>
      </c>
      <c r="E582" s="120"/>
      <c r="F582" s="121" t="s">
        <v>1185</v>
      </c>
      <c r="G582" s="120"/>
      <c r="H582" s="122">
        <v>3351</v>
      </c>
      <c r="J582" s="120"/>
      <c r="K582" s="120"/>
      <c r="L582" s="123"/>
      <c r="M582" s="124"/>
      <c r="N582" s="120"/>
      <c r="O582" s="120"/>
      <c r="P582" s="120"/>
      <c r="Q582" s="120"/>
      <c r="R582" s="120"/>
      <c r="S582" s="120"/>
      <c r="T582" s="125"/>
      <c r="AT582" s="126" t="s">
        <v>81</v>
      </c>
      <c r="AU582" s="126" t="s">
        <v>43</v>
      </c>
      <c r="AV582" s="126" t="s">
        <v>43</v>
      </c>
      <c r="AW582" s="126" t="s">
        <v>51</v>
      </c>
      <c r="AX582" s="126" t="s">
        <v>42</v>
      </c>
      <c r="AY582" s="126" t="s">
        <v>73</v>
      </c>
    </row>
    <row r="583" spans="2:51" s="5" customFormat="1" ht="15.75" customHeight="1">
      <c r="B583" s="119"/>
      <c r="C583" s="120"/>
      <c r="D583" s="117" t="s">
        <v>81</v>
      </c>
      <c r="E583" s="120"/>
      <c r="F583" s="121" t="s">
        <v>1186</v>
      </c>
      <c r="G583" s="120"/>
      <c r="H583" s="122">
        <v>655</v>
      </c>
      <c r="J583" s="120"/>
      <c r="K583" s="120"/>
      <c r="L583" s="123"/>
      <c r="M583" s="124"/>
      <c r="N583" s="120"/>
      <c r="O583" s="120"/>
      <c r="P583" s="120"/>
      <c r="Q583" s="120"/>
      <c r="R583" s="120"/>
      <c r="S583" s="120"/>
      <c r="T583" s="125"/>
      <c r="AT583" s="126" t="s">
        <v>81</v>
      </c>
      <c r="AU583" s="126" t="s">
        <v>43</v>
      </c>
      <c r="AV583" s="126" t="s">
        <v>43</v>
      </c>
      <c r="AW583" s="126" t="s">
        <v>51</v>
      </c>
      <c r="AX583" s="126" t="s">
        <v>42</v>
      </c>
      <c r="AY583" s="126" t="s">
        <v>73</v>
      </c>
    </row>
    <row r="584" spans="2:51" s="5" customFormat="1" ht="15.75" customHeight="1">
      <c r="B584" s="119"/>
      <c r="C584" s="120"/>
      <c r="D584" s="117" t="s">
        <v>81</v>
      </c>
      <c r="E584" s="120"/>
      <c r="F584" s="121" t="s">
        <v>1187</v>
      </c>
      <c r="G584" s="120"/>
      <c r="H584" s="122">
        <v>225</v>
      </c>
      <c r="J584" s="120"/>
      <c r="K584" s="120"/>
      <c r="L584" s="123"/>
      <c r="M584" s="124"/>
      <c r="N584" s="120"/>
      <c r="O584" s="120"/>
      <c r="P584" s="120"/>
      <c r="Q584" s="120"/>
      <c r="R584" s="120"/>
      <c r="S584" s="120"/>
      <c r="T584" s="125"/>
      <c r="AT584" s="126" t="s">
        <v>81</v>
      </c>
      <c r="AU584" s="126" t="s">
        <v>43</v>
      </c>
      <c r="AV584" s="126" t="s">
        <v>43</v>
      </c>
      <c r="AW584" s="126" t="s">
        <v>51</v>
      </c>
      <c r="AX584" s="126" t="s">
        <v>42</v>
      </c>
      <c r="AY584" s="126" t="s">
        <v>73</v>
      </c>
    </row>
    <row r="585" spans="2:51" s="5" customFormat="1" ht="15.75" customHeight="1">
      <c r="B585" s="119"/>
      <c r="C585" s="120"/>
      <c r="D585" s="117" t="s">
        <v>81</v>
      </c>
      <c r="E585" s="120"/>
      <c r="F585" s="121" t="s">
        <v>1188</v>
      </c>
      <c r="G585" s="120"/>
      <c r="H585" s="122">
        <v>630</v>
      </c>
      <c r="J585" s="120"/>
      <c r="K585" s="120"/>
      <c r="L585" s="123"/>
      <c r="M585" s="124"/>
      <c r="N585" s="120"/>
      <c r="O585" s="120"/>
      <c r="P585" s="120"/>
      <c r="Q585" s="120"/>
      <c r="R585" s="120"/>
      <c r="S585" s="120"/>
      <c r="T585" s="125"/>
      <c r="AT585" s="126" t="s">
        <v>81</v>
      </c>
      <c r="AU585" s="126" t="s">
        <v>43</v>
      </c>
      <c r="AV585" s="126" t="s">
        <v>43</v>
      </c>
      <c r="AW585" s="126" t="s">
        <v>51</v>
      </c>
      <c r="AX585" s="126" t="s">
        <v>42</v>
      </c>
      <c r="AY585" s="126" t="s">
        <v>73</v>
      </c>
    </row>
    <row r="586" spans="2:51" s="5" customFormat="1" ht="15.75" customHeight="1">
      <c r="B586" s="143"/>
      <c r="C586" s="144"/>
      <c r="D586" s="117" t="s">
        <v>81</v>
      </c>
      <c r="E586" s="144" t="s">
        <v>253</v>
      </c>
      <c r="F586" s="145" t="s">
        <v>120</v>
      </c>
      <c r="G586" s="144"/>
      <c r="H586" s="146">
        <v>4861</v>
      </c>
      <c r="J586" s="144"/>
      <c r="K586" s="144"/>
      <c r="L586" s="147"/>
      <c r="M586" s="148"/>
      <c r="N586" s="144"/>
      <c r="O586" s="144"/>
      <c r="P586" s="144"/>
      <c r="Q586" s="144"/>
      <c r="R586" s="144"/>
      <c r="S586" s="144"/>
      <c r="T586" s="149"/>
      <c r="AT586" s="150" t="s">
        <v>81</v>
      </c>
      <c r="AU586" s="150" t="s">
        <v>43</v>
      </c>
      <c r="AV586" s="150" t="s">
        <v>78</v>
      </c>
      <c r="AW586" s="150" t="s">
        <v>51</v>
      </c>
      <c r="AX586" s="150" t="s">
        <v>8</v>
      </c>
      <c r="AY586" s="150" t="s">
        <v>73</v>
      </c>
    </row>
    <row r="587" spans="2:65" s="5" customFormat="1" ht="15.75" customHeight="1">
      <c r="B587" s="16"/>
      <c r="C587" s="103" t="s">
        <v>427</v>
      </c>
      <c r="D587" s="103" t="s">
        <v>75</v>
      </c>
      <c r="E587" s="104" t="s">
        <v>1189</v>
      </c>
      <c r="F587" s="105" t="s">
        <v>1190</v>
      </c>
      <c r="G587" s="106" t="s">
        <v>76</v>
      </c>
      <c r="H587" s="107">
        <v>1960</v>
      </c>
      <c r="I587" s="108"/>
      <c r="J587" s="109">
        <f>ROUND($I$587*$H$587,2)</f>
        <v>0</v>
      </c>
      <c r="K587" s="105"/>
      <c r="L587" s="32"/>
      <c r="M587" s="110"/>
      <c r="N587" s="111" t="s">
        <v>31</v>
      </c>
      <c r="O587" s="17"/>
      <c r="P587" s="17"/>
      <c r="Q587" s="112">
        <v>0.0079</v>
      </c>
      <c r="R587" s="112">
        <f>$Q$587*$H$587</f>
        <v>15.484000000000002</v>
      </c>
      <c r="S587" s="112">
        <v>0</v>
      </c>
      <c r="T587" s="113">
        <f>$S$587*$H$587</f>
        <v>0</v>
      </c>
      <c r="AR587" s="49" t="s">
        <v>78</v>
      </c>
      <c r="AT587" s="49" t="s">
        <v>75</v>
      </c>
      <c r="AU587" s="49" t="s">
        <v>43</v>
      </c>
      <c r="AY587" s="5" t="s">
        <v>73</v>
      </c>
      <c r="BE587" s="114">
        <f>IF($N$587="základní",$J$587,0)</f>
        <v>0</v>
      </c>
      <c r="BF587" s="114">
        <f>IF($N$587="snížená",$J$587,0)</f>
        <v>0</v>
      </c>
      <c r="BG587" s="114">
        <f>IF($N$587="zákl. přenesená",$J$587,0)</f>
        <v>0</v>
      </c>
      <c r="BH587" s="114">
        <f>IF($N$587="sníž. přenesená",$J$587,0)</f>
        <v>0</v>
      </c>
      <c r="BI587" s="114">
        <f>IF($N$587="nulová",$J$587,0)</f>
        <v>0</v>
      </c>
      <c r="BJ587" s="49" t="s">
        <v>8</v>
      </c>
      <c r="BK587" s="114">
        <f>ROUND($I$587*$H$587,2)</f>
        <v>0</v>
      </c>
      <c r="BL587" s="49" t="s">
        <v>78</v>
      </c>
      <c r="BM587" s="49" t="s">
        <v>1191</v>
      </c>
    </row>
    <row r="588" spans="2:47" s="5" customFormat="1" ht="16.5" customHeight="1">
      <c r="B588" s="16"/>
      <c r="C588" s="17"/>
      <c r="D588" s="115" t="s">
        <v>79</v>
      </c>
      <c r="E588" s="17"/>
      <c r="F588" s="116" t="s">
        <v>1183</v>
      </c>
      <c r="G588" s="17"/>
      <c r="H588" s="17"/>
      <c r="J588" s="17"/>
      <c r="K588" s="17"/>
      <c r="L588" s="32"/>
      <c r="M588" s="35"/>
      <c r="N588" s="17"/>
      <c r="O588" s="17"/>
      <c r="P588" s="17"/>
      <c r="Q588" s="17"/>
      <c r="R588" s="17"/>
      <c r="S588" s="17"/>
      <c r="T588" s="36"/>
      <c r="AT588" s="5" t="s">
        <v>79</v>
      </c>
      <c r="AU588" s="5" t="s">
        <v>43</v>
      </c>
    </row>
    <row r="589" spans="2:47" s="5" customFormat="1" ht="30.75" customHeight="1">
      <c r="B589" s="16"/>
      <c r="C589" s="17"/>
      <c r="D589" s="117" t="s">
        <v>80</v>
      </c>
      <c r="E589" s="17"/>
      <c r="F589" s="118" t="s">
        <v>1192</v>
      </c>
      <c r="G589" s="17"/>
      <c r="H589" s="17"/>
      <c r="J589" s="17"/>
      <c r="K589" s="17"/>
      <c r="L589" s="32"/>
      <c r="M589" s="35"/>
      <c r="N589" s="17"/>
      <c r="O589" s="17"/>
      <c r="P589" s="17"/>
      <c r="Q589" s="17"/>
      <c r="R589" s="17"/>
      <c r="S589" s="17"/>
      <c r="T589" s="36"/>
      <c r="AT589" s="5" t="s">
        <v>80</v>
      </c>
      <c r="AU589" s="5" t="s">
        <v>43</v>
      </c>
    </row>
    <row r="590" spans="2:51" s="5" customFormat="1" ht="15.75" customHeight="1">
      <c r="B590" s="119"/>
      <c r="C590" s="120"/>
      <c r="D590" s="117" t="s">
        <v>81</v>
      </c>
      <c r="E590" s="120"/>
      <c r="F590" s="121" t="s">
        <v>1193</v>
      </c>
      <c r="G590" s="120"/>
      <c r="H590" s="122">
        <v>1960</v>
      </c>
      <c r="J590" s="120"/>
      <c r="K590" s="120"/>
      <c r="L590" s="123"/>
      <c r="M590" s="124"/>
      <c r="N590" s="120"/>
      <c r="O590" s="120"/>
      <c r="P590" s="120"/>
      <c r="Q590" s="120"/>
      <c r="R590" s="120"/>
      <c r="S590" s="120"/>
      <c r="T590" s="125"/>
      <c r="AT590" s="126" t="s">
        <v>81</v>
      </c>
      <c r="AU590" s="126" t="s">
        <v>43</v>
      </c>
      <c r="AV590" s="126" t="s">
        <v>43</v>
      </c>
      <c r="AW590" s="126" t="s">
        <v>51</v>
      </c>
      <c r="AX590" s="126" t="s">
        <v>8</v>
      </c>
      <c r="AY590" s="126" t="s">
        <v>73</v>
      </c>
    </row>
    <row r="591" spans="2:65" s="5" customFormat="1" ht="15.75" customHeight="1">
      <c r="B591" s="16"/>
      <c r="C591" s="103" t="s">
        <v>428</v>
      </c>
      <c r="D591" s="103" t="s">
        <v>75</v>
      </c>
      <c r="E591" s="104" t="s">
        <v>418</v>
      </c>
      <c r="F591" s="105" t="s">
        <v>1194</v>
      </c>
      <c r="G591" s="106" t="s">
        <v>76</v>
      </c>
      <c r="H591" s="107">
        <v>1140</v>
      </c>
      <c r="I591" s="108"/>
      <c r="J591" s="109">
        <f>ROUND($I$591*$H$591,2)</f>
        <v>0</v>
      </c>
      <c r="K591" s="105"/>
      <c r="L591" s="32"/>
      <c r="M591" s="110"/>
      <c r="N591" s="111" t="s">
        <v>31</v>
      </c>
      <c r="O591" s="17"/>
      <c r="P591" s="17"/>
      <c r="Q591" s="112">
        <v>0.00957</v>
      </c>
      <c r="R591" s="112">
        <f>$Q$591*$H$591</f>
        <v>10.9098</v>
      </c>
      <c r="S591" s="112">
        <v>0</v>
      </c>
      <c r="T591" s="113">
        <f>$S$591*$H$591</f>
        <v>0</v>
      </c>
      <c r="AR591" s="49" t="s">
        <v>78</v>
      </c>
      <c r="AT591" s="49" t="s">
        <v>75</v>
      </c>
      <c r="AU591" s="49" t="s">
        <v>43</v>
      </c>
      <c r="AY591" s="5" t="s">
        <v>73</v>
      </c>
      <c r="BE591" s="114">
        <f>IF($N$591="základní",$J$591,0)</f>
        <v>0</v>
      </c>
      <c r="BF591" s="114">
        <f>IF($N$591="snížená",$J$591,0)</f>
        <v>0</v>
      </c>
      <c r="BG591" s="114">
        <f>IF($N$591="zákl. přenesená",$J$591,0)</f>
        <v>0</v>
      </c>
      <c r="BH591" s="114">
        <f>IF($N$591="sníž. přenesená",$J$591,0)</f>
        <v>0</v>
      </c>
      <c r="BI591" s="114">
        <f>IF($N$591="nulová",$J$591,0)</f>
        <v>0</v>
      </c>
      <c r="BJ591" s="49" t="s">
        <v>8</v>
      </c>
      <c r="BK591" s="114">
        <f>ROUND($I$591*$H$591,2)</f>
        <v>0</v>
      </c>
      <c r="BL591" s="49" t="s">
        <v>78</v>
      </c>
      <c r="BM591" s="49" t="s">
        <v>1195</v>
      </c>
    </row>
    <row r="592" spans="2:47" s="5" customFormat="1" ht="16.5" customHeight="1">
      <c r="B592" s="16"/>
      <c r="C592" s="17"/>
      <c r="D592" s="115" t="s">
        <v>79</v>
      </c>
      <c r="E592" s="17"/>
      <c r="F592" s="116" t="s">
        <v>419</v>
      </c>
      <c r="G592" s="17"/>
      <c r="H592" s="17"/>
      <c r="J592" s="17"/>
      <c r="K592" s="17"/>
      <c r="L592" s="32"/>
      <c r="M592" s="35"/>
      <c r="N592" s="17"/>
      <c r="O592" s="17"/>
      <c r="P592" s="17"/>
      <c r="Q592" s="17"/>
      <c r="R592" s="17"/>
      <c r="S592" s="17"/>
      <c r="T592" s="36"/>
      <c r="AT592" s="5" t="s">
        <v>79</v>
      </c>
      <c r="AU592" s="5" t="s">
        <v>43</v>
      </c>
    </row>
    <row r="593" spans="2:51" s="5" customFormat="1" ht="15.75" customHeight="1">
      <c r="B593" s="119"/>
      <c r="C593" s="120"/>
      <c r="D593" s="117" t="s">
        <v>81</v>
      </c>
      <c r="E593" s="120"/>
      <c r="F593" s="121" t="s">
        <v>1196</v>
      </c>
      <c r="G593" s="120"/>
      <c r="H593" s="122">
        <v>1140</v>
      </c>
      <c r="J593" s="120"/>
      <c r="K593" s="120"/>
      <c r="L593" s="123"/>
      <c r="M593" s="124"/>
      <c r="N593" s="120"/>
      <c r="O593" s="120"/>
      <c r="P593" s="120"/>
      <c r="Q593" s="120"/>
      <c r="R593" s="120"/>
      <c r="S593" s="120"/>
      <c r="T593" s="125"/>
      <c r="AT593" s="126" t="s">
        <v>81</v>
      </c>
      <c r="AU593" s="126" t="s">
        <v>43</v>
      </c>
      <c r="AV593" s="126" t="s">
        <v>43</v>
      </c>
      <c r="AW593" s="126" t="s">
        <v>51</v>
      </c>
      <c r="AX593" s="126" t="s">
        <v>8</v>
      </c>
      <c r="AY593" s="126" t="s">
        <v>73</v>
      </c>
    </row>
    <row r="594" spans="2:65" s="5" customFormat="1" ht="15.75" customHeight="1">
      <c r="B594" s="16"/>
      <c r="C594" s="103" t="s">
        <v>431</v>
      </c>
      <c r="D594" s="103" t="s">
        <v>75</v>
      </c>
      <c r="E594" s="104" t="s">
        <v>421</v>
      </c>
      <c r="F594" s="105" t="s">
        <v>422</v>
      </c>
      <c r="G594" s="106" t="s">
        <v>76</v>
      </c>
      <c r="H594" s="107">
        <v>4861</v>
      </c>
      <c r="I594" s="108"/>
      <c r="J594" s="109">
        <f>ROUND($I$594*$H$594,2)</f>
        <v>0</v>
      </c>
      <c r="K594" s="105"/>
      <c r="L594" s="32"/>
      <c r="M594" s="110"/>
      <c r="N594" s="111" t="s">
        <v>31</v>
      </c>
      <c r="O594" s="17"/>
      <c r="P594" s="17"/>
      <c r="Q594" s="112">
        <v>0.000856935</v>
      </c>
      <c r="R594" s="112">
        <f>$Q$594*$H$594</f>
        <v>4.165561035</v>
      </c>
      <c r="S594" s="112">
        <v>0</v>
      </c>
      <c r="T594" s="113">
        <f>$S$594*$H$594</f>
        <v>0</v>
      </c>
      <c r="AR594" s="49" t="s">
        <v>78</v>
      </c>
      <c r="AT594" s="49" t="s">
        <v>75</v>
      </c>
      <c r="AU594" s="49" t="s">
        <v>43</v>
      </c>
      <c r="AY594" s="5" t="s">
        <v>73</v>
      </c>
      <c r="BE594" s="114">
        <f>IF($N$594="základní",$J$594,0)</f>
        <v>0</v>
      </c>
      <c r="BF594" s="114">
        <f>IF($N$594="snížená",$J$594,0)</f>
        <v>0</v>
      </c>
      <c r="BG594" s="114">
        <f>IF($N$594="zákl. přenesená",$J$594,0)</f>
        <v>0</v>
      </c>
      <c r="BH594" s="114">
        <f>IF($N$594="sníž. přenesená",$J$594,0)</f>
        <v>0</v>
      </c>
      <c r="BI594" s="114">
        <f>IF($N$594="nulová",$J$594,0)</f>
        <v>0</v>
      </c>
      <c r="BJ594" s="49" t="s">
        <v>8</v>
      </c>
      <c r="BK594" s="114">
        <f>ROUND($I$594*$H$594,2)</f>
        <v>0</v>
      </c>
      <c r="BL594" s="49" t="s">
        <v>78</v>
      </c>
      <c r="BM594" s="49" t="s">
        <v>1197</v>
      </c>
    </row>
    <row r="595" spans="2:47" s="5" customFormat="1" ht="16.5" customHeight="1">
      <c r="B595" s="16"/>
      <c r="C595" s="17"/>
      <c r="D595" s="115" t="s">
        <v>79</v>
      </c>
      <c r="E595" s="17"/>
      <c r="F595" s="116" t="s">
        <v>426</v>
      </c>
      <c r="G595" s="17"/>
      <c r="H595" s="17"/>
      <c r="J595" s="17"/>
      <c r="K595" s="17"/>
      <c r="L595" s="32"/>
      <c r="M595" s="35"/>
      <c r="N595" s="17"/>
      <c r="O595" s="17"/>
      <c r="P595" s="17"/>
      <c r="Q595" s="17"/>
      <c r="R595" s="17"/>
      <c r="S595" s="17"/>
      <c r="T595" s="36"/>
      <c r="AT595" s="5" t="s">
        <v>79</v>
      </c>
      <c r="AU595" s="5" t="s">
        <v>43</v>
      </c>
    </row>
    <row r="596" spans="2:51" s="5" customFormat="1" ht="15.75" customHeight="1">
      <c r="B596" s="119"/>
      <c r="C596" s="120"/>
      <c r="D596" s="117" t="s">
        <v>81</v>
      </c>
      <c r="E596" s="120"/>
      <c r="F596" s="121" t="s">
        <v>253</v>
      </c>
      <c r="G596" s="120"/>
      <c r="H596" s="122">
        <v>4861</v>
      </c>
      <c r="J596" s="120"/>
      <c r="K596" s="120"/>
      <c r="L596" s="123"/>
      <c r="M596" s="124"/>
      <c r="N596" s="120"/>
      <c r="O596" s="120"/>
      <c r="P596" s="120"/>
      <c r="Q596" s="120"/>
      <c r="R596" s="120"/>
      <c r="S596" s="120"/>
      <c r="T596" s="125"/>
      <c r="AT596" s="126" t="s">
        <v>81</v>
      </c>
      <c r="AU596" s="126" t="s">
        <v>43</v>
      </c>
      <c r="AV596" s="126" t="s">
        <v>43</v>
      </c>
      <c r="AW596" s="126" t="s">
        <v>51</v>
      </c>
      <c r="AX596" s="126" t="s">
        <v>8</v>
      </c>
      <c r="AY596" s="126" t="s">
        <v>73</v>
      </c>
    </row>
    <row r="597" spans="2:65" s="5" customFormat="1" ht="15.75" customHeight="1">
      <c r="B597" s="16"/>
      <c r="C597" s="103" t="s">
        <v>434</v>
      </c>
      <c r="D597" s="103" t="s">
        <v>75</v>
      </c>
      <c r="E597" s="104" t="s">
        <v>424</v>
      </c>
      <c r="F597" s="105" t="s">
        <v>425</v>
      </c>
      <c r="G597" s="106" t="s">
        <v>76</v>
      </c>
      <c r="H597" s="107">
        <v>1960</v>
      </c>
      <c r="I597" s="108"/>
      <c r="J597" s="109">
        <f>ROUND($I$597*$H$597,2)</f>
        <v>0</v>
      </c>
      <c r="K597" s="105"/>
      <c r="L597" s="32"/>
      <c r="M597" s="110"/>
      <c r="N597" s="111" t="s">
        <v>31</v>
      </c>
      <c r="O597" s="17"/>
      <c r="P597" s="17"/>
      <c r="Q597" s="112">
        <v>0.00095</v>
      </c>
      <c r="R597" s="112">
        <f>$Q$597*$H$597</f>
        <v>1.862</v>
      </c>
      <c r="S597" s="112">
        <v>0</v>
      </c>
      <c r="T597" s="113">
        <f>$S$597*$H$597</f>
        <v>0</v>
      </c>
      <c r="AR597" s="49" t="s">
        <v>78</v>
      </c>
      <c r="AT597" s="49" t="s">
        <v>75</v>
      </c>
      <c r="AU597" s="49" t="s">
        <v>43</v>
      </c>
      <c r="AY597" s="5" t="s">
        <v>73</v>
      </c>
      <c r="BE597" s="114">
        <f>IF($N$597="základní",$J$597,0)</f>
        <v>0</v>
      </c>
      <c r="BF597" s="114">
        <f>IF($N$597="snížená",$J$597,0)</f>
        <v>0</v>
      </c>
      <c r="BG597" s="114">
        <f>IF($N$597="zákl. přenesená",$J$597,0)</f>
        <v>0</v>
      </c>
      <c r="BH597" s="114">
        <f>IF($N$597="sníž. přenesená",$J$597,0)</f>
        <v>0</v>
      </c>
      <c r="BI597" s="114">
        <f>IF($N$597="nulová",$J$597,0)</f>
        <v>0</v>
      </c>
      <c r="BJ597" s="49" t="s">
        <v>8</v>
      </c>
      <c r="BK597" s="114">
        <f>ROUND($I$597*$H$597,2)</f>
        <v>0</v>
      </c>
      <c r="BL597" s="49" t="s">
        <v>78</v>
      </c>
      <c r="BM597" s="49" t="s">
        <v>1198</v>
      </c>
    </row>
    <row r="598" spans="2:47" s="5" customFormat="1" ht="16.5" customHeight="1">
      <c r="B598" s="16"/>
      <c r="C598" s="17"/>
      <c r="D598" s="115" t="s">
        <v>79</v>
      </c>
      <c r="E598" s="17"/>
      <c r="F598" s="116" t="s">
        <v>426</v>
      </c>
      <c r="G598" s="17"/>
      <c r="H598" s="17"/>
      <c r="J598" s="17"/>
      <c r="K598" s="17"/>
      <c r="L598" s="32"/>
      <c r="M598" s="35"/>
      <c r="N598" s="17"/>
      <c r="O598" s="17"/>
      <c r="P598" s="17"/>
      <c r="Q598" s="17"/>
      <c r="R598" s="17"/>
      <c r="S598" s="17"/>
      <c r="T598" s="36"/>
      <c r="AT598" s="5" t="s">
        <v>79</v>
      </c>
      <c r="AU598" s="5" t="s">
        <v>43</v>
      </c>
    </row>
    <row r="599" spans="2:51" s="5" customFormat="1" ht="15.75" customHeight="1">
      <c r="B599" s="119"/>
      <c r="C599" s="120"/>
      <c r="D599" s="117" t="s">
        <v>81</v>
      </c>
      <c r="E599" s="120"/>
      <c r="F599" s="121" t="s">
        <v>1199</v>
      </c>
      <c r="G599" s="120"/>
      <c r="H599" s="122">
        <v>1960</v>
      </c>
      <c r="J599" s="120"/>
      <c r="K599" s="120"/>
      <c r="L599" s="123"/>
      <c r="M599" s="124"/>
      <c r="N599" s="120"/>
      <c r="O599" s="120"/>
      <c r="P599" s="120"/>
      <c r="Q599" s="120"/>
      <c r="R599" s="120"/>
      <c r="S599" s="120"/>
      <c r="T599" s="125"/>
      <c r="AT599" s="126" t="s">
        <v>81</v>
      </c>
      <c r="AU599" s="126" t="s">
        <v>43</v>
      </c>
      <c r="AV599" s="126" t="s">
        <v>43</v>
      </c>
      <c r="AW599" s="126" t="s">
        <v>51</v>
      </c>
      <c r="AX599" s="126" t="s">
        <v>8</v>
      </c>
      <c r="AY599" s="126" t="s">
        <v>73</v>
      </c>
    </row>
    <row r="600" spans="2:65" s="5" customFormat="1" ht="15.75" customHeight="1">
      <c r="B600" s="16"/>
      <c r="C600" s="103" t="s">
        <v>437</v>
      </c>
      <c r="D600" s="103" t="s">
        <v>75</v>
      </c>
      <c r="E600" s="104" t="s">
        <v>1200</v>
      </c>
      <c r="F600" s="105" t="s">
        <v>1201</v>
      </c>
      <c r="G600" s="106" t="s">
        <v>76</v>
      </c>
      <c r="H600" s="107">
        <v>1140</v>
      </c>
      <c r="I600" s="108"/>
      <c r="J600" s="109">
        <f>ROUND($I$600*$H$600,2)</f>
        <v>0</v>
      </c>
      <c r="K600" s="105"/>
      <c r="L600" s="32"/>
      <c r="M600" s="110"/>
      <c r="N600" s="111" t="s">
        <v>31</v>
      </c>
      <c r="O600" s="17"/>
      <c r="P600" s="17"/>
      <c r="Q600" s="112">
        <v>0.00114</v>
      </c>
      <c r="R600" s="112">
        <f>$Q$600*$H$600</f>
        <v>1.2995999999999999</v>
      </c>
      <c r="S600" s="112">
        <v>0</v>
      </c>
      <c r="T600" s="113">
        <f>$S$600*$H$600</f>
        <v>0</v>
      </c>
      <c r="AR600" s="49" t="s">
        <v>78</v>
      </c>
      <c r="AT600" s="49" t="s">
        <v>75</v>
      </c>
      <c r="AU600" s="49" t="s">
        <v>43</v>
      </c>
      <c r="AY600" s="5" t="s">
        <v>73</v>
      </c>
      <c r="BE600" s="114">
        <f>IF($N$600="základní",$J$600,0)</f>
        <v>0</v>
      </c>
      <c r="BF600" s="114">
        <f>IF($N$600="snížená",$J$600,0)</f>
        <v>0</v>
      </c>
      <c r="BG600" s="114">
        <f>IF($N$600="zákl. přenesená",$J$600,0)</f>
        <v>0</v>
      </c>
      <c r="BH600" s="114">
        <f>IF($N$600="sníž. přenesená",$J$600,0)</f>
        <v>0</v>
      </c>
      <c r="BI600" s="114">
        <f>IF($N$600="nulová",$J$600,0)</f>
        <v>0</v>
      </c>
      <c r="BJ600" s="49" t="s">
        <v>8</v>
      </c>
      <c r="BK600" s="114">
        <f>ROUND($I$600*$H$600,2)</f>
        <v>0</v>
      </c>
      <c r="BL600" s="49" t="s">
        <v>78</v>
      </c>
      <c r="BM600" s="49" t="s">
        <v>1202</v>
      </c>
    </row>
    <row r="601" spans="2:47" s="5" customFormat="1" ht="16.5" customHeight="1">
      <c r="B601" s="16"/>
      <c r="C601" s="17"/>
      <c r="D601" s="115" t="s">
        <v>79</v>
      </c>
      <c r="E601" s="17"/>
      <c r="F601" s="116" t="s">
        <v>419</v>
      </c>
      <c r="G601" s="17"/>
      <c r="H601" s="17"/>
      <c r="J601" s="17"/>
      <c r="K601" s="17"/>
      <c r="L601" s="32"/>
      <c r="M601" s="35"/>
      <c r="N601" s="17"/>
      <c r="O601" s="17"/>
      <c r="P601" s="17"/>
      <c r="Q601" s="17"/>
      <c r="R601" s="17"/>
      <c r="S601" s="17"/>
      <c r="T601" s="36"/>
      <c r="AT601" s="5" t="s">
        <v>79</v>
      </c>
      <c r="AU601" s="5" t="s">
        <v>43</v>
      </c>
    </row>
    <row r="602" spans="2:51" s="5" customFormat="1" ht="15.75" customHeight="1">
      <c r="B602" s="119"/>
      <c r="C602" s="120"/>
      <c r="D602" s="117" t="s">
        <v>81</v>
      </c>
      <c r="E602" s="120"/>
      <c r="F602" s="121" t="s">
        <v>1203</v>
      </c>
      <c r="G602" s="120"/>
      <c r="H602" s="122">
        <v>1140</v>
      </c>
      <c r="J602" s="120"/>
      <c r="K602" s="120"/>
      <c r="L602" s="123"/>
      <c r="M602" s="124"/>
      <c r="N602" s="120"/>
      <c r="O602" s="120"/>
      <c r="P602" s="120"/>
      <c r="Q602" s="120"/>
      <c r="R602" s="120"/>
      <c r="S602" s="120"/>
      <c r="T602" s="125"/>
      <c r="AT602" s="126" t="s">
        <v>81</v>
      </c>
      <c r="AU602" s="126" t="s">
        <v>43</v>
      </c>
      <c r="AV602" s="126" t="s">
        <v>43</v>
      </c>
      <c r="AW602" s="126" t="s">
        <v>51</v>
      </c>
      <c r="AX602" s="126" t="s">
        <v>8</v>
      </c>
      <c r="AY602" s="126" t="s">
        <v>73</v>
      </c>
    </row>
    <row r="603" spans="2:65" s="5" customFormat="1" ht="15.75" customHeight="1">
      <c r="B603" s="16"/>
      <c r="C603" s="103" t="s">
        <v>440</v>
      </c>
      <c r="D603" s="103" t="s">
        <v>75</v>
      </c>
      <c r="E603" s="104" t="s">
        <v>1204</v>
      </c>
      <c r="F603" s="105" t="s">
        <v>1205</v>
      </c>
      <c r="G603" s="106" t="s">
        <v>76</v>
      </c>
      <c r="H603" s="107">
        <v>389</v>
      </c>
      <c r="I603" s="108"/>
      <c r="J603" s="109">
        <f>ROUND($I$603*$H$603,2)</f>
        <v>0</v>
      </c>
      <c r="K603" s="105"/>
      <c r="L603" s="32"/>
      <c r="M603" s="110"/>
      <c r="N603" s="111" t="s">
        <v>31</v>
      </c>
      <c r="O603" s="17"/>
      <c r="P603" s="17"/>
      <c r="Q603" s="112">
        <v>0</v>
      </c>
      <c r="R603" s="112">
        <f>$Q$603*$H$603</f>
        <v>0</v>
      </c>
      <c r="S603" s="112">
        <v>0</v>
      </c>
      <c r="T603" s="113">
        <f>$S$603*$H$603</f>
        <v>0</v>
      </c>
      <c r="AR603" s="49" t="s">
        <v>78</v>
      </c>
      <c r="AT603" s="49" t="s">
        <v>75</v>
      </c>
      <c r="AU603" s="49" t="s">
        <v>43</v>
      </c>
      <c r="AY603" s="5" t="s">
        <v>73</v>
      </c>
      <c r="BE603" s="114">
        <f>IF($N$603="základní",$J$603,0)</f>
        <v>0</v>
      </c>
      <c r="BF603" s="114">
        <f>IF($N$603="snížená",$J$603,0)</f>
        <v>0</v>
      </c>
      <c r="BG603" s="114">
        <f>IF($N$603="zákl. přenesená",$J$603,0)</f>
        <v>0</v>
      </c>
      <c r="BH603" s="114">
        <f>IF($N$603="sníž. přenesená",$J$603,0)</f>
        <v>0</v>
      </c>
      <c r="BI603" s="114">
        <f>IF($N$603="nulová",$J$603,0)</f>
        <v>0</v>
      </c>
      <c r="BJ603" s="49" t="s">
        <v>8</v>
      </c>
      <c r="BK603" s="114">
        <f>ROUND($I$603*$H$603,2)</f>
        <v>0</v>
      </c>
      <c r="BL603" s="49" t="s">
        <v>78</v>
      </c>
      <c r="BM603" s="49" t="s">
        <v>1206</v>
      </c>
    </row>
    <row r="604" spans="2:47" s="5" customFormat="1" ht="30.75" customHeight="1">
      <c r="B604" s="16"/>
      <c r="C604" s="17"/>
      <c r="D604" s="115" t="s">
        <v>80</v>
      </c>
      <c r="E604" s="17"/>
      <c r="F604" s="118" t="s">
        <v>684</v>
      </c>
      <c r="G604" s="17"/>
      <c r="H604" s="17"/>
      <c r="J604" s="17"/>
      <c r="K604" s="17"/>
      <c r="L604" s="32"/>
      <c r="M604" s="35"/>
      <c r="N604" s="17"/>
      <c r="O604" s="17"/>
      <c r="P604" s="17"/>
      <c r="Q604" s="17"/>
      <c r="R604" s="17"/>
      <c r="S604" s="17"/>
      <c r="T604" s="36"/>
      <c r="AT604" s="5" t="s">
        <v>80</v>
      </c>
      <c r="AU604" s="5" t="s">
        <v>43</v>
      </c>
    </row>
    <row r="605" spans="2:65" s="5" customFormat="1" ht="15.75" customHeight="1">
      <c r="B605" s="16"/>
      <c r="C605" s="103" t="s">
        <v>444</v>
      </c>
      <c r="D605" s="103" t="s">
        <v>75</v>
      </c>
      <c r="E605" s="104" t="s">
        <v>432</v>
      </c>
      <c r="F605" s="105" t="s">
        <v>433</v>
      </c>
      <c r="G605" s="106" t="s">
        <v>116</v>
      </c>
      <c r="H605" s="107">
        <v>25.67</v>
      </c>
      <c r="I605" s="108"/>
      <c r="J605" s="109">
        <f>ROUND($I$605*$H$605,2)</f>
        <v>0</v>
      </c>
      <c r="K605" s="105"/>
      <c r="L605" s="32"/>
      <c r="M605" s="110"/>
      <c r="N605" s="111" t="s">
        <v>31</v>
      </c>
      <c r="O605" s="17"/>
      <c r="P605" s="17"/>
      <c r="Q605" s="112">
        <v>1.095795</v>
      </c>
      <c r="R605" s="112">
        <f>$Q$605*$H$605</f>
        <v>28.129057650000004</v>
      </c>
      <c r="S605" s="112">
        <v>0</v>
      </c>
      <c r="T605" s="113">
        <f>$S$605*$H$605</f>
        <v>0</v>
      </c>
      <c r="AR605" s="49" t="s">
        <v>78</v>
      </c>
      <c r="AT605" s="49" t="s">
        <v>75</v>
      </c>
      <c r="AU605" s="49" t="s">
        <v>43</v>
      </c>
      <c r="AY605" s="5" t="s">
        <v>73</v>
      </c>
      <c r="BE605" s="114">
        <f>IF($N$605="základní",$J$605,0)</f>
        <v>0</v>
      </c>
      <c r="BF605" s="114">
        <f>IF($N$605="snížená",$J$605,0)</f>
        <v>0</v>
      </c>
      <c r="BG605" s="114">
        <f>IF($N$605="zákl. přenesená",$J$605,0)</f>
        <v>0</v>
      </c>
      <c r="BH605" s="114">
        <f>IF($N$605="sníž. přenesená",$J$605,0)</f>
        <v>0</v>
      </c>
      <c r="BI605" s="114">
        <f>IF($N$605="nulová",$J$605,0)</f>
        <v>0</v>
      </c>
      <c r="BJ605" s="49" t="s">
        <v>8</v>
      </c>
      <c r="BK605" s="114">
        <f>ROUND($I$605*$H$605,2)</f>
        <v>0</v>
      </c>
      <c r="BL605" s="49" t="s">
        <v>78</v>
      </c>
      <c r="BM605" s="49" t="s">
        <v>1207</v>
      </c>
    </row>
    <row r="606" spans="2:47" s="5" customFormat="1" ht="16.5" customHeight="1">
      <c r="B606" s="16"/>
      <c r="C606" s="17"/>
      <c r="D606" s="115" t="s">
        <v>79</v>
      </c>
      <c r="E606" s="17"/>
      <c r="F606" s="116" t="s">
        <v>1208</v>
      </c>
      <c r="G606" s="17"/>
      <c r="H606" s="17"/>
      <c r="J606" s="17"/>
      <c r="K606" s="17"/>
      <c r="L606" s="32"/>
      <c r="M606" s="35"/>
      <c r="N606" s="17"/>
      <c r="O606" s="17"/>
      <c r="P606" s="17"/>
      <c r="Q606" s="17"/>
      <c r="R606" s="17"/>
      <c r="S606" s="17"/>
      <c r="T606" s="36"/>
      <c r="AT606" s="5" t="s">
        <v>79</v>
      </c>
      <c r="AU606" s="5" t="s">
        <v>43</v>
      </c>
    </row>
    <row r="607" spans="2:51" s="5" customFormat="1" ht="15.75" customHeight="1">
      <c r="B607" s="119"/>
      <c r="C607" s="120"/>
      <c r="D607" s="117" t="s">
        <v>81</v>
      </c>
      <c r="E607" s="120"/>
      <c r="F607" s="121" t="s">
        <v>1209</v>
      </c>
      <c r="G607" s="120"/>
      <c r="H607" s="122">
        <v>25.67</v>
      </c>
      <c r="J607" s="120"/>
      <c r="K607" s="120"/>
      <c r="L607" s="123"/>
      <c r="M607" s="124"/>
      <c r="N607" s="120"/>
      <c r="O607" s="120"/>
      <c r="P607" s="120"/>
      <c r="Q607" s="120"/>
      <c r="R607" s="120"/>
      <c r="S607" s="120"/>
      <c r="T607" s="125"/>
      <c r="AT607" s="126" t="s">
        <v>81</v>
      </c>
      <c r="AU607" s="126" t="s">
        <v>43</v>
      </c>
      <c r="AV607" s="126" t="s">
        <v>43</v>
      </c>
      <c r="AW607" s="126" t="s">
        <v>51</v>
      </c>
      <c r="AX607" s="126" t="s">
        <v>8</v>
      </c>
      <c r="AY607" s="126" t="s">
        <v>73</v>
      </c>
    </row>
    <row r="608" spans="2:65" s="5" customFormat="1" ht="15.75" customHeight="1">
      <c r="B608" s="16"/>
      <c r="C608" s="103" t="s">
        <v>255</v>
      </c>
      <c r="D608" s="103" t="s">
        <v>75</v>
      </c>
      <c r="E608" s="104" t="s">
        <v>435</v>
      </c>
      <c r="F608" s="105" t="s">
        <v>436</v>
      </c>
      <c r="G608" s="106" t="s">
        <v>116</v>
      </c>
      <c r="H608" s="107">
        <v>474.48</v>
      </c>
      <c r="I608" s="108"/>
      <c r="J608" s="109">
        <f>ROUND($I$608*$H$608,2)</f>
        <v>0</v>
      </c>
      <c r="K608" s="105"/>
      <c r="L608" s="32"/>
      <c r="M608" s="110"/>
      <c r="N608" s="111" t="s">
        <v>31</v>
      </c>
      <c r="O608" s="17"/>
      <c r="P608" s="17"/>
      <c r="Q608" s="112">
        <v>1.056314868</v>
      </c>
      <c r="R608" s="112">
        <f>$Q$608*$H$608</f>
        <v>501.20027856864004</v>
      </c>
      <c r="S608" s="112">
        <v>0</v>
      </c>
      <c r="T608" s="113">
        <f>$S$608*$H$608</f>
        <v>0</v>
      </c>
      <c r="AR608" s="49" t="s">
        <v>78</v>
      </c>
      <c r="AT608" s="49" t="s">
        <v>75</v>
      </c>
      <c r="AU608" s="49" t="s">
        <v>43</v>
      </c>
      <c r="AY608" s="5" t="s">
        <v>73</v>
      </c>
      <c r="BE608" s="114">
        <f>IF($N$608="základní",$J$608,0)</f>
        <v>0</v>
      </c>
      <c r="BF608" s="114">
        <f>IF($N$608="snížená",$J$608,0)</f>
        <v>0</v>
      </c>
      <c r="BG608" s="114">
        <f>IF($N$608="zákl. přenesená",$J$608,0)</f>
        <v>0</v>
      </c>
      <c r="BH608" s="114">
        <f>IF($N$608="sníž. přenesená",$J$608,0)</f>
        <v>0</v>
      </c>
      <c r="BI608" s="114">
        <f>IF($N$608="nulová",$J$608,0)</f>
        <v>0</v>
      </c>
      <c r="BJ608" s="49" t="s">
        <v>8</v>
      </c>
      <c r="BK608" s="114">
        <f>ROUND($I$608*$H$608,2)</f>
        <v>0</v>
      </c>
      <c r="BL608" s="49" t="s">
        <v>78</v>
      </c>
      <c r="BM608" s="49" t="s">
        <v>1210</v>
      </c>
    </row>
    <row r="609" spans="2:47" s="5" customFormat="1" ht="16.5" customHeight="1">
      <c r="B609" s="16"/>
      <c r="C609" s="17"/>
      <c r="D609" s="115" t="s">
        <v>79</v>
      </c>
      <c r="E609" s="17"/>
      <c r="F609" s="116" t="s">
        <v>1211</v>
      </c>
      <c r="G609" s="17"/>
      <c r="H609" s="17"/>
      <c r="J609" s="17"/>
      <c r="K609" s="17"/>
      <c r="L609" s="32"/>
      <c r="M609" s="35"/>
      <c r="N609" s="17"/>
      <c r="O609" s="17"/>
      <c r="P609" s="17"/>
      <c r="Q609" s="17"/>
      <c r="R609" s="17"/>
      <c r="S609" s="17"/>
      <c r="T609" s="36"/>
      <c r="AT609" s="5" t="s">
        <v>79</v>
      </c>
      <c r="AU609" s="5" t="s">
        <v>43</v>
      </c>
    </row>
    <row r="610" spans="2:51" s="5" customFormat="1" ht="15.75" customHeight="1">
      <c r="B610" s="119"/>
      <c r="C610" s="120"/>
      <c r="D610" s="117" t="s">
        <v>81</v>
      </c>
      <c r="E610" s="120"/>
      <c r="F610" s="121" t="s">
        <v>1212</v>
      </c>
      <c r="G610" s="120"/>
      <c r="H610" s="122">
        <v>474.48</v>
      </c>
      <c r="J610" s="120"/>
      <c r="K610" s="120"/>
      <c r="L610" s="123"/>
      <c r="M610" s="124"/>
      <c r="N610" s="120"/>
      <c r="O610" s="120"/>
      <c r="P610" s="120"/>
      <c r="Q610" s="120"/>
      <c r="R610" s="120"/>
      <c r="S610" s="120"/>
      <c r="T610" s="125"/>
      <c r="AT610" s="126" t="s">
        <v>81</v>
      </c>
      <c r="AU610" s="126" t="s">
        <v>43</v>
      </c>
      <c r="AV610" s="126" t="s">
        <v>43</v>
      </c>
      <c r="AW610" s="126" t="s">
        <v>51</v>
      </c>
      <c r="AX610" s="126" t="s">
        <v>8</v>
      </c>
      <c r="AY610" s="126" t="s">
        <v>73</v>
      </c>
    </row>
    <row r="611" spans="2:65" s="5" customFormat="1" ht="15.75" customHeight="1">
      <c r="B611" s="16"/>
      <c r="C611" s="103" t="s">
        <v>446</v>
      </c>
      <c r="D611" s="103" t="s">
        <v>75</v>
      </c>
      <c r="E611" s="104" t="s">
        <v>438</v>
      </c>
      <c r="F611" s="105" t="s">
        <v>439</v>
      </c>
      <c r="G611" s="106" t="s">
        <v>116</v>
      </c>
      <c r="H611" s="107">
        <v>1.55</v>
      </c>
      <c r="I611" s="108"/>
      <c r="J611" s="109">
        <f>ROUND($I$611*$H$611,2)</f>
        <v>0</v>
      </c>
      <c r="K611" s="105"/>
      <c r="L611" s="32"/>
      <c r="M611" s="110"/>
      <c r="N611" s="111" t="s">
        <v>31</v>
      </c>
      <c r="O611" s="17"/>
      <c r="P611" s="17"/>
      <c r="Q611" s="112">
        <v>1.0300274384</v>
      </c>
      <c r="R611" s="112">
        <f>$Q$611*$H$611</f>
        <v>1.5965425295200002</v>
      </c>
      <c r="S611" s="112">
        <v>0</v>
      </c>
      <c r="T611" s="113">
        <f>$S$611*$H$611</f>
        <v>0</v>
      </c>
      <c r="AR611" s="49" t="s">
        <v>78</v>
      </c>
      <c r="AT611" s="49" t="s">
        <v>75</v>
      </c>
      <c r="AU611" s="49" t="s">
        <v>43</v>
      </c>
      <c r="AY611" s="5" t="s">
        <v>73</v>
      </c>
      <c r="BE611" s="114">
        <f>IF($N$611="základní",$J$611,0)</f>
        <v>0</v>
      </c>
      <c r="BF611" s="114">
        <f>IF($N$611="snížená",$J$611,0)</f>
        <v>0</v>
      </c>
      <c r="BG611" s="114">
        <f>IF($N$611="zákl. přenesená",$J$611,0)</f>
        <v>0</v>
      </c>
      <c r="BH611" s="114">
        <f>IF($N$611="sníž. přenesená",$J$611,0)</f>
        <v>0</v>
      </c>
      <c r="BI611" s="114">
        <f>IF($N$611="nulová",$J$611,0)</f>
        <v>0</v>
      </c>
      <c r="BJ611" s="49" t="s">
        <v>8</v>
      </c>
      <c r="BK611" s="114">
        <f>ROUND($I$611*$H$611,2)</f>
        <v>0</v>
      </c>
      <c r="BL611" s="49" t="s">
        <v>78</v>
      </c>
      <c r="BM611" s="49" t="s">
        <v>1213</v>
      </c>
    </row>
    <row r="612" spans="2:47" s="5" customFormat="1" ht="16.5" customHeight="1">
      <c r="B612" s="16"/>
      <c r="C612" s="17"/>
      <c r="D612" s="115" t="s">
        <v>79</v>
      </c>
      <c r="E612" s="17"/>
      <c r="F612" s="116" t="s">
        <v>1214</v>
      </c>
      <c r="G612" s="17"/>
      <c r="H612" s="17"/>
      <c r="J612" s="17"/>
      <c r="K612" s="17"/>
      <c r="L612" s="32"/>
      <c r="M612" s="35"/>
      <c r="N612" s="17"/>
      <c r="O612" s="17"/>
      <c r="P612" s="17"/>
      <c r="Q612" s="17"/>
      <c r="R612" s="17"/>
      <c r="S612" s="17"/>
      <c r="T612" s="36"/>
      <c r="AT612" s="5" t="s">
        <v>79</v>
      </c>
      <c r="AU612" s="5" t="s">
        <v>43</v>
      </c>
    </row>
    <row r="613" spans="2:51" s="5" customFormat="1" ht="15.75" customHeight="1">
      <c r="B613" s="119"/>
      <c r="C613" s="120"/>
      <c r="D613" s="117" t="s">
        <v>81</v>
      </c>
      <c r="E613" s="120"/>
      <c r="F613" s="121" t="s">
        <v>1215</v>
      </c>
      <c r="G613" s="120"/>
      <c r="H613" s="122">
        <v>1.55</v>
      </c>
      <c r="J613" s="120"/>
      <c r="K613" s="120"/>
      <c r="L613" s="123"/>
      <c r="M613" s="124"/>
      <c r="N613" s="120"/>
      <c r="O613" s="120"/>
      <c r="P613" s="120"/>
      <c r="Q613" s="120"/>
      <c r="R613" s="120"/>
      <c r="S613" s="120"/>
      <c r="T613" s="125"/>
      <c r="AT613" s="126" t="s">
        <v>81</v>
      </c>
      <c r="AU613" s="126" t="s">
        <v>43</v>
      </c>
      <c r="AV613" s="126" t="s">
        <v>43</v>
      </c>
      <c r="AW613" s="126" t="s">
        <v>51</v>
      </c>
      <c r="AX613" s="126" t="s">
        <v>8</v>
      </c>
      <c r="AY613" s="126" t="s">
        <v>73</v>
      </c>
    </row>
    <row r="614" spans="2:65" s="5" customFormat="1" ht="15.75" customHeight="1">
      <c r="B614" s="16"/>
      <c r="C614" s="103" t="s">
        <v>449</v>
      </c>
      <c r="D614" s="103" t="s">
        <v>75</v>
      </c>
      <c r="E614" s="104" t="s">
        <v>1216</v>
      </c>
      <c r="F614" s="105" t="s">
        <v>1217</v>
      </c>
      <c r="G614" s="106" t="s">
        <v>132</v>
      </c>
      <c r="H614" s="107">
        <v>552</v>
      </c>
      <c r="I614" s="108"/>
      <c r="J614" s="109">
        <f>ROUND($I$614*$H$614,2)</f>
        <v>0</v>
      </c>
      <c r="K614" s="105"/>
      <c r="L614" s="32"/>
      <c r="M614" s="110"/>
      <c r="N614" s="111" t="s">
        <v>31</v>
      </c>
      <c r="O614" s="17"/>
      <c r="P614" s="17"/>
      <c r="Q614" s="112">
        <v>0.01781</v>
      </c>
      <c r="R614" s="112">
        <f>$Q$614*$H$614</f>
        <v>9.83112</v>
      </c>
      <c r="S614" s="112">
        <v>0</v>
      </c>
      <c r="T614" s="113">
        <f>$S$614*$H$614</f>
        <v>0</v>
      </c>
      <c r="AR614" s="49" t="s">
        <v>78</v>
      </c>
      <c r="AT614" s="49" t="s">
        <v>75</v>
      </c>
      <c r="AU614" s="49" t="s">
        <v>43</v>
      </c>
      <c r="AY614" s="5" t="s">
        <v>73</v>
      </c>
      <c r="BE614" s="114">
        <f>IF($N$614="základní",$J$614,0)</f>
        <v>0</v>
      </c>
      <c r="BF614" s="114">
        <f>IF($N$614="snížená",$J$614,0)</f>
        <v>0</v>
      </c>
      <c r="BG614" s="114">
        <f>IF($N$614="zákl. přenesená",$J$614,0)</f>
        <v>0</v>
      </c>
      <c r="BH614" s="114">
        <f>IF($N$614="sníž. přenesená",$J$614,0)</f>
        <v>0</v>
      </c>
      <c r="BI614" s="114">
        <f>IF($N$614="nulová",$J$614,0)</f>
        <v>0</v>
      </c>
      <c r="BJ614" s="49" t="s">
        <v>8</v>
      </c>
      <c r="BK614" s="114">
        <f>ROUND($I$614*$H$614,2)</f>
        <v>0</v>
      </c>
      <c r="BL614" s="49" t="s">
        <v>78</v>
      </c>
      <c r="BM614" s="49" t="s">
        <v>1218</v>
      </c>
    </row>
    <row r="615" spans="2:51" s="5" customFormat="1" ht="15.75" customHeight="1">
      <c r="B615" s="119"/>
      <c r="C615" s="120"/>
      <c r="D615" s="115" t="s">
        <v>81</v>
      </c>
      <c r="E615" s="121"/>
      <c r="F615" s="121" t="s">
        <v>1219</v>
      </c>
      <c r="G615" s="120"/>
      <c r="H615" s="122">
        <v>552</v>
      </c>
      <c r="J615" s="120"/>
      <c r="K615" s="120"/>
      <c r="L615" s="123"/>
      <c r="M615" s="124"/>
      <c r="N615" s="120"/>
      <c r="O615" s="120"/>
      <c r="P615" s="120"/>
      <c r="Q615" s="120"/>
      <c r="R615" s="120"/>
      <c r="S615" s="120"/>
      <c r="T615" s="125"/>
      <c r="AT615" s="126" t="s">
        <v>81</v>
      </c>
      <c r="AU615" s="126" t="s">
        <v>43</v>
      </c>
      <c r="AV615" s="126" t="s">
        <v>43</v>
      </c>
      <c r="AW615" s="126" t="s">
        <v>51</v>
      </c>
      <c r="AX615" s="126" t="s">
        <v>8</v>
      </c>
      <c r="AY615" s="126" t="s">
        <v>73</v>
      </c>
    </row>
    <row r="616" spans="2:65" s="5" customFormat="1" ht="15.75" customHeight="1">
      <c r="B616" s="16"/>
      <c r="C616" s="103" t="s">
        <v>452</v>
      </c>
      <c r="D616" s="103" t="s">
        <v>75</v>
      </c>
      <c r="E616" s="104" t="s">
        <v>441</v>
      </c>
      <c r="F616" s="105" t="s">
        <v>442</v>
      </c>
      <c r="G616" s="106" t="s">
        <v>132</v>
      </c>
      <c r="H616" s="107">
        <v>45</v>
      </c>
      <c r="I616" s="108"/>
      <c r="J616" s="109">
        <f>ROUND($I$616*$H$616,2)</f>
        <v>0</v>
      </c>
      <c r="K616" s="105" t="s">
        <v>77</v>
      </c>
      <c r="L616" s="32"/>
      <c r="M616" s="110"/>
      <c r="N616" s="111" t="s">
        <v>31</v>
      </c>
      <c r="O616" s="17"/>
      <c r="P616" s="17"/>
      <c r="Q616" s="112">
        <v>6E-05</v>
      </c>
      <c r="R616" s="112">
        <f>$Q$616*$H$616</f>
        <v>0.0027</v>
      </c>
      <c r="S616" s="112">
        <v>0</v>
      </c>
      <c r="T616" s="113">
        <f>$S$616*$H$616</f>
        <v>0</v>
      </c>
      <c r="AR616" s="49" t="s">
        <v>78</v>
      </c>
      <c r="AT616" s="49" t="s">
        <v>75</v>
      </c>
      <c r="AU616" s="49" t="s">
        <v>43</v>
      </c>
      <c r="AY616" s="5" t="s">
        <v>73</v>
      </c>
      <c r="BE616" s="114">
        <f>IF($N$616="základní",$J$616,0)</f>
        <v>0</v>
      </c>
      <c r="BF616" s="114">
        <f>IF($N$616="snížená",$J$616,0)</f>
        <v>0</v>
      </c>
      <c r="BG616" s="114">
        <f>IF($N$616="zákl. přenesená",$J$616,0)</f>
        <v>0</v>
      </c>
      <c r="BH616" s="114">
        <f>IF($N$616="sníž. přenesená",$J$616,0)</f>
        <v>0</v>
      </c>
      <c r="BI616" s="114">
        <f>IF($N$616="nulová",$J$616,0)</f>
        <v>0</v>
      </c>
      <c r="BJ616" s="49" t="s">
        <v>8</v>
      </c>
      <c r="BK616" s="114">
        <f>ROUND($I$616*$H$616,2)</f>
        <v>0</v>
      </c>
      <c r="BL616" s="49" t="s">
        <v>78</v>
      </c>
      <c r="BM616" s="49" t="s">
        <v>1220</v>
      </c>
    </row>
    <row r="617" spans="2:47" s="5" customFormat="1" ht="16.5" customHeight="1">
      <c r="B617" s="16"/>
      <c r="C617" s="17"/>
      <c r="D617" s="115" t="s">
        <v>79</v>
      </c>
      <c r="E617" s="17"/>
      <c r="F617" s="116" t="s">
        <v>443</v>
      </c>
      <c r="G617" s="17"/>
      <c r="H617" s="17"/>
      <c r="J617" s="17"/>
      <c r="K617" s="17"/>
      <c r="L617" s="32"/>
      <c r="M617" s="35"/>
      <c r="N617" s="17"/>
      <c r="O617" s="17"/>
      <c r="P617" s="17"/>
      <c r="Q617" s="17"/>
      <c r="R617" s="17"/>
      <c r="S617" s="17"/>
      <c r="T617" s="36"/>
      <c r="AT617" s="5" t="s">
        <v>79</v>
      </c>
      <c r="AU617" s="5" t="s">
        <v>43</v>
      </c>
    </row>
    <row r="618" spans="2:47" s="5" customFormat="1" ht="98.25" customHeight="1">
      <c r="B618" s="16"/>
      <c r="C618" s="17"/>
      <c r="D618" s="117" t="s">
        <v>117</v>
      </c>
      <c r="E618" s="17"/>
      <c r="F618" s="118" t="s">
        <v>228</v>
      </c>
      <c r="G618" s="17"/>
      <c r="H618" s="17"/>
      <c r="J618" s="17"/>
      <c r="K618" s="17"/>
      <c r="L618" s="32"/>
      <c r="M618" s="35"/>
      <c r="N618" s="17"/>
      <c r="O618" s="17"/>
      <c r="P618" s="17"/>
      <c r="Q618" s="17"/>
      <c r="R618" s="17"/>
      <c r="S618" s="17"/>
      <c r="T618" s="36"/>
      <c r="AT618" s="5" t="s">
        <v>117</v>
      </c>
      <c r="AU618" s="5" t="s">
        <v>43</v>
      </c>
    </row>
    <row r="619" spans="2:51" s="5" customFormat="1" ht="15.75" customHeight="1">
      <c r="B619" s="119"/>
      <c r="C619" s="120"/>
      <c r="D619" s="117" t="s">
        <v>81</v>
      </c>
      <c r="E619" s="120"/>
      <c r="F619" s="121" t="s">
        <v>1221</v>
      </c>
      <c r="G619" s="120"/>
      <c r="H619" s="122">
        <v>14</v>
      </c>
      <c r="J619" s="120"/>
      <c r="K619" s="120"/>
      <c r="L619" s="123"/>
      <c r="M619" s="124"/>
      <c r="N619" s="120"/>
      <c r="O619" s="120"/>
      <c r="P619" s="120"/>
      <c r="Q619" s="120"/>
      <c r="R619" s="120"/>
      <c r="S619" s="120"/>
      <c r="T619" s="125"/>
      <c r="AT619" s="126" t="s">
        <v>81</v>
      </c>
      <c r="AU619" s="126" t="s">
        <v>43</v>
      </c>
      <c r="AV619" s="126" t="s">
        <v>43</v>
      </c>
      <c r="AW619" s="126" t="s">
        <v>51</v>
      </c>
      <c r="AX619" s="126" t="s">
        <v>42</v>
      </c>
      <c r="AY619" s="126" t="s">
        <v>73</v>
      </c>
    </row>
    <row r="620" spans="2:51" s="5" customFormat="1" ht="15.75" customHeight="1">
      <c r="B620" s="119"/>
      <c r="C620" s="120"/>
      <c r="D620" s="117" t="s">
        <v>81</v>
      </c>
      <c r="E620" s="120"/>
      <c r="F620" s="121" t="s">
        <v>1222</v>
      </c>
      <c r="G620" s="120"/>
      <c r="H620" s="122">
        <v>31</v>
      </c>
      <c r="J620" s="120"/>
      <c r="K620" s="120"/>
      <c r="L620" s="123"/>
      <c r="M620" s="124"/>
      <c r="N620" s="120"/>
      <c r="O620" s="120"/>
      <c r="P620" s="120"/>
      <c r="Q620" s="120"/>
      <c r="R620" s="120"/>
      <c r="S620" s="120"/>
      <c r="T620" s="125"/>
      <c r="AT620" s="126" t="s">
        <v>81</v>
      </c>
      <c r="AU620" s="126" t="s">
        <v>43</v>
      </c>
      <c r="AV620" s="126" t="s">
        <v>43</v>
      </c>
      <c r="AW620" s="126" t="s">
        <v>51</v>
      </c>
      <c r="AX620" s="126" t="s">
        <v>42</v>
      </c>
      <c r="AY620" s="126" t="s">
        <v>73</v>
      </c>
    </row>
    <row r="621" spans="2:51" s="5" customFormat="1" ht="15.75" customHeight="1">
      <c r="B621" s="143"/>
      <c r="C621" s="144"/>
      <c r="D621" s="117" t="s">
        <v>81</v>
      </c>
      <c r="E621" s="144"/>
      <c r="F621" s="145" t="s">
        <v>120</v>
      </c>
      <c r="G621" s="144"/>
      <c r="H621" s="146">
        <v>45</v>
      </c>
      <c r="J621" s="144"/>
      <c r="K621" s="144"/>
      <c r="L621" s="147"/>
      <c r="M621" s="148"/>
      <c r="N621" s="144"/>
      <c r="O621" s="144"/>
      <c r="P621" s="144"/>
      <c r="Q621" s="144"/>
      <c r="R621" s="144"/>
      <c r="S621" s="144"/>
      <c r="T621" s="149"/>
      <c r="AT621" s="150" t="s">
        <v>81</v>
      </c>
      <c r="AU621" s="150" t="s">
        <v>43</v>
      </c>
      <c r="AV621" s="150" t="s">
        <v>78</v>
      </c>
      <c r="AW621" s="150" t="s">
        <v>51</v>
      </c>
      <c r="AX621" s="150" t="s">
        <v>8</v>
      </c>
      <c r="AY621" s="150" t="s">
        <v>73</v>
      </c>
    </row>
    <row r="622" spans="2:65" s="5" customFormat="1" ht="15.75" customHeight="1">
      <c r="B622" s="16"/>
      <c r="C622" s="151" t="s">
        <v>454</v>
      </c>
      <c r="D622" s="151" t="s">
        <v>131</v>
      </c>
      <c r="E622" s="152" t="s">
        <v>445</v>
      </c>
      <c r="F622" s="153" t="s">
        <v>1223</v>
      </c>
      <c r="G622" s="154" t="s">
        <v>160</v>
      </c>
      <c r="H622" s="155">
        <v>2295</v>
      </c>
      <c r="I622" s="156"/>
      <c r="J622" s="157">
        <f>ROUND($I$622*$H$622,2)</f>
        <v>0</v>
      </c>
      <c r="K622" s="153"/>
      <c r="L622" s="158"/>
      <c r="M622" s="159"/>
      <c r="N622" s="160" t="s">
        <v>31</v>
      </c>
      <c r="O622" s="17"/>
      <c r="P622" s="17"/>
      <c r="Q622" s="112">
        <v>0.001</v>
      </c>
      <c r="R622" s="112">
        <f>$Q$622*$H$622</f>
        <v>2.295</v>
      </c>
      <c r="S622" s="112">
        <v>0</v>
      </c>
      <c r="T622" s="113">
        <f>$S$622*$H$622</f>
        <v>0</v>
      </c>
      <c r="AR622" s="49" t="s">
        <v>87</v>
      </c>
      <c r="AT622" s="49" t="s">
        <v>131</v>
      </c>
      <c r="AU622" s="49" t="s">
        <v>43</v>
      </c>
      <c r="AY622" s="5" t="s">
        <v>73</v>
      </c>
      <c r="BE622" s="114">
        <f>IF($N$622="základní",$J$622,0)</f>
        <v>0</v>
      </c>
      <c r="BF622" s="114">
        <f>IF($N$622="snížená",$J$622,0)</f>
        <v>0</v>
      </c>
      <c r="BG622" s="114">
        <f>IF($N$622="zákl. přenesená",$J$622,0)</f>
        <v>0</v>
      </c>
      <c r="BH622" s="114">
        <f>IF($N$622="sníž. přenesená",$J$622,0)</f>
        <v>0</v>
      </c>
      <c r="BI622" s="114">
        <f>IF($N$622="nulová",$J$622,0)</f>
        <v>0</v>
      </c>
      <c r="BJ622" s="49" t="s">
        <v>8</v>
      </c>
      <c r="BK622" s="114">
        <f>ROUND($I$622*$H$622,2)</f>
        <v>0</v>
      </c>
      <c r="BL622" s="49" t="s">
        <v>78</v>
      </c>
      <c r="BM622" s="49" t="s">
        <v>1224</v>
      </c>
    </row>
    <row r="623" spans="2:47" s="5" customFormat="1" ht="16.5" customHeight="1">
      <c r="B623" s="16"/>
      <c r="C623" s="17"/>
      <c r="D623" s="115" t="s">
        <v>79</v>
      </c>
      <c r="E623" s="17"/>
      <c r="F623" s="116" t="s">
        <v>1225</v>
      </c>
      <c r="G623" s="17"/>
      <c r="H623" s="17"/>
      <c r="J623" s="17"/>
      <c r="K623" s="17"/>
      <c r="L623" s="32"/>
      <c r="M623" s="35"/>
      <c r="N623" s="17"/>
      <c r="O623" s="17"/>
      <c r="P623" s="17"/>
      <c r="Q623" s="17"/>
      <c r="R623" s="17"/>
      <c r="S623" s="17"/>
      <c r="T623" s="36"/>
      <c r="AT623" s="5" t="s">
        <v>79</v>
      </c>
      <c r="AU623" s="5" t="s">
        <v>43</v>
      </c>
    </row>
    <row r="624" spans="2:51" s="5" customFormat="1" ht="15.75" customHeight="1">
      <c r="B624" s="119"/>
      <c r="C624" s="120"/>
      <c r="D624" s="117" t="s">
        <v>81</v>
      </c>
      <c r="E624" s="120"/>
      <c r="F624" s="121" t="s">
        <v>1226</v>
      </c>
      <c r="G624" s="120"/>
      <c r="H624" s="122">
        <v>714</v>
      </c>
      <c r="J624" s="120"/>
      <c r="K624" s="120"/>
      <c r="L624" s="123"/>
      <c r="M624" s="124"/>
      <c r="N624" s="120"/>
      <c r="O624" s="120"/>
      <c r="P624" s="120"/>
      <c r="Q624" s="120"/>
      <c r="R624" s="120"/>
      <c r="S624" s="120"/>
      <c r="T624" s="125"/>
      <c r="AT624" s="126" t="s">
        <v>81</v>
      </c>
      <c r="AU624" s="126" t="s">
        <v>43</v>
      </c>
      <c r="AV624" s="126" t="s">
        <v>43</v>
      </c>
      <c r="AW624" s="126" t="s">
        <v>51</v>
      </c>
      <c r="AX624" s="126" t="s">
        <v>42</v>
      </c>
      <c r="AY624" s="126" t="s">
        <v>73</v>
      </c>
    </row>
    <row r="625" spans="2:51" s="5" customFormat="1" ht="15.75" customHeight="1">
      <c r="B625" s="119"/>
      <c r="C625" s="120"/>
      <c r="D625" s="117" t="s">
        <v>81</v>
      </c>
      <c r="E625" s="120"/>
      <c r="F625" s="121" t="s">
        <v>1227</v>
      </c>
      <c r="G625" s="120"/>
      <c r="H625" s="122">
        <v>1581</v>
      </c>
      <c r="J625" s="120"/>
      <c r="K625" s="120"/>
      <c r="L625" s="123"/>
      <c r="M625" s="124"/>
      <c r="N625" s="120"/>
      <c r="O625" s="120"/>
      <c r="P625" s="120"/>
      <c r="Q625" s="120"/>
      <c r="R625" s="120"/>
      <c r="S625" s="120"/>
      <c r="T625" s="125"/>
      <c r="AT625" s="126" t="s">
        <v>81</v>
      </c>
      <c r="AU625" s="126" t="s">
        <v>43</v>
      </c>
      <c r="AV625" s="126" t="s">
        <v>43</v>
      </c>
      <c r="AW625" s="126" t="s">
        <v>51</v>
      </c>
      <c r="AX625" s="126" t="s">
        <v>42</v>
      </c>
      <c r="AY625" s="126" t="s">
        <v>73</v>
      </c>
    </row>
    <row r="626" spans="2:51" s="5" customFormat="1" ht="15.75" customHeight="1">
      <c r="B626" s="143"/>
      <c r="C626" s="144"/>
      <c r="D626" s="117" t="s">
        <v>81</v>
      </c>
      <c r="E626" s="144"/>
      <c r="F626" s="145" t="s">
        <v>120</v>
      </c>
      <c r="G626" s="144"/>
      <c r="H626" s="146">
        <v>2295</v>
      </c>
      <c r="J626" s="144"/>
      <c r="K626" s="144"/>
      <c r="L626" s="147"/>
      <c r="M626" s="148"/>
      <c r="N626" s="144"/>
      <c r="O626" s="144"/>
      <c r="P626" s="144"/>
      <c r="Q626" s="144"/>
      <c r="R626" s="144"/>
      <c r="S626" s="144"/>
      <c r="T626" s="149"/>
      <c r="AT626" s="150" t="s">
        <v>81</v>
      </c>
      <c r="AU626" s="150" t="s">
        <v>43</v>
      </c>
      <c r="AV626" s="150" t="s">
        <v>78</v>
      </c>
      <c r="AW626" s="150" t="s">
        <v>51</v>
      </c>
      <c r="AX626" s="150" t="s">
        <v>8</v>
      </c>
      <c r="AY626" s="150" t="s">
        <v>73</v>
      </c>
    </row>
    <row r="627" spans="2:65" s="5" customFormat="1" ht="15.75" customHeight="1">
      <c r="B627" s="16"/>
      <c r="C627" s="103" t="s">
        <v>455</v>
      </c>
      <c r="D627" s="103" t="s">
        <v>75</v>
      </c>
      <c r="E627" s="104" t="s">
        <v>1228</v>
      </c>
      <c r="F627" s="105" t="s">
        <v>1229</v>
      </c>
      <c r="G627" s="106" t="s">
        <v>132</v>
      </c>
      <c r="H627" s="107">
        <v>202</v>
      </c>
      <c r="I627" s="108"/>
      <c r="J627" s="109">
        <f>ROUND($I$627*$H$627,2)</f>
        <v>0</v>
      </c>
      <c r="K627" s="105"/>
      <c r="L627" s="32"/>
      <c r="M627" s="110"/>
      <c r="N627" s="111" t="s">
        <v>31</v>
      </c>
      <c r="O627" s="17"/>
      <c r="P627" s="17"/>
      <c r="Q627" s="112">
        <v>0.00327</v>
      </c>
      <c r="R627" s="112">
        <f>$Q$627*$H$627</f>
        <v>0.66054</v>
      </c>
      <c r="S627" s="112">
        <v>0</v>
      </c>
      <c r="T627" s="113">
        <f>$S$627*$H$627</f>
        <v>0</v>
      </c>
      <c r="AR627" s="49" t="s">
        <v>78</v>
      </c>
      <c r="AT627" s="49" t="s">
        <v>75</v>
      </c>
      <c r="AU627" s="49" t="s">
        <v>43</v>
      </c>
      <c r="AY627" s="5" t="s">
        <v>73</v>
      </c>
      <c r="BE627" s="114">
        <f>IF($N$627="základní",$J$627,0)</f>
        <v>0</v>
      </c>
      <c r="BF627" s="114">
        <f>IF($N$627="snížená",$J$627,0)</f>
        <v>0</v>
      </c>
      <c r="BG627" s="114">
        <f>IF($N$627="zákl. přenesená",$J$627,0)</f>
        <v>0</v>
      </c>
      <c r="BH627" s="114">
        <f>IF($N$627="sníž. přenesená",$J$627,0)</f>
        <v>0</v>
      </c>
      <c r="BI627" s="114">
        <f>IF($N$627="nulová",$J$627,0)</f>
        <v>0</v>
      </c>
      <c r="BJ627" s="49" t="s">
        <v>8</v>
      </c>
      <c r="BK627" s="114">
        <f>ROUND($I$627*$H$627,2)</f>
        <v>0</v>
      </c>
      <c r="BL627" s="49" t="s">
        <v>78</v>
      </c>
      <c r="BM627" s="49" t="s">
        <v>1230</v>
      </c>
    </row>
    <row r="628" spans="2:47" s="5" customFormat="1" ht="16.5" customHeight="1">
      <c r="B628" s="16"/>
      <c r="C628" s="17"/>
      <c r="D628" s="115" t="s">
        <v>79</v>
      </c>
      <c r="E628" s="17"/>
      <c r="F628" s="116" t="s">
        <v>1231</v>
      </c>
      <c r="G628" s="17"/>
      <c r="H628" s="17"/>
      <c r="J628" s="17"/>
      <c r="K628" s="17"/>
      <c r="L628" s="32"/>
      <c r="M628" s="35"/>
      <c r="N628" s="17"/>
      <c r="O628" s="17"/>
      <c r="P628" s="17"/>
      <c r="Q628" s="17"/>
      <c r="R628" s="17"/>
      <c r="S628" s="17"/>
      <c r="T628" s="36"/>
      <c r="AT628" s="5" t="s">
        <v>79</v>
      </c>
      <c r="AU628" s="5" t="s">
        <v>43</v>
      </c>
    </row>
    <row r="629" spans="2:51" s="5" customFormat="1" ht="15.75" customHeight="1">
      <c r="B629" s="119"/>
      <c r="C629" s="120"/>
      <c r="D629" s="117" t="s">
        <v>81</v>
      </c>
      <c r="E629" s="120"/>
      <c r="F629" s="121" t="s">
        <v>1232</v>
      </c>
      <c r="G629" s="120"/>
      <c r="H629" s="122">
        <v>175</v>
      </c>
      <c r="J629" s="120"/>
      <c r="K629" s="120"/>
      <c r="L629" s="123"/>
      <c r="M629" s="124"/>
      <c r="N629" s="120"/>
      <c r="O629" s="120"/>
      <c r="P629" s="120"/>
      <c r="Q629" s="120"/>
      <c r="R629" s="120"/>
      <c r="S629" s="120"/>
      <c r="T629" s="125"/>
      <c r="AT629" s="126" t="s">
        <v>81</v>
      </c>
      <c r="AU629" s="126" t="s">
        <v>43</v>
      </c>
      <c r="AV629" s="126" t="s">
        <v>43</v>
      </c>
      <c r="AW629" s="126" t="s">
        <v>51</v>
      </c>
      <c r="AX629" s="126" t="s">
        <v>42</v>
      </c>
      <c r="AY629" s="126" t="s">
        <v>73</v>
      </c>
    </row>
    <row r="630" spans="2:51" s="5" customFormat="1" ht="15.75" customHeight="1">
      <c r="B630" s="119"/>
      <c r="C630" s="120"/>
      <c r="D630" s="117" t="s">
        <v>81</v>
      </c>
      <c r="E630" s="120"/>
      <c r="F630" s="121" t="s">
        <v>1233</v>
      </c>
      <c r="G630" s="120"/>
      <c r="H630" s="122">
        <v>27</v>
      </c>
      <c r="J630" s="120"/>
      <c r="K630" s="120"/>
      <c r="L630" s="123"/>
      <c r="M630" s="124"/>
      <c r="N630" s="120"/>
      <c r="O630" s="120"/>
      <c r="P630" s="120"/>
      <c r="Q630" s="120"/>
      <c r="R630" s="120"/>
      <c r="S630" s="120"/>
      <c r="T630" s="125"/>
      <c r="AT630" s="126" t="s">
        <v>81</v>
      </c>
      <c r="AU630" s="126" t="s">
        <v>43</v>
      </c>
      <c r="AV630" s="126" t="s">
        <v>43</v>
      </c>
      <c r="AW630" s="126" t="s">
        <v>51</v>
      </c>
      <c r="AX630" s="126" t="s">
        <v>42</v>
      </c>
      <c r="AY630" s="126" t="s">
        <v>73</v>
      </c>
    </row>
    <row r="631" spans="2:51" s="5" customFormat="1" ht="15.75" customHeight="1">
      <c r="B631" s="143"/>
      <c r="C631" s="144"/>
      <c r="D631" s="117" t="s">
        <v>81</v>
      </c>
      <c r="E631" s="144"/>
      <c r="F631" s="145" t="s">
        <v>120</v>
      </c>
      <c r="G631" s="144"/>
      <c r="H631" s="146">
        <v>202</v>
      </c>
      <c r="J631" s="144"/>
      <c r="K631" s="144"/>
      <c r="L631" s="147"/>
      <c r="M631" s="148"/>
      <c r="N631" s="144"/>
      <c r="O631" s="144"/>
      <c r="P631" s="144"/>
      <c r="Q631" s="144"/>
      <c r="R631" s="144"/>
      <c r="S631" s="144"/>
      <c r="T631" s="149"/>
      <c r="AT631" s="150" t="s">
        <v>81</v>
      </c>
      <c r="AU631" s="150" t="s">
        <v>43</v>
      </c>
      <c r="AV631" s="150" t="s">
        <v>78</v>
      </c>
      <c r="AW631" s="150" t="s">
        <v>51</v>
      </c>
      <c r="AX631" s="150" t="s">
        <v>8</v>
      </c>
      <c r="AY631" s="150" t="s">
        <v>73</v>
      </c>
    </row>
    <row r="632" spans="2:65" s="5" customFormat="1" ht="15.75" customHeight="1">
      <c r="B632" s="16"/>
      <c r="C632" s="151" t="s">
        <v>458</v>
      </c>
      <c r="D632" s="151" t="s">
        <v>131</v>
      </c>
      <c r="E632" s="152" t="s">
        <v>1234</v>
      </c>
      <c r="F632" s="153" t="s">
        <v>1235</v>
      </c>
      <c r="G632" s="154" t="s">
        <v>132</v>
      </c>
      <c r="H632" s="155">
        <v>202</v>
      </c>
      <c r="I632" s="156"/>
      <c r="J632" s="157">
        <f>ROUND($I$632*$H$632,2)</f>
        <v>0</v>
      </c>
      <c r="K632" s="153"/>
      <c r="L632" s="158"/>
      <c r="M632" s="159"/>
      <c r="N632" s="160" t="s">
        <v>31</v>
      </c>
      <c r="O632" s="17"/>
      <c r="P632" s="17"/>
      <c r="Q632" s="112">
        <v>0.014</v>
      </c>
      <c r="R632" s="112">
        <f>$Q$632*$H$632</f>
        <v>2.828</v>
      </c>
      <c r="S632" s="112">
        <v>0</v>
      </c>
      <c r="T632" s="113">
        <f>$S$632*$H$632</f>
        <v>0</v>
      </c>
      <c r="AR632" s="49" t="s">
        <v>87</v>
      </c>
      <c r="AT632" s="49" t="s">
        <v>131</v>
      </c>
      <c r="AU632" s="49" t="s">
        <v>43</v>
      </c>
      <c r="AY632" s="5" t="s">
        <v>73</v>
      </c>
      <c r="BE632" s="114">
        <f>IF($N$632="základní",$J$632,0)</f>
        <v>0</v>
      </c>
      <c r="BF632" s="114">
        <f>IF($N$632="snížená",$J$632,0)</f>
        <v>0</v>
      </c>
      <c r="BG632" s="114">
        <f>IF($N$632="zákl. přenesená",$J$632,0)</f>
        <v>0</v>
      </c>
      <c r="BH632" s="114">
        <f>IF($N$632="sníž. přenesená",$J$632,0)</f>
        <v>0</v>
      </c>
      <c r="BI632" s="114">
        <f>IF($N$632="nulová",$J$632,0)</f>
        <v>0</v>
      </c>
      <c r="BJ632" s="49" t="s">
        <v>8</v>
      </c>
      <c r="BK632" s="114">
        <f>ROUND($I$632*$H$632,2)</f>
        <v>0</v>
      </c>
      <c r="BL632" s="49" t="s">
        <v>78</v>
      </c>
      <c r="BM632" s="49" t="s">
        <v>1236</v>
      </c>
    </row>
    <row r="633" spans="2:47" s="5" customFormat="1" ht="16.5" customHeight="1">
      <c r="B633" s="16"/>
      <c r="C633" s="17"/>
      <c r="D633" s="115" t="s">
        <v>79</v>
      </c>
      <c r="E633" s="17"/>
      <c r="F633" s="116" t="s">
        <v>1225</v>
      </c>
      <c r="G633" s="17"/>
      <c r="H633" s="17"/>
      <c r="J633" s="17"/>
      <c r="K633" s="17"/>
      <c r="L633" s="32"/>
      <c r="M633" s="35"/>
      <c r="N633" s="17"/>
      <c r="O633" s="17"/>
      <c r="P633" s="17"/>
      <c r="Q633" s="17"/>
      <c r="R633" s="17"/>
      <c r="S633" s="17"/>
      <c r="T633" s="36"/>
      <c r="AT633" s="5" t="s">
        <v>79</v>
      </c>
      <c r="AU633" s="5" t="s">
        <v>43</v>
      </c>
    </row>
    <row r="634" spans="2:47" s="5" customFormat="1" ht="84.75" customHeight="1">
      <c r="B634" s="16"/>
      <c r="C634" s="17"/>
      <c r="D634" s="117" t="s">
        <v>80</v>
      </c>
      <c r="E634" s="17"/>
      <c r="F634" s="118" t="s">
        <v>1237</v>
      </c>
      <c r="G634" s="17"/>
      <c r="H634" s="17"/>
      <c r="J634" s="17"/>
      <c r="K634" s="17"/>
      <c r="L634" s="32"/>
      <c r="M634" s="35"/>
      <c r="N634" s="17"/>
      <c r="O634" s="17"/>
      <c r="P634" s="17"/>
      <c r="Q634" s="17"/>
      <c r="R634" s="17"/>
      <c r="S634" s="17"/>
      <c r="T634" s="36"/>
      <c r="AT634" s="5" t="s">
        <v>80</v>
      </c>
      <c r="AU634" s="5" t="s">
        <v>43</v>
      </c>
    </row>
    <row r="635" spans="2:51" s="5" customFormat="1" ht="15.75" customHeight="1">
      <c r="B635" s="119"/>
      <c r="C635" s="120"/>
      <c r="D635" s="117" t="s">
        <v>81</v>
      </c>
      <c r="E635" s="120"/>
      <c r="F635" s="121" t="s">
        <v>1232</v>
      </c>
      <c r="G635" s="120"/>
      <c r="H635" s="122">
        <v>175</v>
      </c>
      <c r="J635" s="120"/>
      <c r="K635" s="120"/>
      <c r="L635" s="123"/>
      <c r="M635" s="124"/>
      <c r="N635" s="120"/>
      <c r="O635" s="120"/>
      <c r="P635" s="120"/>
      <c r="Q635" s="120"/>
      <c r="R635" s="120"/>
      <c r="S635" s="120"/>
      <c r="T635" s="125"/>
      <c r="AT635" s="126" t="s">
        <v>81</v>
      </c>
      <c r="AU635" s="126" t="s">
        <v>43</v>
      </c>
      <c r="AV635" s="126" t="s">
        <v>43</v>
      </c>
      <c r="AW635" s="126" t="s">
        <v>51</v>
      </c>
      <c r="AX635" s="126" t="s">
        <v>42</v>
      </c>
      <c r="AY635" s="126" t="s">
        <v>73</v>
      </c>
    </row>
    <row r="636" spans="2:51" s="5" customFormat="1" ht="15.75" customHeight="1">
      <c r="B636" s="119"/>
      <c r="C636" s="120"/>
      <c r="D636" s="117" t="s">
        <v>81</v>
      </c>
      <c r="E636" s="120"/>
      <c r="F636" s="121" t="s">
        <v>1233</v>
      </c>
      <c r="G636" s="120"/>
      <c r="H636" s="122">
        <v>27</v>
      </c>
      <c r="J636" s="120"/>
      <c r="K636" s="120"/>
      <c r="L636" s="123"/>
      <c r="M636" s="124"/>
      <c r="N636" s="120"/>
      <c r="O636" s="120"/>
      <c r="P636" s="120"/>
      <c r="Q636" s="120"/>
      <c r="R636" s="120"/>
      <c r="S636" s="120"/>
      <c r="T636" s="125"/>
      <c r="AT636" s="126" t="s">
        <v>81</v>
      </c>
      <c r="AU636" s="126" t="s">
        <v>43</v>
      </c>
      <c r="AV636" s="126" t="s">
        <v>43</v>
      </c>
      <c r="AW636" s="126" t="s">
        <v>51</v>
      </c>
      <c r="AX636" s="126" t="s">
        <v>42</v>
      </c>
      <c r="AY636" s="126" t="s">
        <v>73</v>
      </c>
    </row>
    <row r="637" spans="2:51" s="5" customFormat="1" ht="15.75" customHeight="1">
      <c r="B637" s="143"/>
      <c r="C637" s="144"/>
      <c r="D637" s="117" t="s">
        <v>81</v>
      </c>
      <c r="E637" s="144"/>
      <c r="F637" s="145" t="s">
        <v>120</v>
      </c>
      <c r="G637" s="144"/>
      <c r="H637" s="146">
        <v>202</v>
      </c>
      <c r="J637" s="144"/>
      <c r="K637" s="144"/>
      <c r="L637" s="147"/>
      <c r="M637" s="148"/>
      <c r="N637" s="144"/>
      <c r="O637" s="144"/>
      <c r="P637" s="144"/>
      <c r="Q637" s="144"/>
      <c r="R637" s="144"/>
      <c r="S637" s="144"/>
      <c r="T637" s="149"/>
      <c r="AT637" s="150" t="s">
        <v>81</v>
      </c>
      <c r="AU637" s="150" t="s">
        <v>43</v>
      </c>
      <c r="AV637" s="150" t="s">
        <v>78</v>
      </c>
      <c r="AW637" s="150" t="s">
        <v>51</v>
      </c>
      <c r="AX637" s="150" t="s">
        <v>8</v>
      </c>
      <c r="AY637" s="150" t="s">
        <v>73</v>
      </c>
    </row>
    <row r="638" spans="2:65" s="5" customFormat="1" ht="15.75" customHeight="1">
      <c r="B638" s="16"/>
      <c r="C638" s="103" t="s">
        <v>460</v>
      </c>
      <c r="D638" s="103" t="s">
        <v>75</v>
      </c>
      <c r="E638" s="104" t="s">
        <v>1238</v>
      </c>
      <c r="F638" s="105" t="s">
        <v>1239</v>
      </c>
      <c r="G638" s="106" t="s">
        <v>76</v>
      </c>
      <c r="H638" s="107">
        <v>103.2</v>
      </c>
      <c r="I638" s="108"/>
      <c r="J638" s="109">
        <f>ROUND($I$638*$H$638,2)</f>
        <v>0</v>
      </c>
      <c r="K638" s="105"/>
      <c r="L638" s="32"/>
      <c r="M638" s="110"/>
      <c r="N638" s="111" t="s">
        <v>31</v>
      </c>
      <c r="O638" s="17"/>
      <c r="P638" s="17"/>
      <c r="Q638" s="112">
        <v>0.5</v>
      </c>
      <c r="R638" s="112">
        <f>$Q$638*$H$638</f>
        <v>51.6</v>
      </c>
      <c r="S638" s="112">
        <v>0</v>
      </c>
      <c r="T638" s="113">
        <f>$S$638*$H$638</f>
        <v>0</v>
      </c>
      <c r="AR638" s="49" t="s">
        <v>78</v>
      </c>
      <c r="AT638" s="49" t="s">
        <v>75</v>
      </c>
      <c r="AU638" s="49" t="s">
        <v>43</v>
      </c>
      <c r="AY638" s="5" t="s">
        <v>73</v>
      </c>
      <c r="BE638" s="114">
        <f>IF($N$638="základní",$J$638,0)</f>
        <v>0</v>
      </c>
      <c r="BF638" s="114">
        <f>IF($N$638="snížená",$J$638,0)</f>
        <v>0</v>
      </c>
      <c r="BG638" s="114">
        <f>IF($N$638="zákl. přenesená",$J$638,0)</f>
        <v>0</v>
      </c>
      <c r="BH638" s="114">
        <f>IF($N$638="sníž. přenesená",$J$638,0)</f>
        <v>0</v>
      </c>
      <c r="BI638" s="114">
        <f>IF($N$638="nulová",$J$638,0)</f>
        <v>0</v>
      </c>
      <c r="BJ638" s="49" t="s">
        <v>8</v>
      </c>
      <c r="BK638" s="114">
        <f>ROUND($I$638*$H$638,2)</f>
        <v>0</v>
      </c>
      <c r="BL638" s="49" t="s">
        <v>78</v>
      </c>
      <c r="BM638" s="49" t="s">
        <v>1240</v>
      </c>
    </row>
    <row r="639" spans="2:51" s="5" customFormat="1" ht="15.75" customHeight="1">
      <c r="B639" s="119"/>
      <c r="C639" s="120"/>
      <c r="D639" s="115" t="s">
        <v>81</v>
      </c>
      <c r="E639" s="121"/>
      <c r="F639" s="121" t="s">
        <v>1241</v>
      </c>
      <c r="G639" s="120"/>
      <c r="H639" s="122">
        <v>103.2</v>
      </c>
      <c r="J639" s="120"/>
      <c r="K639" s="120"/>
      <c r="L639" s="123"/>
      <c r="M639" s="124"/>
      <c r="N639" s="120"/>
      <c r="O639" s="120"/>
      <c r="P639" s="120"/>
      <c r="Q639" s="120"/>
      <c r="R639" s="120"/>
      <c r="S639" s="120"/>
      <c r="T639" s="125"/>
      <c r="AT639" s="126" t="s">
        <v>81</v>
      </c>
      <c r="AU639" s="126" t="s">
        <v>43</v>
      </c>
      <c r="AV639" s="126" t="s">
        <v>43</v>
      </c>
      <c r="AW639" s="126" t="s">
        <v>51</v>
      </c>
      <c r="AX639" s="126" t="s">
        <v>8</v>
      </c>
      <c r="AY639" s="126" t="s">
        <v>73</v>
      </c>
    </row>
    <row r="640" spans="2:65" s="5" customFormat="1" ht="15.75" customHeight="1">
      <c r="B640" s="16"/>
      <c r="C640" s="103" t="s">
        <v>464</v>
      </c>
      <c r="D640" s="103" t="s">
        <v>75</v>
      </c>
      <c r="E640" s="104" t="s">
        <v>1242</v>
      </c>
      <c r="F640" s="105" t="s">
        <v>1243</v>
      </c>
      <c r="G640" s="106" t="s">
        <v>76</v>
      </c>
      <c r="H640" s="107">
        <v>87</v>
      </c>
      <c r="I640" s="108"/>
      <c r="J640" s="109">
        <f>ROUND($I$640*$H$640,2)</f>
        <v>0</v>
      </c>
      <c r="K640" s="105"/>
      <c r="L640" s="32"/>
      <c r="M640" s="110"/>
      <c r="N640" s="111" t="s">
        <v>31</v>
      </c>
      <c r="O640" s="17"/>
      <c r="P640" s="17"/>
      <c r="Q640" s="112">
        <v>0.0094</v>
      </c>
      <c r="R640" s="112">
        <f>$Q$640*$H$640</f>
        <v>0.8178000000000001</v>
      </c>
      <c r="S640" s="112">
        <v>0</v>
      </c>
      <c r="T640" s="113">
        <f>$S$640*$H$640</f>
        <v>0</v>
      </c>
      <c r="AR640" s="49" t="s">
        <v>78</v>
      </c>
      <c r="AT640" s="49" t="s">
        <v>75</v>
      </c>
      <c r="AU640" s="49" t="s">
        <v>43</v>
      </c>
      <c r="AY640" s="5" t="s">
        <v>73</v>
      </c>
      <c r="BE640" s="114">
        <f>IF($N$640="základní",$J$640,0)</f>
        <v>0</v>
      </c>
      <c r="BF640" s="114">
        <f>IF($N$640="snížená",$J$640,0)</f>
        <v>0</v>
      </c>
      <c r="BG640" s="114">
        <f>IF($N$640="zákl. přenesená",$J$640,0)</f>
        <v>0</v>
      </c>
      <c r="BH640" s="114">
        <f>IF($N$640="sníž. přenesená",$J$640,0)</f>
        <v>0</v>
      </c>
      <c r="BI640" s="114">
        <f>IF($N$640="nulová",$J$640,0)</f>
        <v>0</v>
      </c>
      <c r="BJ640" s="49" t="s">
        <v>8</v>
      </c>
      <c r="BK640" s="114">
        <f>ROUND($I$640*$H$640,2)</f>
        <v>0</v>
      </c>
      <c r="BL640" s="49" t="s">
        <v>78</v>
      </c>
      <c r="BM640" s="49" t="s">
        <v>1244</v>
      </c>
    </row>
    <row r="641" spans="2:51" s="5" customFormat="1" ht="15.75" customHeight="1">
      <c r="B641" s="119"/>
      <c r="C641" s="120"/>
      <c r="D641" s="115" t="s">
        <v>81</v>
      </c>
      <c r="E641" s="121"/>
      <c r="F641" s="121" t="s">
        <v>1245</v>
      </c>
      <c r="G641" s="120"/>
      <c r="H641" s="122">
        <v>87</v>
      </c>
      <c r="J641" s="120"/>
      <c r="K641" s="120"/>
      <c r="L641" s="123"/>
      <c r="M641" s="124"/>
      <c r="N641" s="120"/>
      <c r="O641" s="120"/>
      <c r="P641" s="120"/>
      <c r="Q641" s="120"/>
      <c r="R641" s="120"/>
      <c r="S641" s="120"/>
      <c r="T641" s="125"/>
      <c r="AT641" s="126" t="s">
        <v>81</v>
      </c>
      <c r="AU641" s="126" t="s">
        <v>43</v>
      </c>
      <c r="AV641" s="126" t="s">
        <v>43</v>
      </c>
      <c r="AW641" s="126" t="s">
        <v>51</v>
      </c>
      <c r="AX641" s="126" t="s">
        <v>8</v>
      </c>
      <c r="AY641" s="126" t="s">
        <v>73</v>
      </c>
    </row>
    <row r="642" spans="2:65" s="5" customFormat="1" ht="15.75" customHeight="1">
      <c r="B642" s="16"/>
      <c r="C642" s="103" t="s">
        <v>465</v>
      </c>
      <c r="D642" s="103" t="s">
        <v>75</v>
      </c>
      <c r="E642" s="104" t="s">
        <v>1246</v>
      </c>
      <c r="F642" s="105" t="s">
        <v>1247</v>
      </c>
      <c r="G642" s="106" t="s">
        <v>76</v>
      </c>
      <c r="H642" s="107">
        <v>87</v>
      </c>
      <c r="I642" s="108"/>
      <c r="J642" s="109">
        <f>ROUND($I$642*$H$642,2)</f>
        <v>0</v>
      </c>
      <c r="K642" s="105"/>
      <c r="L642" s="32"/>
      <c r="M642" s="110"/>
      <c r="N642" s="111" t="s">
        <v>31</v>
      </c>
      <c r="O642" s="17"/>
      <c r="P642" s="17"/>
      <c r="Q642" s="112">
        <v>0</v>
      </c>
      <c r="R642" s="112">
        <f>$Q$642*$H$642</f>
        <v>0</v>
      </c>
      <c r="S642" s="112">
        <v>0</v>
      </c>
      <c r="T642" s="113">
        <f>$S$642*$H$642</f>
        <v>0</v>
      </c>
      <c r="AR642" s="49" t="s">
        <v>78</v>
      </c>
      <c r="AT642" s="49" t="s">
        <v>75</v>
      </c>
      <c r="AU642" s="49" t="s">
        <v>43</v>
      </c>
      <c r="AY642" s="5" t="s">
        <v>73</v>
      </c>
      <c r="BE642" s="114">
        <f>IF($N$642="základní",$J$642,0)</f>
        <v>0</v>
      </c>
      <c r="BF642" s="114">
        <f>IF($N$642="snížená",$J$642,0)</f>
        <v>0</v>
      </c>
      <c r="BG642" s="114">
        <f>IF($N$642="zákl. přenesená",$J$642,0)</f>
        <v>0</v>
      </c>
      <c r="BH642" s="114">
        <f>IF($N$642="sníž. přenesená",$J$642,0)</f>
        <v>0</v>
      </c>
      <c r="BI642" s="114">
        <f>IF($N$642="nulová",$J$642,0)</f>
        <v>0</v>
      </c>
      <c r="BJ642" s="49" t="s">
        <v>8</v>
      </c>
      <c r="BK642" s="114">
        <f>ROUND($I$642*$H$642,2)</f>
        <v>0</v>
      </c>
      <c r="BL642" s="49" t="s">
        <v>78</v>
      </c>
      <c r="BM642" s="49" t="s">
        <v>1248</v>
      </c>
    </row>
    <row r="643" spans="2:51" s="5" customFormat="1" ht="15.75" customHeight="1">
      <c r="B643" s="119"/>
      <c r="C643" s="120"/>
      <c r="D643" s="115" t="s">
        <v>81</v>
      </c>
      <c r="E643" s="121"/>
      <c r="F643" s="121" t="s">
        <v>1245</v>
      </c>
      <c r="G643" s="120"/>
      <c r="H643" s="122">
        <v>87</v>
      </c>
      <c r="J643" s="120"/>
      <c r="K643" s="120"/>
      <c r="L643" s="123"/>
      <c r="M643" s="124"/>
      <c r="N643" s="120"/>
      <c r="O643" s="120"/>
      <c r="P643" s="120"/>
      <c r="Q643" s="120"/>
      <c r="R643" s="120"/>
      <c r="S643" s="120"/>
      <c r="T643" s="125"/>
      <c r="AT643" s="126" t="s">
        <v>81</v>
      </c>
      <c r="AU643" s="126" t="s">
        <v>43</v>
      </c>
      <c r="AV643" s="126" t="s">
        <v>43</v>
      </c>
      <c r="AW643" s="126" t="s">
        <v>51</v>
      </c>
      <c r="AX643" s="126" t="s">
        <v>8</v>
      </c>
      <c r="AY643" s="126" t="s">
        <v>73</v>
      </c>
    </row>
    <row r="644" spans="2:65" s="5" customFormat="1" ht="15.75" customHeight="1">
      <c r="B644" s="16"/>
      <c r="C644" s="103" t="s">
        <v>466</v>
      </c>
      <c r="D644" s="103" t="s">
        <v>75</v>
      </c>
      <c r="E644" s="104" t="s">
        <v>447</v>
      </c>
      <c r="F644" s="105" t="s">
        <v>448</v>
      </c>
      <c r="G644" s="106" t="s">
        <v>83</v>
      </c>
      <c r="H644" s="107">
        <v>10</v>
      </c>
      <c r="I644" s="108"/>
      <c r="J644" s="109">
        <f>ROUND($I$644*$H$644,2)</f>
        <v>0</v>
      </c>
      <c r="K644" s="105"/>
      <c r="L644" s="32"/>
      <c r="M644" s="110"/>
      <c r="N644" s="111" t="s">
        <v>31</v>
      </c>
      <c r="O644" s="17"/>
      <c r="P644" s="17"/>
      <c r="Q644" s="112">
        <v>0</v>
      </c>
      <c r="R644" s="112">
        <f>$Q$644*$H$644</f>
        <v>0</v>
      </c>
      <c r="S644" s="112">
        <v>0</v>
      </c>
      <c r="T644" s="113">
        <f>$S$644*$H$644</f>
        <v>0</v>
      </c>
      <c r="AR644" s="49" t="s">
        <v>78</v>
      </c>
      <c r="AT644" s="49" t="s">
        <v>75</v>
      </c>
      <c r="AU644" s="49" t="s">
        <v>43</v>
      </c>
      <c r="AY644" s="5" t="s">
        <v>73</v>
      </c>
      <c r="BE644" s="114">
        <f>IF($N$644="základní",$J$644,0)</f>
        <v>0</v>
      </c>
      <c r="BF644" s="114">
        <f>IF($N$644="snížená",$J$644,0)</f>
        <v>0</v>
      </c>
      <c r="BG644" s="114">
        <f>IF($N$644="zákl. přenesená",$J$644,0)</f>
        <v>0</v>
      </c>
      <c r="BH644" s="114">
        <f>IF($N$644="sníž. přenesená",$J$644,0)</f>
        <v>0</v>
      </c>
      <c r="BI644" s="114">
        <f>IF($N$644="nulová",$J$644,0)</f>
        <v>0</v>
      </c>
      <c r="BJ644" s="49" t="s">
        <v>8</v>
      </c>
      <c r="BK644" s="114">
        <f>ROUND($I$644*$H$644,2)</f>
        <v>0</v>
      </c>
      <c r="BL644" s="49" t="s">
        <v>78</v>
      </c>
      <c r="BM644" s="49" t="s">
        <v>1249</v>
      </c>
    </row>
    <row r="645" spans="2:47" s="5" customFormat="1" ht="30.75" customHeight="1">
      <c r="B645" s="16"/>
      <c r="C645" s="17"/>
      <c r="D645" s="115" t="s">
        <v>80</v>
      </c>
      <c r="E645" s="17"/>
      <c r="F645" s="118" t="s">
        <v>1250</v>
      </c>
      <c r="G645" s="17"/>
      <c r="H645" s="17"/>
      <c r="J645" s="17"/>
      <c r="K645" s="17"/>
      <c r="L645" s="32"/>
      <c r="M645" s="35"/>
      <c r="N645" s="17"/>
      <c r="O645" s="17"/>
      <c r="P645" s="17"/>
      <c r="Q645" s="17"/>
      <c r="R645" s="17"/>
      <c r="S645" s="17"/>
      <c r="T645" s="36"/>
      <c r="AT645" s="5" t="s">
        <v>80</v>
      </c>
      <c r="AU645" s="5" t="s">
        <v>43</v>
      </c>
    </row>
    <row r="646" spans="2:65" s="5" customFormat="1" ht="15.75" customHeight="1">
      <c r="B646" s="16"/>
      <c r="C646" s="151" t="s">
        <v>467</v>
      </c>
      <c r="D646" s="151" t="s">
        <v>131</v>
      </c>
      <c r="E646" s="152" t="s">
        <v>450</v>
      </c>
      <c r="F646" s="153" t="s">
        <v>451</v>
      </c>
      <c r="G646" s="154" t="s">
        <v>83</v>
      </c>
      <c r="H646" s="155">
        <v>10</v>
      </c>
      <c r="I646" s="156"/>
      <c r="J646" s="157">
        <f>ROUND($I$646*$H$646,2)</f>
        <v>0</v>
      </c>
      <c r="K646" s="153"/>
      <c r="L646" s="158"/>
      <c r="M646" s="159"/>
      <c r="N646" s="160" t="s">
        <v>31</v>
      </c>
      <c r="O646" s="17"/>
      <c r="P646" s="17"/>
      <c r="Q646" s="112">
        <v>0</v>
      </c>
      <c r="R646" s="112">
        <f>$Q$646*$H$646</f>
        <v>0</v>
      </c>
      <c r="S646" s="112">
        <v>0</v>
      </c>
      <c r="T646" s="113">
        <f>$S$646*$H$646</f>
        <v>0</v>
      </c>
      <c r="AR646" s="49" t="s">
        <v>87</v>
      </c>
      <c r="AT646" s="49" t="s">
        <v>131</v>
      </c>
      <c r="AU646" s="49" t="s">
        <v>43</v>
      </c>
      <c r="AY646" s="5" t="s">
        <v>73</v>
      </c>
      <c r="BE646" s="114">
        <f>IF($N$646="základní",$J$646,0)</f>
        <v>0</v>
      </c>
      <c r="BF646" s="114">
        <f>IF($N$646="snížená",$J$646,0)</f>
        <v>0</v>
      </c>
      <c r="BG646" s="114">
        <f>IF($N$646="zákl. přenesená",$J$646,0)</f>
        <v>0</v>
      </c>
      <c r="BH646" s="114">
        <f>IF($N$646="sníž. přenesená",$J$646,0)</f>
        <v>0</v>
      </c>
      <c r="BI646" s="114">
        <f>IF($N$646="nulová",$J$646,0)</f>
        <v>0</v>
      </c>
      <c r="BJ646" s="49" t="s">
        <v>8</v>
      </c>
      <c r="BK646" s="114">
        <f>ROUND($I$646*$H$646,2)</f>
        <v>0</v>
      </c>
      <c r="BL646" s="49" t="s">
        <v>78</v>
      </c>
      <c r="BM646" s="49" t="s">
        <v>1251</v>
      </c>
    </row>
    <row r="647" spans="2:47" s="5" customFormat="1" ht="30.75" customHeight="1">
      <c r="B647" s="16"/>
      <c r="C647" s="17"/>
      <c r="D647" s="115" t="s">
        <v>80</v>
      </c>
      <c r="E647" s="17"/>
      <c r="F647" s="118" t="s">
        <v>701</v>
      </c>
      <c r="G647" s="17"/>
      <c r="H647" s="17"/>
      <c r="J647" s="17"/>
      <c r="K647" s="17"/>
      <c r="L647" s="32"/>
      <c r="M647" s="35"/>
      <c r="N647" s="17"/>
      <c r="O647" s="17"/>
      <c r="P647" s="17"/>
      <c r="Q647" s="17"/>
      <c r="R647" s="17"/>
      <c r="S647" s="17"/>
      <c r="T647" s="36"/>
      <c r="AT647" s="5" t="s">
        <v>80</v>
      </c>
      <c r="AU647" s="5" t="s">
        <v>43</v>
      </c>
    </row>
    <row r="648" spans="2:63" s="90" customFormat="1" ht="30.75" customHeight="1">
      <c r="B648" s="91"/>
      <c r="C648" s="92"/>
      <c r="D648" s="92" t="s">
        <v>41</v>
      </c>
      <c r="E648" s="101" t="s">
        <v>78</v>
      </c>
      <c r="F648" s="101" t="s">
        <v>251</v>
      </c>
      <c r="G648" s="92"/>
      <c r="H648" s="92"/>
      <c r="J648" s="102">
        <f>$BK$648</f>
        <v>0</v>
      </c>
      <c r="K648" s="92"/>
      <c r="L648" s="95"/>
      <c r="M648" s="96"/>
      <c r="N648" s="92"/>
      <c r="O648" s="92"/>
      <c r="P648" s="97">
        <f>SUM($P$649:$P$671)</f>
        <v>0</v>
      </c>
      <c r="Q648" s="92"/>
      <c r="R648" s="97">
        <f>SUM($R$649:$R$671)</f>
        <v>373.29546799999997</v>
      </c>
      <c r="S648" s="92"/>
      <c r="T648" s="98">
        <f>SUM($T$649:$T$671)</f>
        <v>0</v>
      </c>
      <c r="AR648" s="99" t="s">
        <v>8</v>
      </c>
      <c r="AT648" s="99" t="s">
        <v>41</v>
      </c>
      <c r="AU648" s="99" t="s">
        <v>8</v>
      </c>
      <c r="AY648" s="99" t="s">
        <v>73</v>
      </c>
      <c r="BK648" s="100">
        <f>SUM($BK$649:$BK$671)</f>
        <v>0</v>
      </c>
    </row>
    <row r="649" spans="2:65" s="5" customFormat="1" ht="15.75" customHeight="1">
      <c r="B649" s="16"/>
      <c r="C649" s="103" t="s">
        <v>469</v>
      </c>
      <c r="D649" s="103" t="s">
        <v>75</v>
      </c>
      <c r="E649" s="104" t="s">
        <v>1252</v>
      </c>
      <c r="F649" s="105" t="s">
        <v>1253</v>
      </c>
      <c r="G649" s="106" t="s">
        <v>76</v>
      </c>
      <c r="H649" s="107">
        <v>68.5</v>
      </c>
      <c r="I649" s="108"/>
      <c r="J649" s="109">
        <f>ROUND($I$649*$H$649,2)</f>
        <v>0</v>
      </c>
      <c r="K649" s="105"/>
      <c r="L649" s="32"/>
      <c r="M649" s="110"/>
      <c r="N649" s="111" t="s">
        <v>31</v>
      </c>
      <c r="O649" s="17"/>
      <c r="P649" s="17"/>
      <c r="Q649" s="112">
        <v>0.23457</v>
      </c>
      <c r="R649" s="112">
        <f>$Q$649*$H$649</f>
        <v>16.068045</v>
      </c>
      <c r="S649" s="112">
        <v>0</v>
      </c>
      <c r="T649" s="113">
        <f>$S$649*$H$649</f>
        <v>0</v>
      </c>
      <c r="AR649" s="49" t="s">
        <v>78</v>
      </c>
      <c r="AT649" s="49" t="s">
        <v>75</v>
      </c>
      <c r="AU649" s="49" t="s">
        <v>43</v>
      </c>
      <c r="AY649" s="5" t="s">
        <v>73</v>
      </c>
      <c r="BE649" s="114">
        <f>IF($N$649="základní",$J$649,0)</f>
        <v>0</v>
      </c>
      <c r="BF649" s="114">
        <f>IF($N$649="snížená",$J$649,0)</f>
        <v>0</v>
      </c>
      <c r="BG649" s="114">
        <f>IF($N$649="zákl. přenesená",$J$649,0)</f>
        <v>0</v>
      </c>
      <c r="BH649" s="114">
        <f>IF($N$649="sníž. přenesená",$J$649,0)</f>
        <v>0</v>
      </c>
      <c r="BI649" s="114">
        <f>IF($N$649="nulová",$J$649,0)</f>
        <v>0</v>
      </c>
      <c r="BJ649" s="49" t="s">
        <v>8</v>
      </c>
      <c r="BK649" s="114">
        <f>ROUND($I$649*$H$649,2)</f>
        <v>0</v>
      </c>
      <c r="BL649" s="49" t="s">
        <v>78</v>
      </c>
      <c r="BM649" s="49" t="s">
        <v>1254</v>
      </c>
    </row>
    <row r="650" spans="2:47" s="5" customFormat="1" ht="30.75" customHeight="1">
      <c r="B650" s="16"/>
      <c r="C650" s="17"/>
      <c r="D650" s="115" t="s">
        <v>80</v>
      </c>
      <c r="E650" s="17"/>
      <c r="F650" s="118" t="s">
        <v>1255</v>
      </c>
      <c r="G650" s="17"/>
      <c r="H650" s="17"/>
      <c r="J650" s="17"/>
      <c r="K650" s="17"/>
      <c r="L650" s="32"/>
      <c r="M650" s="35"/>
      <c r="N650" s="17"/>
      <c r="O650" s="17"/>
      <c r="P650" s="17"/>
      <c r="Q650" s="17"/>
      <c r="R650" s="17"/>
      <c r="S650" s="17"/>
      <c r="T650" s="36"/>
      <c r="AT650" s="5" t="s">
        <v>80</v>
      </c>
      <c r="AU650" s="5" t="s">
        <v>43</v>
      </c>
    </row>
    <row r="651" spans="2:65" s="5" customFormat="1" ht="15.75" customHeight="1">
      <c r="B651" s="16"/>
      <c r="C651" s="103" t="s">
        <v>470</v>
      </c>
      <c r="D651" s="103" t="s">
        <v>75</v>
      </c>
      <c r="E651" s="104" t="s">
        <v>1256</v>
      </c>
      <c r="F651" s="105" t="s">
        <v>1257</v>
      </c>
      <c r="G651" s="106" t="s">
        <v>76</v>
      </c>
      <c r="H651" s="107">
        <v>106</v>
      </c>
      <c r="I651" s="108"/>
      <c r="J651" s="109">
        <f>ROUND($I$651*$H$651,2)</f>
        <v>0</v>
      </c>
      <c r="K651" s="105"/>
      <c r="L651" s="32"/>
      <c r="M651" s="110"/>
      <c r="N651" s="111" t="s">
        <v>31</v>
      </c>
      <c r="O651" s="17"/>
      <c r="P651" s="17"/>
      <c r="Q651" s="112">
        <v>0.46914</v>
      </c>
      <c r="R651" s="112">
        <f>$Q$651*$H$651</f>
        <v>49.72884</v>
      </c>
      <c r="S651" s="112">
        <v>0</v>
      </c>
      <c r="T651" s="113">
        <f>$S$651*$H$651</f>
        <v>0</v>
      </c>
      <c r="AR651" s="49" t="s">
        <v>78</v>
      </c>
      <c r="AT651" s="49" t="s">
        <v>75</v>
      </c>
      <c r="AU651" s="49" t="s">
        <v>43</v>
      </c>
      <c r="AY651" s="5" t="s">
        <v>73</v>
      </c>
      <c r="BE651" s="114">
        <f>IF($N$651="základní",$J$651,0)</f>
        <v>0</v>
      </c>
      <c r="BF651" s="114">
        <f>IF($N$651="snížená",$J$651,0)</f>
        <v>0</v>
      </c>
      <c r="BG651" s="114">
        <f>IF($N$651="zákl. přenesená",$J$651,0)</f>
        <v>0</v>
      </c>
      <c r="BH651" s="114">
        <f>IF($N$651="sníž. přenesená",$J$651,0)</f>
        <v>0</v>
      </c>
      <c r="BI651" s="114">
        <f>IF($N$651="nulová",$J$651,0)</f>
        <v>0</v>
      </c>
      <c r="BJ651" s="49" t="s">
        <v>8</v>
      </c>
      <c r="BK651" s="114">
        <f>ROUND($I$651*$H$651,2)</f>
        <v>0</v>
      </c>
      <c r="BL651" s="49" t="s">
        <v>78</v>
      </c>
      <c r="BM651" s="49" t="s">
        <v>1258</v>
      </c>
    </row>
    <row r="652" spans="2:51" s="5" customFormat="1" ht="15.75" customHeight="1">
      <c r="B652" s="119"/>
      <c r="C652" s="120"/>
      <c r="D652" s="115" t="s">
        <v>81</v>
      </c>
      <c r="E652" s="121"/>
      <c r="F652" s="121" t="s">
        <v>1259</v>
      </c>
      <c r="G652" s="120"/>
      <c r="H652" s="122">
        <v>106</v>
      </c>
      <c r="J652" s="120"/>
      <c r="K652" s="120"/>
      <c r="L652" s="123"/>
      <c r="M652" s="124"/>
      <c r="N652" s="120"/>
      <c r="O652" s="120"/>
      <c r="P652" s="120"/>
      <c r="Q652" s="120"/>
      <c r="R652" s="120"/>
      <c r="S652" s="120"/>
      <c r="T652" s="125"/>
      <c r="AT652" s="126" t="s">
        <v>81</v>
      </c>
      <c r="AU652" s="126" t="s">
        <v>43</v>
      </c>
      <c r="AV652" s="126" t="s">
        <v>43</v>
      </c>
      <c r="AW652" s="126" t="s">
        <v>51</v>
      </c>
      <c r="AX652" s="126" t="s">
        <v>8</v>
      </c>
      <c r="AY652" s="126" t="s">
        <v>73</v>
      </c>
    </row>
    <row r="653" spans="2:65" s="5" customFormat="1" ht="15.75" customHeight="1">
      <c r="B653" s="16"/>
      <c r="C653" s="103" t="s">
        <v>471</v>
      </c>
      <c r="D653" s="103" t="s">
        <v>75</v>
      </c>
      <c r="E653" s="104" t="s">
        <v>1260</v>
      </c>
      <c r="F653" s="105" t="s">
        <v>1261</v>
      </c>
      <c r="G653" s="106" t="s">
        <v>76</v>
      </c>
      <c r="H653" s="107">
        <v>80</v>
      </c>
      <c r="I653" s="108"/>
      <c r="J653" s="109">
        <f>ROUND($I$653*$H$653,2)</f>
        <v>0</v>
      </c>
      <c r="K653" s="105"/>
      <c r="L653" s="32"/>
      <c r="M653" s="110"/>
      <c r="N653" s="111" t="s">
        <v>31</v>
      </c>
      <c r="O653" s="17"/>
      <c r="P653" s="17"/>
      <c r="Q653" s="112">
        <v>0.20266</v>
      </c>
      <c r="R653" s="112">
        <f>$Q$653*$H$653</f>
        <v>16.2128</v>
      </c>
      <c r="S653" s="112">
        <v>0</v>
      </c>
      <c r="T653" s="113">
        <f>$S$653*$H$653</f>
        <v>0</v>
      </c>
      <c r="AR653" s="49" t="s">
        <v>78</v>
      </c>
      <c r="AT653" s="49" t="s">
        <v>75</v>
      </c>
      <c r="AU653" s="49" t="s">
        <v>43</v>
      </c>
      <c r="AY653" s="5" t="s">
        <v>73</v>
      </c>
      <c r="BE653" s="114">
        <f>IF($N$653="základní",$J$653,0)</f>
        <v>0</v>
      </c>
      <c r="BF653" s="114">
        <f>IF($N$653="snížená",$J$653,0)</f>
        <v>0</v>
      </c>
      <c r="BG653" s="114">
        <f>IF($N$653="zákl. přenesená",$J$653,0)</f>
        <v>0</v>
      </c>
      <c r="BH653" s="114">
        <f>IF($N$653="sníž. přenesená",$J$653,0)</f>
        <v>0</v>
      </c>
      <c r="BI653" s="114">
        <f>IF($N$653="nulová",$J$653,0)</f>
        <v>0</v>
      </c>
      <c r="BJ653" s="49" t="s">
        <v>8</v>
      </c>
      <c r="BK653" s="114">
        <f>ROUND($I$653*$H$653,2)</f>
        <v>0</v>
      </c>
      <c r="BL653" s="49" t="s">
        <v>78</v>
      </c>
      <c r="BM653" s="49" t="s">
        <v>1262</v>
      </c>
    </row>
    <row r="654" spans="2:47" s="5" customFormat="1" ht="30.75" customHeight="1">
      <c r="B654" s="16"/>
      <c r="C654" s="17"/>
      <c r="D654" s="115" t="s">
        <v>80</v>
      </c>
      <c r="E654" s="17"/>
      <c r="F654" s="118" t="s">
        <v>1263</v>
      </c>
      <c r="G654" s="17"/>
      <c r="H654" s="17"/>
      <c r="J654" s="17"/>
      <c r="K654" s="17"/>
      <c r="L654" s="32"/>
      <c r="M654" s="35"/>
      <c r="N654" s="17"/>
      <c r="O654" s="17"/>
      <c r="P654" s="17"/>
      <c r="Q654" s="17"/>
      <c r="R654" s="17"/>
      <c r="S654" s="17"/>
      <c r="T654" s="36"/>
      <c r="AT654" s="5" t="s">
        <v>80</v>
      </c>
      <c r="AU654" s="5" t="s">
        <v>43</v>
      </c>
    </row>
    <row r="655" spans="2:65" s="5" customFormat="1" ht="15.75" customHeight="1">
      <c r="B655" s="16"/>
      <c r="C655" s="103" t="s">
        <v>472</v>
      </c>
      <c r="D655" s="103" t="s">
        <v>75</v>
      </c>
      <c r="E655" s="104" t="s">
        <v>686</v>
      </c>
      <c r="F655" s="105" t="s">
        <v>687</v>
      </c>
      <c r="G655" s="106" t="s">
        <v>76</v>
      </c>
      <c r="H655" s="107">
        <v>1205</v>
      </c>
      <c r="I655" s="108"/>
      <c r="J655" s="109">
        <f>ROUND($I$655*$H$655,2)</f>
        <v>0</v>
      </c>
      <c r="K655" s="105"/>
      <c r="L655" s="32"/>
      <c r="M655" s="110"/>
      <c r="N655" s="111" t="s">
        <v>31</v>
      </c>
      <c r="O655" s="17"/>
      <c r="P655" s="17"/>
      <c r="Q655" s="112">
        <v>0.0002126</v>
      </c>
      <c r="R655" s="112">
        <f>$Q$655*$H$655</f>
        <v>0.256183</v>
      </c>
      <c r="S655" s="112">
        <v>0</v>
      </c>
      <c r="T655" s="113">
        <f>$S$655*$H$655</f>
        <v>0</v>
      </c>
      <c r="AR655" s="49" t="s">
        <v>78</v>
      </c>
      <c r="AT655" s="49" t="s">
        <v>75</v>
      </c>
      <c r="AU655" s="49" t="s">
        <v>43</v>
      </c>
      <c r="AY655" s="5" t="s">
        <v>73</v>
      </c>
      <c r="BE655" s="114">
        <f>IF($N$655="základní",$J$655,0)</f>
        <v>0</v>
      </c>
      <c r="BF655" s="114">
        <f>IF($N$655="snížená",$J$655,0)</f>
        <v>0</v>
      </c>
      <c r="BG655" s="114">
        <f>IF($N$655="zákl. přenesená",$J$655,0)</f>
        <v>0</v>
      </c>
      <c r="BH655" s="114">
        <f>IF($N$655="sníž. přenesená",$J$655,0)</f>
        <v>0</v>
      </c>
      <c r="BI655" s="114">
        <f>IF($N$655="nulová",$J$655,0)</f>
        <v>0</v>
      </c>
      <c r="BJ655" s="49" t="s">
        <v>8</v>
      </c>
      <c r="BK655" s="114">
        <f>ROUND($I$655*$H$655,2)</f>
        <v>0</v>
      </c>
      <c r="BL655" s="49" t="s">
        <v>78</v>
      </c>
      <c r="BM655" s="49" t="s">
        <v>1264</v>
      </c>
    </row>
    <row r="656" spans="2:47" s="5" customFormat="1" ht="16.5" customHeight="1">
      <c r="B656" s="16"/>
      <c r="C656" s="17"/>
      <c r="D656" s="115" t="s">
        <v>79</v>
      </c>
      <c r="E656" s="17"/>
      <c r="F656" s="116" t="s">
        <v>1265</v>
      </c>
      <c r="G656" s="17"/>
      <c r="H656" s="17"/>
      <c r="J656" s="17"/>
      <c r="K656" s="17"/>
      <c r="L656" s="32"/>
      <c r="M656" s="35"/>
      <c r="N656" s="17"/>
      <c r="O656" s="17"/>
      <c r="P656" s="17"/>
      <c r="Q656" s="17"/>
      <c r="R656" s="17"/>
      <c r="S656" s="17"/>
      <c r="T656" s="36"/>
      <c r="AT656" s="5" t="s">
        <v>79</v>
      </c>
      <c r="AU656" s="5" t="s">
        <v>43</v>
      </c>
    </row>
    <row r="657" spans="2:51" s="5" customFormat="1" ht="15.75" customHeight="1">
      <c r="B657" s="119"/>
      <c r="C657" s="120"/>
      <c r="D657" s="117" t="s">
        <v>81</v>
      </c>
      <c r="E657" s="120"/>
      <c r="F657" s="121" t="s">
        <v>1266</v>
      </c>
      <c r="G657" s="120"/>
      <c r="H657" s="122">
        <v>1205</v>
      </c>
      <c r="J657" s="120"/>
      <c r="K657" s="120"/>
      <c r="L657" s="123"/>
      <c r="M657" s="124"/>
      <c r="N657" s="120"/>
      <c r="O657" s="120"/>
      <c r="P657" s="120"/>
      <c r="Q657" s="120"/>
      <c r="R657" s="120"/>
      <c r="S657" s="120"/>
      <c r="T657" s="125"/>
      <c r="AT657" s="126" t="s">
        <v>81</v>
      </c>
      <c r="AU657" s="126" t="s">
        <v>43</v>
      </c>
      <c r="AV657" s="126" t="s">
        <v>43</v>
      </c>
      <c r="AW657" s="126" t="s">
        <v>51</v>
      </c>
      <c r="AX657" s="126" t="s">
        <v>8</v>
      </c>
      <c r="AY657" s="126" t="s">
        <v>73</v>
      </c>
    </row>
    <row r="658" spans="2:65" s="5" customFormat="1" ht="15.75" customHeight="1">
      <c r="B658" s="16"/>
      <c r="C658" s="151" t="s">
        <v>475</v>
      </c>
      <c r="D658" s="151" t="s">
        <v>131</v>
      </c>
      <c r="E658" s="152" t="s">
        <v>109</v>
      </c>
      <c r="F658" s="153" t="s">
        <v>1267</v>
      </c>
      <c r="G658" s="154" t="s">
        <v>76</v>
      </c>
      <c r="H658" s="155">
        <v>1325.5</v>
      </c>
      <c r="I658" s="156"/>
      <c r="J658" s="157">
        <f>ROUND($I$658*$H$658,2)</f>
        <v>0</v>
      </c>
      <c r="K658" s="153"/>
      <c r="L658" s="158"/>
      <c r="M658" s="159"/>
      <c r="N658" s="160" t="s">
        <v>31</v>
      </c>
      <c r="O658" s="17"/>
      <c r="P658" s="17"/>
      <c r="Q658" s="112">
        <v>0.0004</v>
      </c>
      <c r="R658" s="112">
        <f>$Q$658*$H$658</f>
        <v>0.5302</v>
      </c>
      <c r="S658" s="112">
        <v>0</v>
      </c>
      <c r="T658" s="113">
        <f>$S$658*$H$658</f>
        <v>0</v>
      </c>
      <c r="AR658" s="49" t="s">
        <v>87</v>
      </c>
      <c r="AT658" s="49" t="s">
        <v>131</v>
      </c>
      <c r="AU658" s="49" t="s">
        <v>43</v>
      </c>
      <c r="AY658" s="5" t="s">
        <v>73</v>
      </c>
      <c r="BE658" s="114">
        <f>IF($N$658="základní",$J$658,0)</f>
        <v>0</v>
      </c>
      <c r="BF658" s="114">
        <f>IF($N$658="snížená",$J$658,0)</f>
        <v>0</v>
      </c>
      <c r="BG658" s="114">
        <f>IF($N$658="zákl. přenesená",$J$658,0)</f>
        <v>0</v>
      </c>
      <c r="BH658" s="114">
        <f>IF($N$658="sníž. přenesená",$J$658,0)</f>
        <v>0</v>
      </c>
      <c r="BI658" s="114">
        <f>IF($N$658="nulová",$J$658,0)</f>
        <v>0</v>
      </c>
      <c r="BJ658" s="49" t="s">
        <v>8</v>
      </c>
      <c r="BK658" s="114">
        <f>ROUND($I$658*$H$658,2)</f>
        <v>0</v>
      </c>
      <c r="BL658" s="49" t="s">
        <v>78</v>
      </c>
      <c r="BM658" s="49" t="s">
        <v>1268</v>
      </c>
    </row>
    <row r="659" spans="2:47" s="5" customFormat="1" ht="16.5" customHeight="1">
      <c r="B659" s="16"/>
      <c r="C659" s="17"/>
      <c r="D659" s="115" t="s">
        <v>79</v>
      </c>
      <c r="E659" s="17"/>
      <c r="F659" s="116" t="s">
        <v>1267</v>
      </c>
      <c r="G659" s="17"/>
      <c r="H659" s="17"/>
      <c r="J659" s="17"/>
      <c r="K659" s="17"/>
      <c r="L659" s="32"/>
      <c r="M659" s="35"/>
      <c r="N659" s="17"/>
      <c r="O659" s="17"/>
      <c r="P659" s="17"/>
      <c r="Q659" s="17"/>
      <c r="R659" s="17"/>
      <c r="S659" s="17"/>
      <c r="T659" s="36"/>
      <c r="AT659" s="5" t="s">
        <v>79</v>
      </c>
      <c r="AU659" s="5" t="s">
        <v>43</v>
      </c>
    </row>
    <row r="660" spans="2:51" s="5" customFormat="1" ht="15.75" customHeight="1">
      <c r="B660" s="119"/>
      <c r="C660" s="120"/>
      <c r="D660" s="117" t="s">
        <v>81</v>
      </c>
      <c r="E660" s="120"/>
      <c r="F660" s="121" t="s">
        <v>1269</v>
      </c>
      <c r="G660" s="120"/>
      <c r="H660" s="122">
        <v>1325.5</v>
      </c>
      <c r="J660" s="120"/>
      <c r="K660" s="120"/>
      <c r="L660" s="123"/>
      <c r="M660" s="124"/>
      <c r="N660" s="120"/>
      <c r="O660" s="120"/>
      <c r="P660" s="120"/>
      <c r="Q660" s="120"/>
      <c r="R660" s="120"/>
      <c r="S660" s="120"/>
      <c r="T660" s="125"/>
      <c r="AT660" s="126" t="s">
        <v>81</v>
      </c>
      <c r="AU660" s="126" t="s">
        <v>43</v>
      </c>
      <c r="AV660" s="126" t="s">
        <v>43</v>
      </c>
      <c r="AW660" s="126" t="s">
        <v>51</v>
      </c>
      <c r="AX660" s="126" t="s">
        <v>8</v>
      </c>
      <c r="AY660" s="126" t="s">
        <v>73</v>
      </c>
    </row>
    <row r="661" spans="2:65" s="5" customFormat="1" ht="15.75" customHeight="1">
      <c r="B661" s="16"/>
      <c r="C661" s="103" t="s">
        <v>478</v>
      </c>
      <c r="D661" s="103" t="s">
        <v>75</v>
      </c>
      <c r="E661" s="104" t="s">
        <v>688</v>
      </c>
      <c r="F661" s="105" t="s">
        <v>689</v>
      </c>
      <c r="G661" s="106" t="s">
        <v>76</v>
      </c>
      <c r="H661" s="107">
        <v>1205</v>
      </c>
      <c r="I661" s="108"/>
      <c r="J661" s="109">
        <f>ROUND($I$661*$H$661,2)</f>
        <v>0</v>
      </c>
      <c r="K661" s="105"/>
      <c r="L661" s="32"/>
      <c r="M661" s="110"/>
      <c r="N661" s="111" t="s">
        <v>31</v>
      </c>
      <c r="O661" s="17"/>
      <c r="P661" s="17"/>
      <c r="Q661" s="112">
        <v>0.00038</v>
      </c>
      <c r="R661" s="112">
        <f>$Q$661*$H$661</f>
        <v>0.45790000000000003</v>
      </c>
      <c r="S661" s="112">
        <v>0</v>
      </c>
      <c r="T661" s="113">
        <f>$S$661*$H$661</f>
        <v>0</v>
      </c>
      <c r="AR661" s="49" t="s">
        <v>78</v>
      </c>
      <c r="AT661" s="49" t="s">
        <v>75</v>
      </c>
      <c r="AU661" s="49" t="s">
        <v>43</v>
      </c>
      <c r="AY661" s="5" t="s">
        <v>73</v>
      </c>
      <c r="BE661" s="114">
        <f>IF($N$661="základní",$J$661,0)</f>
        <v>0</v>
      </c>
      <c r="BF661" s="114">
        <f>IF($N$661="snížená",$J$661,0)</f>
        <v>0</v>
      </c>
      <c r="BG661" s="114">
        <f>IF($N$661="zákl. přenesená",$J$661,0)</f>
        <v>0</v>
      </c>
      <c r="BH661" s="114">
        <f>IF($N$661="sníž. přenesená",$J$661,0)</f>
        <v>0</v>
      </c>
      <c r="BI661" s="114">
        <f>IF($N$661="nulová",$J$661,0)</f>
        <v>0</v>
      </c>
      <c r="BJ661" s="49" t="s">
        <v>8</v>
      </c>
      <c r="BK661" s="114">
        <f>ROUND($I$661*$H$661,2)</f>
        <v>0</v>
      </c>
      <c r="BL661" s="49" t="s">
        <v>78</v>
      </c>
      <c r="BM661" s="49" t="s">
        <v>1270</v>
      </c>
    </row>
    <row r="662" spans="2:47" s="5" customFormat="1" ht="16.5" customHeight="1">
      <c r="B662" s="16"/>
      <c r="C662" s="17"/>
      <c r="D662" s="115" t="s">
        <v>79</v>
      </c>
      <c r="E662" s="17"/>
      <c r="F662" s="116" t="s">
        <v>1271</v>
      </c>
      <c r="G662" s="17"/>
      <c r="H662" s="17"/>
      <c r="J662" s="17"/>
      <c r="K662" s="17"/>
      <c r="L662" s="32"/>
      <c r="M662" s="35"/>
      <c r="N662" s="17"/>
      <c r="O662" s="17"/>
      <c r="P662" s="17"/>
      <c r="Q662" s="17"/>
      <c r="R662" s="17"/>
      <c r="S662" s="17"/>
      <c r="T662" s="36"/>
      <c r="AT662" s="5" t="s">
        <v>79</v>
      </c>
      <c r="AU662" s="5" t="s">
        <v>43</v>
      </c>
    </row>
    <row r="663" spans="2:47" s="5" customFormat="1" ht="30.75" customHeight="1">
      <c r="B663" s="16"/>
      <c r="C663" s="17"/>
      <c r="D663" s="117" t="s">
        <v>80</v>
      </c>
      <c r="E663" s="17"/>
      <c r="F663" s="118" t="s">
        <v>155</v>
      </c>
      <c r="G663" s="17"/>
      <c r="H663" s="17"/>
      <c r="J663" s="17"/>
      <c r="K663" s="17"/>
      <c r="L663" s="32"/>
      <c r="M663" s="35"/>
      <c r="N663" s="17"/>
      <c r="O663" s="17"/>
      <c r="P663" s="17"/>
      <c r="Q663" s="17"/>
      <c r="R663" s="17"/>
      <c r="S663" s="17"/>
      <c r="T663" s="36"/>
      <c r="AT663" s="5" t="s">
        <v>80</v>
      </c>
      <c r="AU663" s="5" t="s">
        <v>43</v>
      </c>
    </row>
    <row r="664" spans="2:65" s="5" customFormat="1" ht="15.75" customHeight="1">
      <c r="B664" s="16"/>
      <c r="C664" s="103" t="s">
        <v>479</v>
      </c>
      <c r="D664" s="103" t="s">
        <v>75</v>
      </c>
      <c r="E664" s="104" t="s">
        <v>456</v>
      </c>
      <c r="F664" s="105" t="s">
        <v>457</v>
      </c>
      <c r="G664" s="106" t="s">
        <v>118</v>
      </c>
      <c r="H664" s="107">
        <v>25.5</v>
      </c>
      <c r="I664" s="108"/>
      <c r="J664" s="109">
        <f>ROUND($I$664*$H$664,2)</f>
        <v>0</v>
      </c>
      <c r="K664" s="105"/>
      <c r="L664" s="32"/>
      <c r="M664" s="110"/>
      <c r="N664" s="111" t="s">
        <v>31</v>
      </c>
      <c r="O664" s="17"/>
      <c r="P664" s="17"/>
      <c r="Q664" s="112">
        <v>2.13408</v>
      </c>
      <c r="R664" s="112">
        <f>$Q$664*$H$664</f>
        <v>54.41904</v>
      </c>
      <c r="S664" s="112">
        <v>0</v>
      </c>
      <c r="T664" s="113">
        <f>$S$664*$H$664</f>
        <v>0</v>
      </c>
      <c r="AR664" s="49" t="s">
        <v>78</v>
      </c>
      <c r="AT664" s="49" t="s">
        <v>75</v>
      </c>
      <c r="AU664" s="49" t="s">
        <v>43</v>
      </c>
      <c r="AY664" s="5" t="s">
        <v>73</v>
      </c>
      <c r="BE664" s="114">
        <f>IF($N$664="základní",$J$664,0)</f>
        <v>0</v>
      </c>
      <c r="BF664" s="114">
        <f>IF($N$664="snížená",$J$664,0)</f>
        <v>0</v>
      </c>
      <c r="BG664" s="114">
        <f>IF($N$664="zákl. přenesená",$J$664,0)</f>
        <v>0</v>
      </c>
      <c r="BH664" s="114">
        <f>IF($N$664="sníž. přenesená",$J$664,0)</f>
        <v>0</v>
      </c>
      <c r="BI664" s="114">
        <f>IF($N$664="nulová",$J$664,0)</f>
        <v>0</v>
      </c>
      <c r="BJ664" s="49" t="s">
        <v>8</v>
      </c>
      <c r="BK664" s="114">
        <f>ROUND($I$664*$H$664,2)</f>
        <v>0</v>
      </c>
      <c r="BL664" s="49" t="s">
        <v>78</v>
      </c>
      <c r="BM664" s="49" t="s">
        <v>1272</v>
      </c>
    </row>
    <row r="665" spans="2:47" s="5" customFormat="1" ht="16.5" customHeight="1">
      <c r="B665" s="16"/>
      <c r="C665" s="17"/>
      <c r="D665" s="115" t="s">
        <v>79</v>
      </c>
      <c r="E665" s="17"/>
      <c r="F665" s="116" t="s">
        <v>1273</v>
      </c>
      <c r="G665" s="17"/>
      <c r="H665" s="17"/>
      <c r="J665" s="17"/>
      <c r="K665" s="17"/>
      <c r="L665" s="32"/>
      <c r="M665" s="35"/>
      <c r="N665" s="17"/>
      <c r="O665" s="17"/>
      <c r="P665" s="17"/>
      <c r="Q665" s="17"/>
      <c r="R665" s="17"/>
      <c r="S665" s="17"/>
      <c r="T665" s="36"/>
      <c r="AT665" s="5" t="s">
        <v>79</v>
      </c>
      <c r="AU665" s="5" t="s">
        <v>43</v>
      </c>
    </row>
    <row r="666" spans="2:51" s="5" customFormat="1" ht="15.75" customHeight="1">
      <c r="B666" s="119"/>
      <c r="C666" s="120"/>
      <c r="D666" s="117" t="s">
        <v>81</v>
      </c>
      <c r="E666" s="120"/>
      <c r="F666" s="121" t="s">
        <v>1274</v>
      </c>
      <c r="G666" s="120"/>
      <c r="H666" s="122">
        <v>25.5</v>
      </c>
      <c r="J666" s="120"/>
      <c r="K666" s="120"/>
      <c r="L666" s="123"/>
      <c r="M666" s="124"/>
      <c r="N666" s="120"/>
      <c r="O666" s="120"/>
      <c r="P666" s="120"/>
      <c r="Q666" s="120"/>
      <c r="R666" s="120"/>
      <c r="S666" s="120"/>
      <c r="T666" s="125"/>
      <c r="AT666" s="126" t="s">
        <v>81</v>
      </c>
      <c r="AU666" s="126" t="s">
        <v>43</v>
      </c>
      <c r="AV666" s="126" t="s">
        <v>43</v>
      </c>
      <c r="AW666" s="126" t="s">
        <v>51</v>
      </c>
      <c r="AX666" s="126" t="s">
        <v>8</v>
      </c>
      <c r="AY666" s="126" t="s">
        <v>73</v>
      </c>
    </row>
    <row r="667" spans="2:65" s="5" customFormat="1" ht="15.75" customHeight="1">
      <c r="B667" s="16"/>
      <c r="C667" s="103" t="s">
        <v>481</v>
      </c>
      <c r="D667" s="103" t="s">
        <v>75</v>
      </c>
      <c r="E667" s="104" t="s">
        <v>1275</v>
      </c>
      <c r="F667" s="105" t="s">
        <v>1276</v>
      </c>
      <c r="G667" s="106" t="s">
        <v>118</v>
      </c>
      <c r="H667" s="107">
        <v>59.5</v>
      </c>
      <c r="I667" s="108"/>
      <c r="J667" s="109">
        <f>ROUND($I$667*$H$667,2)</f>
        <v>0</v>
      </c>
      <c r="K667" s="105"/>
      <c r="L667" s="32"/>
      <c r="M667" s="110"/>
      <c r="N667" s="111" t="s">
        <v>31</v>
      </c>
      <c r="O667" s="17"/>
      <c r="P667" s="17"/>
      <c r="Q667" s="112">
        <v>2.13408</v>
      </c>
      <c r="R667" s="112">
        <f>$Q$667*$H$667</f>
        <v>126.97776</v>
      </c>
      <c r="S667" s="112">
        <v>0</v>
      </c>
      <c r="T667" s="113">
        <f>$S$667*$H$667</f>
        <v>0</v>
      </c>
      <c r="AR667" s="49" t="s">
        <v>78</v>
      </c>
      <c r="AT667" s="49" t="s">
        <v>75</v>
      </c>
      <c r="AU667" s="49" t="s">
        <v>43</v>
      </c>
      <c r="AY667" s="5" t="s">
        <v>73</v>
      </c>
      <c r="BE667" s="114">
        <f>IF($N$667="základní",$J$667,0)</f>
        <v>0</v>
      </c>
      <c r="BF667" s="114">
        <f>IF($N$667="snížená",$J$667,0)</f>
        <v>0</v>
      </c>
      <c r="BG667" s="114">
        <f>IF($N$667="zákl. přenesená",$J$667,0)</f>
        <v>0</v>
      </c>
      <c r="BH667" s="114">
        <f>IF($N$667="sníž. přenesená",$J$667,0)</f>
        <v>0</v>
      </c>
      <c r="BI667" s="114">
        <f>IF($N$667="nulová",$J$667,0)</f>
        <v>0</v>
      </c>
      <c r="BJ667" s="49" t="s">
        <v>8</v>
      </c>
      <c r="BK667" s="114">
        <f>ROUND($I$667*$H$667,2)</f>
        <v>0</v>
      </c>
      <c r="BL667" s="49" t="s">
        <v>78</v>
      </c>
      <c r="BM667" s="49" t="s">
        <v>1277</v>
      </c>
    </row>
    <row r="668" spans="2:47" s="5" customFormat="1" ht="16.5" customHeight="1">
      <c r="B668" s="16"/>
      <c r="C668" s="17"/>
      <c r="D668" s="115" t="s">
        <v>79</v>
      </c>
      <c r="E668" s="17"/>
      <c r="F668" s="116" t="s">
        <v>1273</v>
      </c>
      <c r="G668" s="17"/>
      <c r="H668" s="17"/>
      <c r="J668" s="17"/>
      <c r="K668" s="17"/>
      <c r="L668" s="32"/>
      <c r="M668" s="35"/>
      <c r="N668" s="17"/>
      <c r="O668" s="17"/>
      <c r="P668" s="17"/>
      <c r="Q668" s="17"/>
      <c r="R668" s="17"/>
      <c r="S668" s="17"/>
      <c r="T668" s="36"/>
      <c r="AT668" s="5" t="s">
        <v>79</v>
      </c>
      <c r="AU668" s="5" t="s">
        <v>43</v>
      </c>
    </row>
    <row r="669" spans="2:51" s="5" customFormat="1" ht="15.75" customHeight="1">
      <c r="B669" s="119"/>
      <c r="C669" s="120"/>
      <c r="D669" s="117" t="s">
        <v>81</v>
      </c>
      <c r="E669" s="120"/>
      <c r="F669" s="121" t="s">
        <v>1278</v>
      </c>
      <c r="G669" s="120"/>
      <c r="H669" s="122">
        <v>59.5</v>
      </c>
      <c r="J669" s="120"/>
      <c r="K669" s="120"/>
      <c r="L669" s="123"/>
      <c r="M669" s="124"/>
      <c r="N669" s="120"/>
      <c r="O669" s="120"/>
      <c r="P669" s="120"/>
      <c r="Q669" s="120"/>
      <c r="R669" s="120"/>
      <c r="S669" s="120"/>
      <c r="T669" s="125"/>
      <c r="AT669" s="126" t="s">
        <v>81</v>
      </c>
      <c r="AU669" s="126" t="s">
        <v>43</v>
      </c>
      <c r="AV669" s="126" t="s">
        <v>43</v>
      </c>
      <c r="AW669" s="126" t="s">
        <v>51</v>
      </c>
      <c r="AX669" s="126" t="s">
        <v>8</v>
      </c>
      <c r="AY669" s="126" t="s">
        <v>73</v>
      </c>
    </row>
    <row r="670" spans="2:65" s="5" customFormat="1" ht="15.75" customHeight="1">
      <c r="B670" s="16"/>
      <c r="C670" s="103" t="s">
        <v>482</v>
      </c>
      <c r="D670" s="103" t="s">
        <v>75</v>
      </c>
      <c r="E670" s="104" t="s">
        <v>1279</v>
      </c>
      <c r="F670" s="105" t="s">
        <v>1280</v>
      </c>
      <c r="G670" s="106" t="s">
        <v>76</v>
      </c>
      <c r="H670" s="107">
        <v>106</v>
      </c>
      <c r="I670" s="108"/>
      <c r="J670" s="109">
        <f>ROUND($I$670*$H$670,2)</f>
        <v>0</v>
      </c>
      <c r="K670" s="105"/>
      <c r="L670" s="32"/>
      <c r="M670" s="110"/>
      <c r="N670" s="111" t="s">
        <v>31</v>
      </c>
      <c r="O670" s="17"/>
      <c r="P670" s="17"/>
      <c r="Q670" s="112">
        <v>1.02495</v>
      </c>
      <c r="R670" s="112">
        <f>$Q$670*$H$670</f>
        <v>108.6447</v>
      </c>
      <c r="S670" s="112">
        <v>0</v>
      </c>
      <c r="T670" s="113">
        <f>$S$670*$H$670</f>
        <v>0</v>
      </c>
      <c r="AR670" s="49" t="s">
        <v>78</v>
      </c>
      <c r="AT670" s="49" t="s">
        <v>75</v>
      </c>
      <c r="AU670" s="49" t="s">
        <v>43</v>
      </c>
      <c r="AY670" s="5" t="s">
        <v>73</v>
      </c>
      <c r="BE670" s="114">
        <f>IF($N$670="základní",$J$670,0)</f>
        <v>0</v>
      </c>
      <c r="BF670" s="114">
        <f>IF($N$670="snížená",$J$670,0)</f>
        <v>0</v>
      </c>
      <c r="BG670" s="114">
        <f>IF($N$670="zákl. přenesená",$J$670,0)</f>
        <v>0</v>
      </c>
      <c r="BH670" s="114">
        <f>IF($N$670="sníž. přenesená",$J$670,0)</f>
        <v>0</v>
      </c>
      <c r="BI670" s="114">
        <f>IF($N$670="nulová",$J$670,0)</f>
        <v>0</v>
      </c>
      <c r="BJ670" s="49" t="s">
        <v>8</v>
      </c>
      <c r="BK670" s="114">
        <f>ROUND($I$670*$H$670,2)</f>
        <v>0</v>
      </c>
      <c r="BL670" s="49" t="s">
        <v>78</v>
      </c>
      <c r="BM670" s="49" t="s">
        <v>1281</v>
      </c>
    </row>
    <row r="671" spans="2:51" s="5" customFormat="1" ht="15.75" customHeight="1">
      <c r="B671" s="119"/>
      <c r="C671" s="120"/>
      <c r="D671" s="115" t="s">
        <v>81</v>
      </c>
      <c r="E671" s="121"/>
      <c r="F671" s="121" t="s">
        <v>1282</v>
      </c>
      <c r="G671" s="120"/>
      <c r="H671" s="122">
        <v>106</v>
      </c>
      <c r="J671" s="120"/>
      <c r="K671" s="120"/>
      <c r="L671" s="123"/>
      <c r="M671" s="124"/>
      <c r="N671" s="120"/>
      <c r="O671" s="120"/>
      <c r="P671" s="120"/>
      <c r="Q671" s="120"/>
      <c r="R671" s="120"/>
      <c r="S671" s="120"/>
      <c r="T671" s="125"/>
      <c r="AT671" s="126" t="s">
        <v>81</v>
      </c>
      <c r="AU671" s="126" t="s">
        <v>43</v>
      </c>
      <c r="AV671" s="126" t="s">
        <v>43</v>
      </c>
      <c r="AW671" s="126" t="s">
        <v>51</v>
      </c>
      <c r="AX671" s="126" t="s">
        <v>8</v>
      </c>
      <c r="AY671" s="126" t="s">
        <v>73</v>
      </c>
    </row>
    <row r="672" spans="2:63" s="90" customFormat="1" ht="30.75" customHeight="1">
      <c r="B672" s="91"/>
      <c r="C672" s="92"/>
      <c r="D672" s="92" t="s">
        <v>41</v>
      </c>
      <c r="E672" s="101" t="s">
        <v>690</v>
      </c>
      <c r="F672" s="101" t="s">
        <v>691</v>
      </c>
      <c r="G672" s="92"/>
      <c r="H672" s="92"/>
      <c r="J672" s="102">
        <f>$BK$672</f>
        <v>0</v>
      </c>
      <c r="K672" s="92"/>
      <c r="L672" s="95"/>
      <c r="M672" s="96"/>
      <c r="N672" s="92"/>
      <c r="O672" s="92"/>
      <c r="P672" s="97">
        <f>SUM($P$673:$P$710)</f>
        <v>0</v>
      </c>
      <c r="Q672" s="92"/>
      <c r="R672" s="97">
        <f>SUM($R$673:$R$710)</f>
        <v>79.55886800000002</v>
      </c>
      <c r="S672" s="92"/>
      <c r="T672" s="98">
        <f>SUM($T$673:$T$710)</f>
        <v>0</v>
      </c>
      <c r="AR672" s="99" t="s">
        <v>8</v>
      </c>
      <c r="AT672" s="99" t="s">
        <v>41</v>
      </c>
      <c r="AU672" s="99" t="s">
        <v>8</v>
      </c>
      <c r="AY672" s="99" t="s">
        <v>73</v>
      </c>
      <c r="BK672" s="100">
        <f>SUM($BK$673:$BK$710)</f>
        <v>0</v>
      </c>
    </row>
    <row r="673" spans="2:65" s="5" customFormat="1" ht="15.75" customHeight="1">
      <c r="B673" s="16"/>
      <c r="C673" s="103" t="s">
        <v>483</v>
      </c>
      <c r="D673" s="103" t="s">
        <v>75</v>
      </c>
      <c r="E673" s="104" t="s">
        <v>1283</v>
      </c>
      <c r="F673" s="105" t="s">
        <v>1284</v>
      </c>
      <c r="G673" s="106" t="s">
        <v>132</v>
      </c>
      <c r="H673" s="107">
        <v>150</v>
      </c>
      <c r="I673" s="108"/>
      <c r="J673" s="109">
        <f>ROUND($I$673*$H$673,2)</f>
        <v>0</v>
      </c>
      <c r="K673" s="105" t="s">
        <v>77</v>
      </c>
      <c r="L673" s="32"/>
      <c r="M673" s="110"/>
      <c r="N673" s="111" t="s">
        <v>31</v>
      </c>
      <c r="O673" s="17"/>
      <c r="P673" s="17"/>
      <c r="Q673" s="112">
        <v>0</v>
      </c>
      <c r="R673" s="112">
        <f>$Q$673*$H$673</f>
        <v>0</v>
      </c>
      <c r="S673" s="112">
        <v>0</v>
      </c>
      <c r="T673" s="113">
        <f>$S$673*$H$673</f>
        <v>0</v>
      </c>
      <c r="AR673" s="49" t="s">
        <v>78</v>
      </c>
      <c r="AT673" s="49" t="s">
        <v>75</v>
      </c>
      <c r="AU673" s="49" t="s">
        <v>43</v>
      </c>
      <c r="AY673" s="5" t="s">
        <v>73</v>
      </c>
      <c r="BE673" s="114">
        <f>IF($N$673="základní",$J$673,0)</f>
        <v>0</v>
      </c>
      <c r="BF673" s="114">
        <f>IF($N$673="snížená",$J$673,0)</f>
        <v>0</v>
      </c>
      <c r="BG673" s="114">
        <f>IF($N$673="zákl. přenesená",$J$673,0)</f>
        <v>0</v>
      </c>
      <c r="BH673" s="114">
        <f>IF($N$673="sníž. přenesená",$J$673,0)</f>
        <v>0</v>
      </c>
      <c r="BI673" s="114">
        <f>IF($N$673="nulová",$J$673,0)</f>
        <v>0</v>
      </c>
      <c r="BJ673" s="49" t="s">
        <v>8</v>
      </c>
      <c r="BK673" s="114">
        <f>ROUND($I$673*$H$673,2)</f>
        <v>0</v>
      </c>
      <c r="BL673" s="49" t="s">
        <v>78</v>
      </c>
      <c r="BM673" s="49" t="s">
        <v>1285</v>
      </c>
    </row>
    <row r="674" spans="2:47" s="5" customFormat="1" ht="27" customHeight="1">
      <c r="B674" s="16"/>
      <c r="C674" s="17"/>
      <c r="D674" s="115" t="s">
        <v>79</v>
      </c>
      <c r="E674" s="17"/>
      <c r="F674" s="116" t="s">
        <v>1286</v>
      </c>
      <c r="G674" s="17"/>
      <c r="H674" s="17"/>
      <c r="J674" s="17"/>
      <c r="K674" s="17"/>
      <c r="L674" s="32"/>
      <c r="M674" s="35"/>
      <c r="N674" s="17"/>
      <c r="O674" s="17"/>
      <c r="P674" s="17"/>
      <c r="Q674" s="17"/>
      <c r="R674" s="17"/>
      <c r="S674" s="17"/>
      <c r="T674" s="36"/>
      <c r="AT674" s="5" t="s">
        <v>79</v>
      </c>
      <c r="AU674" s="5" t="s">
        <v>43</v>
      </c>
    </row>
    <row r="675" spans="2:47" s="5" customFormat="1" ht="30.75" customHeight="1">
      <c r="B675" s="16"/>
      <c r="C675" s="17"/>
      <c r="D675" s="117" t="s">
        <v>117</v>
      </c>
      <c r="E675" s="17"/>
      <c r="F675" s="118" t="s">
        <v>1287</v>
      </c>
      <c r="G675" s="17"/>
      <c r="H675" s="17"/>
      <c r="J675" s="17"/>
      <c r="K675" s="17"/>
      <c r="L675" s="32"/>
      <c r="M675" s="35"/>
      <c r="N675" s="17"/>
      <c r="O675" s="17"/>
      <c r="P675" s="17"/>
      <c r="Q675" s="17"/>
      <c r="R675" s="17"/>
      <c r="S675" s="17"/>
      <c r="T675" s="36"/>
      <c r="AT675" s="5" t="s">
        <v>117</v>
      </c>
      <c r="AU675" s="5" t="s">
        <v>43</v>
      </c>
    </row>
    <row r="676" spans="2:47" s="5" customFormat="1" ht="30.75" customHeight="1">
      <c r="B676" s="16"/>
      <c r="C676" s="17"/>
      <c r="D676" s="117" t="s">
        <v>80</v>
      </c>
      <c r="E676" s="17"/>
      <c r="F676" s="118" t="s">
        <v>1288</v>
      </c>
      <c r="G676" s="17"/>
      <c r="H676" s="17"/>
      <c r="J676" s="17"/>
      <c r="K676" s="17"/>
      <c r="L676" s="32"/>
      <c r="M676" s="35"/>
      <c r="N676" s="17"/>
      <c r="O676" s="17"/>
      <c r="P676" s="17"/>
      <c r="Q676" s="17"/>
      <c r="R676" s="17"/>
      <c r="S676" s="17"/>
      <c r="T676" s="36"/>
      <c r="AT676" s="5" t="s">
        <v>80</v>
      </c>
      <c r="AU676" s="5" t="s">
        <v>43</v>
      </c>
    </row>
    <row r="677" spans="2:65" s="5" customFormat="1" ht="15.75" customHeight="1">
      <c r="B677" s="16"/>
      <c r="C677" s="103" t="s">
        <v>484</v>
      </c>
      <c r="D677" s="103" t="s">
        <v>75</v>
      </c>
      <c r="E677" s="104" t="s">
        <v>1289</v>
      </c>
      <c r="F677" s="105" t="s">
        <v>1290</v>
      </c>
      <c r="G677" s="106" t="s">
        <v>132</v>
      </c>
      <c r="H677" s="107">
        <v>150</v>
      </c>
      <c r="I677" s="108"/>
      <c r="J677" s="109">
        <f>ROUND($I$677*$H$677,2)</f>
        <v>0</v>
      </c>
      <c r="K677" s="105" t="s">
        <v>77</v>
      </c>
      <c r="L677" s="32"/>
      <c r="M677" s="110"/>
      <c r="N677" s="111" t="s">
        <v>31</v>
      </c>
      <c r="O677" s="17"/>
      <c r="P677" s="17"/>
      <c r="Q677" s="112">
        <v>0</v>
      </c>
      <c r="R677" s="112">
        <f>$Q$677*$H$677</f>
        <v>0</v>
      </c>
      <c r="S677" s="112">
        <v>0</v>
      </c>
      <c r="T677" s="113">
        <f>$S$677*$H$677</f>
        <v>0</v>
      </c>
      <c r="AR677" s="49" t="s">
        <v>78</v>
      </c>
      <c r="AT677" s="49" t="s">
        <v>75</v>
      </c>
      <c r="AU677" s="49" t="s">
        <v>43</v>
      </c>
      <c r="AY677" s="5" t="s">
        <v>73</v>
      </c>
      <c r="BE677" s="114">
        <f>IF($N$677="základní",$J$677,0)</f>
        <v>0</v>
      </c>
      <c r="BF677" s="114">
        <f>IF($N$677="snížená",$J$677,0)</f>
        <v>0</v>
      </c>
      <c r="BG677" s="114">
        <f>IF($N$677="zákl. přenesená",$J$677,0)</f>
        <v>0</v>
      </c>
      <c r="BH677" s="114">
        <f>IF($N$677="sníž. přenesená",$J$677,0)</f>
        <v>0</v>
      </c>
      <c r="BI677" s="114">
        <f>IF($N$677="nulová",$J$677,0)</f>
        <v>0</v>
      </c>
      <c r="BJ677" s="49" t="s">
        <v>8</v>
      </c>
      <c r="BK677" s="114">
        <f>ROUND($I$677*$H$677,2)</f>
        <v>0</v>
      </c>
      <c r="BL677" s="49" t="s">
        <v>78</v>
      </c>
      <c r="BM677" s="49" t="s">
        <v>1291</v>
      </c>
    </row>
    <row r="678" spans="2:47" s="5" customFormat="1" ht="16.5" customHeight="1">
      <c r="B678" s="16"/>
      <c r="C678" s="17"/>
      <c r="D678" s="115" t="s">
        <v>79</v>
      </c>
      <c r="E678" s="17"/>
      <c r="F678" s="116" t="s">
        <v>1292</v>
      </c>
      <c r="G678" s="17"/>
      <c r="H678" s="17"/>
      <c r="J678" s="17"/>
      <c r="K678" s="17"/>
      <c r="L678" s="32"/>
      <c r="M678" s="35"/>
      <c r="N678" s="17"/>
      <c r="O678" s="17"/>
      <c r="P678" s="17"/>
      <c r="Q678" s="17"/>
      <c r="R678" s="17"/>
      <c r="S678" s="17"/>
      <c r="T678" s="36"/>
      <c r="AT678" s="5" t="s">
        <v>79</v>
      </c>
      <c r="AU678" s="5" t="s">
        <v>43</v>
      </c>
    </row>
    <row r="679" spans="2:47" s="5" customFormat="1" ht="30.75" customHeight="1">
      <c r="B679" s="16"/>
      <c r="C679" s="17"/>
      <c r="D679" s="117" t="s">
        <v>80</v>
      </c>
      <c r="E679" s="17"/>
      <c r="F679" s="118" t="s">
        <v>1288</v>
      </c>
      <c r="G679" s="17"/>
      <c r="H679" s="17"/>
      <c r="J679" s="17"/>
      <c r="K679" s="17"/>
      <c r="L679" s="32"/>
      <c r="M679" s="35"/>
      <c r="N679" s="17"/>
      <c r="O679" s="17"/>
      <c r="P679" s="17"/>
      <c r="Q679" s="17"/>
      <c r="R679" s="17"/>
      <c r="S679" s="17"/>
      <c r="T679" s="36"/>
      <c r="AT679" s="5" t="s">
        <v>80</v>
      </c>
      <c r="AU679" s="5" t="s">
        <v>43</v>
      </c>
    </row>
    <row r="680" spans="2:65" s="5" customFormat="1" ht="15.75" customHeight="1">
      <c r="B680" s="16"/>
      <c r="C680" s="151" t="s">
        <v>486</v>
      </c>
      <c r="D680" s="151" t="s">
        <v>131</v>
      </c>
      <c r="E680" s="152" t="s">
        <v>303</v>
      </c>
      <c r="F680" s="153" t="s">
        <v>304</v>
      </c>
      <c r="G680" s="154" t="s">
        <v>116</v>
      </c>
      <c r="H680" s="155">
        <v>25.594</v>
      </c>
      <c r="I680" s="156"/>
      <c r="J680" s="157">
        <f>ROUND($I$680*$H$680,2)</f>
        <v>0</v>
      </c>
      <c r="K680" s="153"/>
      <c r="L680" s="158"/>
      <c r="M680" s="159"/>
      <c r="N680" s="160" t="s">
        <v>31</v>
      </c>
      <c r="O680" s="17"/>
      <c r="P680" s="17"/>
      <c r="Q680" s="112">
        <v>1</v>
      </c>
      <c r="R680" s="112">
        <f>$Q$680*$H$680</f>
        <v>25.594</v>
      </c>
      <c r="S680" s="112">
        <v>0</v>
      </c>
      <c r="T680" s="113">
        <f>$S$680*$H$680</f>
        <v>0</v>
      </c>
      <c r="AR680" s="49" t="s">
        <v>87</v>
      </c>
      <c r="AT680" s="49" t="s">
        <v>131</v>
      </c>
      <c r="AU680" s="49" t="s">
        <v>43</v>
      </c>
      <c r="AY680" s="5" t="s">
        <v>73</v>
      </c>
      <c r="BE680" s="114">
        <f>IF($N$680="základní",$J$680,0)</f>
        <v>0</v>
      </c>
      <c r="BF680" s="114">
        <f>IF($N$680="snížená",$J$680,0)</f>
        <v>0</v>
      </c>
      <c r="BG680" s="114">
        <f>IF($N$680="zákl. přenesená",$J$680,0)</f>
        <v>0</v>
      </c>
      <c r="BH680" s="114">
        <f>IF($N$680="sníž. přenesená",$J$680,0)</f>
        <v>0</v>
      </c>
      <c r="BI680" s="114">
        <f>IF($N$680="nulová",$J$680,0)</f>
        <v>0</v>
      </c>
      <c r="BJ680" s="49" t="s">
        <v>8</v>
      </c>
      <c r="BK680" s="114">
        <f>ROUND($I$680*$H$680,2)</f>
        <v>0</v>
      </c>
      <c r="BL680" s="49" t="s">
        <v>78</v>
      </c>
      <c r="BM680" s="49" t="s">
        <v>1293</v>
      </c>
    </row>
    <row r="681" spans="2:51" s="5" customFormat="1" ht="15.75" customHeight="1">
      <c r="B681" s="119"/>
      <c r="C681" s="120"/>
      <c r="D681" s="115" t="s">
        <v>81</v>
      </c>
      <c r="E681" s="121"/>
      <c r="F681" s="121" t="s">
        <v>1294</v>
      </c>
      <c r="G681" s="120"/>
      <c r="H681" s="122">
        <v>25.59375</v>
      </c>
      <c r="J681" s="120"/>
      <c r="K681" s="120"/>
      <c r="L681" s="123"/>
      <c r="M681" s="124"/>
      <c r="N681" s="120"/>
      <c r="O681" s="120"/>
      <c r="P681" s="120"/>
      <c r="Q681" s="120"/>
      <c r="R681" s="120"/>
      <c r="S681" s="120"/>
      <c r="T681" s="125"/>
      <c r="AT681" s="126" t="s">
        <v>81</v>
      </c>
      <c r="AU681" s="126" t="s">
        <v>43</v>
      </c>
      <c r="AV681" s="126" t="s">
        <v>43</v>
      </c>
      <c r="AW681" s="126" t="s">
        <v>51</v>
      </c>
      <c r="AX681" s="126" t="s">
        <v>8</v>
      </c>
      <c r="AY681" s="126" t="s">
        <v>73</v>
      </c>
    </row>
    <row r="682" spans="2:65" s="5" customFormat="1" ht="15.75" customHeight="1">
      <c r="B682" s="16"/>
      <c r="C682" s="103" t="s">
        <v>487</v>
      </c>
      <c r="D682" s="103" t="s">
        <v>75</v>
      </c>
      <c r="E682" s="104" t="s">
        <v>1295</v>
      </c>
      <c r="F682" s="105" t="s">
        <v>1296</v>
      </c>
      <c r="G682" s="106" t="s">
        <v>118</v>
      </c>
      <c r="H682" s="107">
        <v>4.2</v>
      </c>
      <c r="I682" s="108"/>
      <c r="J682" s="109">
        <f>ROUND($I$682*$H$682,2)</f>
        <v>0</v>
      </c>
      <c r="K682" s="105" t="s">
        <v>77</v>
      </c>
      <c r="L682" s="32"/>
      <c r="M682" s="110"/>
      <c r="N682" s="111" t="s">
        <v>31</v>
      </c>
      <c r="O682" s="17"/>
      <c r="P682" s="17"/>
      <c r="Q682" s="112">
        <v>2.25634</v>
      </c>
      <c r="R682" s="112">
        <f>$Q$682*$H$682</f>
        <v>9.476628</v>
      </c>
      <c r="S682" s="112">
        <v>0</v>
      </c>
      <c r="T682" s="113">
        <f>$S$682*$H$682</f>
        <v>0</v>
      </c>
      <c r="AR682" s="49" t="s">
        <v>78</v>
      </c>
      <c r="AT682" s="49" t="s">
        <v>75</v>
      </c>
      <c r="AU682" s="49" t="s">
        <v>43</v>
      </c>
      <c r="AY682" s="5" t="s">
        <v>73</v>
      </c>
      <c r="BE682" s="114">
        <f>IF($N$682="základní",$J$682,0)</f>
        <v>0</v>
      </c>
      <c r="BF682" s="114">
        <f>IF($N$682="snížená",$J$682,0)</f>
        <v>0</v>
      </c>
      <c r="BG682" s="114">
        <f>IF($N$682="zákl. přenesená",$J$682,0)</f>
        <v>0</v>
      </c>
      <c r="BH682" s="114">
        <f>IF($N$682="sníž. přenesená",$J$682,0)</f>
        <v>0</v>
      </c>
      <c r="BI682" s="114">
        <f>IF($N$682="nulová",$J$682,0)</f>
        <v>0</v>
      </c>
      <c r="BJ682" s="49" t="s">
        <v>8</v>
      </c>
      <c r="BK682" s="114">
        <f>ROUND($I$682*$H$682,2)</f>
        <v>0</v>
      </c>
      <c r="BL682" s="49" t="s">
        <v>78</v>
      </c>
      <c r="BM682" s="49" t="s">
        <v>1297</v>
      </c>
    </row>
    <row r="683" spans="2:47" s="5" customFormat="1" ht="16.5" customHeight="1">
      <c r="B683" s="16"/>
      <c r="C683" s="17"/>
      <c r="D683" s="115" t="s">
        <v>79</v>
      </c>
      <c r="E683" s="17"/>
      <c r="F683" s="116" t="s">
        <v>1298</v>
      </c>
      <c r="G683" s="17"/>
      <c r="H683" s="17"/>
      <c r="J683" s="17"/>
      <c r="K683" s="17"/>
      <c r="L683" s="32"/>
      <c r="M683" s="35"/>
      <c r="N683" s="17"/>
      <c r="O683" s="17"/>
      <c r="P683" s="17"/>
      <c r="Q683" s="17"/>
      <c r="R683" s="17"/>
      <c r="S683" s="17"/>
      <c r="T683" s="36"/>
      <c r="AT683" s="5" t="s">
        <v>79</v>
      </c>
      <c r="AU683" s="5" t="s">
        <v>43</v>
      </c>
    </row>
    <row r="684" spans="2:47" s="5" customFormat="1" ht="71.25" customHeight="1">
      <c r="B684" s="16"/>
      <c r="C684" s="17"/>
      <c r="D684" s="117" t="s">
        <v>117</v>
      </c>
      <c r="E684" s="17"/>
      <c r="F684" s="118" t="s">
        <v>1299</v>
      </c>
      <c r="G684" s="17"/>
      <c r="H684" s="17"/>
      <c r="J684" s="17"/>
      <c r="K684" s="17"/>
      <c r="L684" s="32"/>
      <c r="M684" s="35"/>
      <c r="N684" s="17"/>
      <c r="O684" s="17"/>
      <c r="P684" s="17"/>
      <c r="Q684" s="17"/>
      <c r="R684" s="17"/>
      <c r="S684" s="17"/>
      <c r="T684" s="36"/>
      <c r="AT684" s="5" t="s">
        <v>117</v>
      </c>
      <c r="AU684" s="5" t="s">
        <v>43</v>
      </c>
    </row>
    <row r="685" spans="2:47" s="5" customFormat="1" ht="30.75" customHeight="1">
      <c r="B685" s="16"/>
      <c r="C685" s="17"/>
      <c r="D685" s="117" t="s">
        <v>80</v>
      </c>
      <c r="E685" s="17"/>
      <c r="F685" s="118" t="s">
        <v>608</v>
      </c>
      <c r="G685" s="17"/>
      <c r="H685" s="17"/>
      <c r="J685" s="17"/>
      <c r="K685" s="17"/>
      <c r="L685" s="32"/>
      <c r="M685" s="35"/>
      <c r="N685" s="17"/>
      <c r="O685" s="17"/>
      <c r="P685" s="17"/>
      <c r="Q685" s="17"/>
      <c r="R685" s="17"/>
      <c r="S685" s="17"/>
      <c r="T685" s="36"/>
      <c r="AT685" s="5" t="s">
        <v>80</v>
      </c>
      <c r="AU685" s="5" t="s">
        <v>43</v>
      </c>
    </row>
    <row r="686" spans="2:65" s="5" customFormat="1" ht="15.75" customHeight="1">
      <c r="B686" s="16"/>
      <c r="C686" s="103" t="s">
        <v>488</v>
      </c>
      <c r="D686" s="103" t="s">
        <v>75</v>
      </c>
      <c r="E686" s="104" t="s">
        <v>1300</v>
      </c>
      <c r="F686" s="105" t="s">
        <v>1301</v>
      </c>
      <c r="G686" s="106" t="s">
        <v>132</v>
      </c>
      <c r="H686" s="107">
        <v>150</v>
      </c>
      <c r="I686" s="108"/>
      <c r="J686" s="109">
        <f>ROUND($I$686*$H$686,2)</f>
        <v>0</v>
      </c>
      <c r="K686" s="105" t="s">
        <v>77</v>
      </c>
      <c r="L686" s="32"/>
      <c r="M686" s="110"/>
      <c r="N686" s="111" t="s">
        <v>31</v>
      </c>
      <c r="O686" s="17"/>
      <c r="P686" s="17"/>
      <c r="Q686" s="112">
        <v>4E-05</v>
      </c>
      <c r="R686" s="112">
        <f>$Q$686*$H$686</f>
        <v>0.006</v>
      </c>
      <c r="S686" s="112">
        <v>0</v>
      </c>
      <c r="T686" s="113">
        <f>$S$686*$H$686</f>
        <v>0</v>
      </c>
      <c r="AR686" s="49" t="s">
        <v>78</v>
      </c>
      <c r="AT686" s="49" t="s">
        <v>75</v>
      </c>
      <c r="AU686" s="49" t="s">
        <v>43</v>
      </c>
      <c r="AY686" s="5" t="s">
        <v>73</v>
      </c>
      <c r="BE686" s="114">
        <f>IF($N$686="základní",$J$686,0)</f>
        <v>0</v>
      </c>
      <c r="BF686" s="114">
        <f>IF($N$686="snížená",$J$686,0)</f>
        <v>0</v>
      </c>
      <c r="BG686" s="114">
        <f>IF($N$686="zákl. přenesená",$J$686,0)</f>
        <v>0</v>
      </c>
      <c r="BH686" s="114">
        <f>IF($N$686="sníž. přenesená",$J$686,0)</f>
        <v>0</v>
      </c>
      <c r="BI686" s="114">
        <f>IF($N$686="nulová",$J$686,0)</f>
        <v>0</v>
      </c>
      <c r="BJ686" s="49" t="s">
        <v>8</v>
      </c>
      <c r="BK686" s="114">
        <f>ROUND($I$686*$H$686,2)</f>
        <v>0</v>
      </c>
      <c r="BL686" s="49" t="s">
        <v>78</v>
      </c>
      <c r="BM686" s="49" t="s">
        <v>1302</v>
      </c>
    </row>
    <row r="687" spans="2:47" s="5" customFormat="1" ht="27" customHeight="1">
      <c r="B687" s="16"/>
      <c r="C687" s="17"/>
      <c r="D687" s="115" t="s">
        <v>79</v>
      </c>
      <c r="E687" s="17"/>
      <c r="F687" s="116" t="s">
        <v>1303</v>
      </c>
      <c r="G687" s="17"/>
      <c r="H687" s="17"/>
      <c r="J687" s="17"/>
      <c r="K687" s="17"/>
      <c r="L687" s="32"/>
      <c r="M687" s="35"/>
      <c r="N687" s="17"/>
      <c r="O687" s="17"/>
      <c r="P687" s="17"/>
      <c r="Q687" s="17"/>
      <c r="R687" s="17"/>
      <c r="S687" s="17"/>
      <c r="T687" s="36"/>
      <c r="AT687" s="5" t="s">
        <v>79</v>
      </c>
      <c r="AU687" s="5" t="s">
        <v>43</v>
      </c>
    </row>
    <row r="688" spans="2:47" s="5" customFormat="1" ht="57.75" customHeight="1">
      <c r="B688" s="16"/>
      <c r="C688" s="17"/>
      <c r="D688" s="117" t="s">
        <v>117</v>
      </c>
      <c r="E688" s="17"/>
      <c r="F688" s="118" t="s">
        <v>1304</v>
      </c>
      <c r="G688" s="17"/>
      <c r="H688" s="17"/>
      <c r="J688" s="17"/>
      <c r="K688" s="17"/>
      <c r="L688" s="32"/>
      <c r="M688" s="35"/>
      <c r="N688" s="17"/>
      <c r="O688" s="17"/>
      <c r="P688" s="17"/>
      <c r="Q688" s="17"/>
      <c r="R688" s="17"/>
      <c r="S688" s="17"/>
      <c r="T688" s="36"/>
      <c r="AT688" s="5" t="s">
        <v>117</v>
      </c>
      <c r="AU688" s="5" t="s">
        <v>43</v>
      </c>
    </row>
    <row r="689" spans="2:47" s="5" customFormat="1" ht="30.75" customHeight="1">
      <c r="B689" s="16"/>
      <c r="C689" s="17"/>
      <c r="D689" s="117" t="s">
        <v>80</v>
      </c>
      <c r="E689" s="17"/>
      <c r="F689" s="118" t="s">
        <v>1288</v>
      </c>
      <c r="G689" s="17"/>
      <c r="H689" s="17"/>
      <c r="J689" s="17"/>
      <c r="K689" s="17"/>
      <c r="L689" s="32"/>
      <c r="M689" s="35"/>
      <c r="N689" s="17"/>
      <c r="O689" s="17"/>
      <c r="P689" s="17"/>
      <c r="Q689" s="17"/>
      <c r="R689" s="17"/>
      <c r="S689" s="17"/>
      <c r="T689" s="36"/>
      <c r="AT689" s="5" t="s">
        <v>80</v>
      </c>
      <c r="AU689" s="5" t="s">
        <v>43</v>
      </c>
    </row>
    <row r="690" spans="2:65" s="5" customFormat="1" ht="15.75" customHeight="1">
      <c r="B690" s="16"/>
      <c r="C690" s="151" t="s">
        <v>489</v>
      </c>
      <c r="D690" s="151" t="s">
        <v>131</v>
      </c>
      <c r="E690" s="152" t="s">
        <v>1305</v>
      </c>
      <c r="F690" s="153" t="s">
        <v>1306</v>
      </c>
      <c r="G690" s="154" t="s">
        <v>83</v>
      </c>
      <c r="H690" s="155">
        <v>150</v>
      </c>
      <c r="I690" s="156"/>
      <c r="J690" s="157">
        <f>ROUND($I$690*$H$690,2)</f>
        <v>0</v>
      </c>
      <c r="K690" s="153"/>
      <c r="L690" s="158"/>
      <c r="M690" s="159"/>
      <c r="N690" s="160" t="s">
        <v>31</v>
      </c>
      <c r="O690" s="17"/>
      <c r="P690" s="17"/>
      <c r="Q690" s="112">
        <v>0.02</v>
      </c>
      <c r="R690" s="112">
        <f>$Q$690*$H$690</f>
        <v>3</v>
      </c>
      <c r="S690" s="112">
        <v>0</v>
      </c>
      <c r="T690" s="113">
        <f>$S$690*$H$690</f>
        <v>0</v>
      </c>
      <c r="AR690" s="49" t="s">
        <v>87</v>
      </c>
      <c r="AT690" s="49" t="s">
        <v>131</v>
      </c>
      <c r="AU690" s="49" t="s">
        <v>43</v>
      </c>
      <c r="AY690" s="5" t="s">
        <v>73</v>
      </c>
      <c r="BE690" s="114">
        <f>IF($N$690="základní",$J$690,0)</f>
        <v>0</v>
      </c>
      <c r="BF690" s="114">
        <f>IF($N$690="snížená",$J$690,0)</f>
        <v>0</v>
      </c>
      <c r="BG690" s="114">
        <f>IF($N$690="zákl. přenesená",$J$690,0)</f>
        <v>0</v>
      </c>
      <c r="BH690" s="114">
        <f>IF($N$690="sníž. přenesená",$J$690,0)</f>
        <v>0</v>
      </c>
      <c r="BI690" s="114">
        <f>IF($N$690="nulová",$J$690,0)</f>
        <v>0</v>
      </c>
      <c r="BJ690" s="49" t="s">
        <v>8</v>
      </c>
      <c r="BK690" s="114">
        <f>ROUND($I$690*$H$690,2)</f>
        <v>0</v>
      </c>
      <c r="BL690" s="49" t="s">
        <v>78</v>
      </c>
      <c r="BM690" s="49" t="s">
        <v>1307</v>
      </c>
    </row>
    <row r="691" spans="2:47" s="5" customFormat="1" ht="16.5" customHeight="1">
      <c r="B691" s="16"/>
      <c r="C691" s="17"/>
      <c r="D691" s="115" t="s">
        <v>79</v>
      </c>
      <c r="E691" s="17"/>
      <c r="F691" s="116" t="s">
        <v>1308</v>
      </c>
      <c r="G691" s="17"/>
      <c r="H691" s="17"/>
      <c r="J691" s="17"/>
      <c r="K691" s="17"/>
      <c r="L691" s="32"/>
      <c r="M691" s="35"/>
      <c r="N691" s="17"/>
      <c r="O691" s="17"/>
      <c r="P691" s="17"/>
      <c r="Q691" s="17"/>
      <c r="R691" s="17"/>
      <c r="S691" s="17"/>
      <c r="T691" s="36"/>
      <c r="AT691" s="5" t="s">
        <v>79</v>
      </c>
      <c r="AU691" s="5" t="s">
        <v>43</v>
      </c>
    </row>
    <row r="692" spans="2:47" s="5" customFormat="1" ht="30.75" customHeight="1">
      <c r="B692" s="16"/>
      <c r="C692" s="17"/>
      <c r="D692" s="117" t="s">
        <v>80</v>
      </c>
      <c r="E692" s="17"/>
      <c r="F692" s="118" t="s">
        <v>1288</v>
      </c>
      <c r="G692" s="17"/>
      <c r="H692" s="17"/>
      <c r="J692" s="17"/>
      <c r="K692" s="17"/>
      <c r="L692" s="32"/>
      <c r="M692" s="35"/>
      <c r="N692" s="17"/>
      <c r="O692" s="17"/>
      <c r="P692" s="17"/>
      <c r="Q692" s="17"/>
      <c r="R692" s="17"/>
      <c r="S692" s="17"/>
      <c r="T692" s="36"/>
      <c r="AT692" s="5" t="s">
        <v>80</v>
      </c>
      <c r="AU692" s="5" t="s">
        <v>43</v>
      </c>
    </row>
    <row r="693" spans="2:65" s="5" customFormat="1" ht="15.75" customHeight="1">
      <c r="B693" s="16"/>
      <c r="C693" s="151" t="s">
        <v>492</v>
      </c>
      <c r="D693" s="151" t="s">
        <v>131</v>
      </c>
      <c r="E693" s="152" t="s">
        <v>1309</v>
      </c>
      <c r="F693" s="153" t="s">
        <v>1310</v>
      </c>
      <c r="G693" s="154" t="s">
        <v>83</v>
      </c>
      <c r="H693" s="155">
        <v>150</v>
      </c>
      <c r="I693" s="156"/>
      <c r="J693" s="157">
        <f>ROUND($I$693*$H$693,2)</f>
        <v>0</v>
      </c>
      <c r="K693" s="153"/>
      <c r="L693" s="158"/>
      <c r="M693" s="159"/>
      <c r="N693" s="160" t="s">
        <v>31</v>
      </c>
      <c r="O693" s="17"/>
      <c r="P693" s="17"/>
      <c r="Q693" s="112">
        <v>0.0005</v>
      </c>
      <c r="R693" s="112">
        <f>$Q$693*$H$693</f>
        <v>0.075</v>
      </c>
      <c r="S693" s="112">
        <v>0</v>
      </c>
      <c r="T693" s="113">
        <f>$S$693*$H$693</f>
        <v>0</v>
      </c>
      <c r="AR693" s="49" t="s">
        <v>87</v>
      </c>
      <c r="AT693" s="49" t="s">
        <v>131</v>
      </c>
      <c r="AU693" s="49" t="s">
        <v>43</v>
      </c>
      <c r="AY693" s="5" t="s">
        <v>73</v>
      </c>
      <c r="BE693" s="114">
        <f>IF($N$693="základní",$J$693,0)</f>
        <v>0</v>
      </c>
      <c r="BF693" s="114">
        <f>IF($N$693="snížená",$J$693,0)</f>
        <v>0</v>
      </c>
      <c r="BG693" s="114">
        <f>IF($N$693="zákl. přenesená",$J$693,0)</f>
        <v>0</v>
      </c>
      <c r="BH693" s="114">
        <f>IF($N$693="sníž. přenesená",$J$693,0)</f>
        <v>0</v>
      </c>
      <c r="BI693" s="114">
        <f>IF($N$693="nulová",$J$693,0)</f>
        <v>0</v>
      </c>
      <c r="BJ693" s="49" t="s">
        <v>8</v>
      </c>
      <c r="BK693" s="114">
        <f>ROUND($I$693*$H$693,2)</f>
        <v>0</v>
      </c>
      <c r="BL693" s="49" t="s">
        <v>78</v>
      </c>
      <c r="BM693" s="49" t="s">
        <v>1311</v>
      </c>
    </row>
    <row r="694" spans="2:47" s="5" customFormat="1" ht="16.5" customHeight="1">
      <c r="B694" s="16"/>
      <c r="C694" s="17"/>
      <c r="D694" s="115" t="s">
        <v>79</v>
      </c>
      <c r="E694" s="17"/>
      <c r="F694" s="116" t="s">
        <v>1312</v>
      </c>
      <c r="G694" s="17"/>
      <c r="H694" s="17"/>
      <c r="J694" s="17"/>
      <c r="K694" s="17"/>
      <c r="L694" s="32"/>
      <c r="M694" s="35"/>
      <c r="N694" s="17"/>
      <c r="O694" s="17"/>
      <c r="P694" s="17"/>
      <c r="Q694" s="17"/>
      <c r="R694" s="17"/>
      <c r="S694" s="17"/>
      <c r="T694" s="36"/>
      <c r="AT694" s="5" t="s">
        <v>79</v>
      </c>
      <c r="AU694" s="5" t="s">
        <v>43</v>
      </c>
    </row>
    <row r="695" spans="2:47" s="5" customFormat="1" ht="30.75" customHeight="1">
      <c r="B695" s="16"/>
      <c r="C695" s="17"/>
      <c r="D695" s="117" t="s">
        <v>80</v>
      </c>
      <c r="E695" s="17"/>
      <c r="F695" s="118" t="s">
        <v>1288</v>
      </c>
      <c r="G695" s="17"/>
      <c r="H695" s="17"/>
      <c r="J695" s="17"/>
      <c r="K695" s="17"/>
      <c r="L695" s="32"/>
      <c r="M695" s="35"/>
      <c r="N695" s="17"/>
      <c r="O695" s="17"/>
      <c r="P695" s="17"/>
      <c r="Q695" s="17"/>
      <c r="R695" s="17"/>
      <c r="S695" s="17"/>
      <c r="T695" s="36"/>
      <c r="AT695" s="5" t="s">
        <v>80</v>
      </c>
      <c r="AU695" s="5" t="s">
        <v>43</v>
      </c>
    </row>
    <row r="696" spans="2:65" s="5" customFormat="1" ht="15.75" customHeight="1">
      <c r="B696" s="16"/>
      <c r="C696" s="103" t="s">
        <v>495</v>
      </c>
      <c r="D696" s="103" t="s">
        <v>75</v>
      </c>
      <c r="E696" s="104" t="s">
        <v>1313</v>
      </c>
      <c r="F696" s="105" t="s">
        <v>1314</v>
      </c>
      <c r="G696" s="106" t="s">
        <v>132</v>
      </c>
      <c r="H696" s="107">
        <v>150</v>
      </c>
      <c r="I696" s="108"/>
      <c r="J696" s="109">
        <f>ROUND($I$696*$H$696,2)</f>
        <v>0</v>
      </c>
      <c r="K696" s="105" t="s">
        <v>77</v>
      </c>
      <c r="L696" s="32"/>
      <c r="M696" s="110"/>
      <c r="N696" s="111" t="s">
        <v>31</v>
      </c>
      <c r="O696" s="17"/>
      <c r="P696" s="17"/>
      <c r="Q696" s="112">
        <v>0.203</v>
      </c>
      <c r="R696" s="112">
        <f>$Q$696*$H$696</f>
        <v>30.450000000000003</v>
      </c>
      <c r="S696" s="112">
        <v>0</v>
      </c>
      <c r="T696" s="113">
        <f>$S$696*$H$696</f>
        <v>0</v>
      </c>
      <c r="AR696" s="49" t="s">
        <v>78</v>
      </c>
      <c r="AT696" s="49" t="s">
        <v>75</v>
      </c>
      <c r="AU696" s="49" t="s">
        <v>43</v>
      </c>
      <c r="AY696" s="5" t="s">
        <v>73</v>
      </c>
      <c r="BE696" s="114">
        <f>IF($N$696="základní",$J$696,0)</f>
        <v>0</v>
      </c>
      <c r="BF696" s="114">
        <f>IF($N$696="snížená",$J$696,0)</f>
        <v>0</v>
      </c>
      <c r="BG696" s="114">
        <f>IF($N$696="zákl. přenesená",$J$696,0)</f>
        <v>0</v>
      </c>
      <c r="BH696" s="114">
        <f>IF($N$696="sníž. přenesená",$J$696,0)</f>
        <v>0</v>
      </c>
      <c r="BI696" s="114">
        <f>IF($N$696="nulová",$J$696,0)</f>
        <v>0</v>
      </c>
      <c r="BJ696" s="49" t="s">
        <v>8</v>
      </c>
      <c r="BK696" s="114">
        <f>ROUND($I$696*$H$696,2)</f>
        <v>0</v>
      </c>
      <c r="BL696" s="49" t="s">
        <v>78</v>
      </c>
      <c r="BM696" s="49" t="s">
        <v>1315</v>
      </c>
    </row>
    <row r="697" spans="2:47" s="5" customFormat="1" ht="27" customHeight="1">
      <c r="B697" s="16"/>
      <c r="C697" s="17"/>
      <c r="D697" s="115" t="s">
        <v>79</v>
      </c>
      <c r="E697" s="17"/>
      <c r="F697" s="116" t="s">
        <v>1316</v>
      </c>
      <c r="G697" s="17"/>
      <c r="H697" s="17"/>
      <c r="J697" s="17"/>
      <c r="K697" s="17"/>
      <c r="L697" s="32"/>
      <c r="M697" s="35"/>
      <c r="N697" s="17"/>
      <c r="O697" s="17"/>
      <c r="P697" s="17"/>
      <c r="Q697" s="17"/>
      <c r="R697" s="17"/>
      <c r="S697" s="17"/>
      <c r="T697" s="36"/>
      <c r="AT697" s="5" t="s">
        <v>79</v>
      </c>
      <c r="AU697" s="5" t="s">
        <v>43</v>
      </c>
    </row>
    <row r="698" spans="2:47" s="5" customFormat="1" ht="44.25" customHeight="1">
      <c r="B698" s="16"/>
      <c r="C698" s="17"/>
      <c r="D698" s="117" t="s">
        <v>117</v>
      </c>
      <c r="E698" s="17"/>
      <c r="F698" s="118" t="s">
        <v>1317</v>
      </c>
      <c r="G698" s="17"/>
      <c r="H698" s="17"/>
      <c r="J698" s="17"/>
      <c r="K698" s="17"/>
      <c r="L698" s="32"/>
      <c r="M698" s="35"/>
      <c r="N698" s="17"/>
      <c r="O698" s="17"/>
      <c r="P698" s="17"/>
      <c r="Q698" s="17"/>
      <c r="R698" s="17"/>
      <c r="S698" s="17"/>
      <c r="T698" s="36"/>
      <c r="AT698" s="5" t="s">
        <v>117</v>
      </c>
      <c r="AU698" s="5" t="s">
        <v>43</v>
      </c>
    </row>
    <row r="699" spans="2:47" s="5" customFormat="1" ht="30.75" customHeight="1">
      <c r="B699" s="16"/>
      <c r="C699" s="17"/>
      <c r="D699" s="117" t="s">
        <v>80</v>
      </c>
      <c r="E699" s="17"/>
      <c r="F699" s="118" t="s">
        <v>1288</v>
      </c>
      <c r="G699" s="17"/>
      <c r="H699" s="17"/>
      <c r="J699" s="17"/>
      <c r="K699" s="17"/>
      <c r="L699" s="32"/>
      <c r="M699" s="35"/>
      <c r="N699" s="17"/>
      <c r="O699" s="17"/>
      <c r="P699" s="17"/>
      <c r="Q699" s="17"/>
      <c r="R699" s="17"/>
      <c r="S699" s="17"/>
      <c r="T699" s="36"/>
      <c r="AT699" s="5" t="s">
        <v>80</v>
      </c>
      <c r="AU699" s="5" t="s">
        <v>43</v>
      </c>
    </row>
    <row r="700" spans="2:65" s="5" customFormat="1" ht="15.75" customHeight="1">
      <c r="B700" s="16"/>
      <c r="C700" s="103" t="s">
        <v>496</v>
      </c>
      <c r="D700" s="103" t="s">
        <v>75</v>
      </c>
      <c r="E700" s="104" t="s">
        <v>1318</v>
      </c>
      <c r="F700" s="105" t="s">
        <v>1319</v>
      </c>
      <c r="G700" s="106" t="s">
        <v>83</v>
      </c>
      <c r="H700" s="107">
        <v>7</v>
      </c>
      <c r="I700" s="108"/>
      <c r="J700" s="109">
        <f>ROUND($I$700*$H$700,2)</f>
        <v>0</v>
      </c>
      <c r="K700" s="105" t="s">
        <v>77</v>
      </c>
      <c r="L700" s="32"/>
      <c r="M700" s="110"/>
      <c r="N700" s="111" t="s">
        <v>31</v>
      </c>
      <c r="O700" s="17"/>
      <c r="P700" s="17"/>
      <c r="Q700" s="112">
        <v>1.49532</v>
      </c>
      <c r="R700" s="112">
        <f>$Q$700*$H$700</f>
        <v>10.46724</v>
      </c>
      <c r="S700" s="112">
        <v>0</v>
      </c>
      <c r="T700" s="113">
        <f>$S$700*$H$700</f>
        <v>0</v>
      </c>
      <c r="AR700" s="49" t="s">
        <v>78</v>
      </c>
      <c r="AT700" s="49" t="s">
        <v>75</v>
      </c>
      <c r="AU700" s="49" t="s">
        <v>43</v>
      </c>
      <c r="AY700" s="5" t="s">
        <v>73</v>
      </c>
      <c r="BE700" s="114">
        <f>IF($N$700="základní",$J$700,0)</f>
        <v>0</v>
      </c>
      <c r="BF700" s="114">
        <f>IF($N$700="snížená",$J$700,0)</f>
        <v>0</v>
      </c>
      <c r="BG700" s="114">
        <f>IF($N$700="zákl. přenesená",$J$700,0)</f>
        <v>0</v>
      </c>
      <c r="BH700" s="114">
        <f>IF($N$700="sníž. přenesená",$J$700,0)</f>
        <v>0</v>
      </c>
      <c r="BI700" s="114">
        <f>IF($N$700="nulová",$J$700,0)</f>
        <v>0</v>
      </c>
      <c r="BJ700" s="49" t="s">
        <v>8</v>
      </c>
      <c r="BK700" s="114">
        <f>ROUND($I$700*$H$700,2)</f>
        <v>0</v>
      </c>
      <c r="BL700" s="49" t="s">
        <v>78</v>
      </c>
      <c r="BM700" s="49" t="s">
        <v>1320</v>
      </c>
    </row>
    <row r="701" spans="2:47" s="5" customFormat="1" ht="27" customHeight="1">
      <c r="B701" s="16"/>
      <c r="C701" s="17"/>
      <c r="D701" s="115" t="s">
        <v>79</v>
      </c>
      <c r="E701" s="17"/>
      <c r="F701" s="116" t="s">
        <v>1321</v>
      </c>
      <c r="G701" s="17"/>
      <c r="H701" s="17"/>
      <c r="J701" s="17"/>
      <c r="K701" s="17"/>
      <c r="L701" s="32"/>
      <c r="M701" s="35"/>
      <c r="N701" s="17"/>
      <c r="O701" s="17"/>
      <c r="P701" s="17"/>
      <c r="Q701" s="17"/>
      <c r="R701" s="17"/>
      <c r="S701" s="17"/>
      <c r="T701" s="36"/>
      <c r="AT701" s="5" t="s">
        <v>79</v>
      </c>
      <c r="AU701" s="5" t="s">
        <v>43</v>
      </c>
    </row>
    <row r="702" spans="2:47" s="5" customFormat="1" ht="30.75" customHeight="1">
      <c r="B702" s="16"/>
      <c r="C702" s="17"/>
      <c r="D702" s="117" t="s">
        <v>80</v>
      </c>
      <c r="E702" s="17"/>
      <c r="F702" s="118" t="s">
        <v>1322</v>
      </c>
      <c r="G702" s="17"/>
      <c r="H702" s="17"/>
      <c r="J702" s="17"/>
      <c r="K702" s="17"/>
      <c r="L702" s="32"/>
      <c r="M702" s="35"/>
      <c r="N702" s="17"/>
      <c r="O702" s="17"/>
      <c r="P702" s="17"/>
      <c r="Q702" s="17"/>
      <c r="R702" s="17"/>
      <c r="S702" s="17"/>
      <c r="T702" s="36"/>
      <c r="AT702" s="5" t="s">
        <v>80</v>
      </c>
      <c r="AU702" s="5" t="s">
        <v>43</v>
      </c>
    </row>
    <row r="703" spans="2:65" s="5" customFormat="1" ht="15.75" customHeight="1">
      <c r="B703" s="16"/>
      <c r="C703" s="151" t="s">
        <v>499</v>
      </c>
      <c r="D703" s="151" t="s">
        <v>131</v>
      </c>
      <c r="E703" s="152" t="s">
        <v>1323</v>
      </c>
      <c r="F703" s="153" t="s">
        <v>1324</v>
      </c>
      <c r="G703" s="154" t="s">
        <v>83</v>
      </c>
      <c r="H703" s="155">
        <v>5</v>
      </c>
      <c r="I703" s="156"/>
      <c r="J703" s="157">
        <f>ROUND($I$703*$H$703,2)</f>
        <v>0</v>
      </c>
      <c r="K703" s="153"/>
      <c r="L703" s="158"/>
      <c r="M703" s="159"/>
      <c r="N703" s="160" t="s">
        <v>31</v>
      </c>
      <c r="O703" s="17"/>
      <c r="P703" s="17"/>
      <c r="Q703" s="112">
        <v>0.03</v>
      </c>
      <c r="R703" s="112">
        <f>$Q$703*$H$703</f>
        <v>0.15</v>
      </c>
      <c r="S703" s="112">
        <v>0</v>
      </c>
      <c r="T703" s="113">
        <f>$S$703*$H$703</f>
        <v>0</v>
      </c>
      <c r="AR703" s="49" t="s">
        <v>87</v>
      </c>
      <c r="AT703" s="49" t="s">
        <v>131</v>
      </c>
      <c r="AU703" s="49" t="s">
        <v>43</v>
      </c>
      <c r="AY703" s="5" t="s">
        <v>73</v>
      </c>
      <c r="BE703" s="114">
        <f>IF($N$703="základní",$J$703,0)</f>
        <v>0</v>
      </c>
      <c r="BF703" s="114">
        <f>IF($N$703="snížená",$J$703,0)</f>
        <v>0</v>
      </c>
      <c r="BG703" s="114">
        <f>IF($N$703="zákl. přenesená",$J$703,0)</f>
        <v>0</v>
      </c>
      <c r="BH703" s="114">
        <f>IF($N$703="sníž. přenesená",$J$703,0)</f>
        <v>0</v>
      </c>
      <c r="BI703" s="114">
        <f>IF($N$703="nulová",$J$703,0)</f>
        <v>0</v>
      </c>
      <c r="BJ703" s="49" t="s">
        <v>8</v>
      </c>
      <c r="BK703" s="114">
        <f>ROUND($I$703*$H$703,2)</f>
        <v>0</v>
      </c>
      <c r="BL703" s="49" t="s">
        <v>78</v>
      </c>
      <c r="BM703" s="49" t="s">
        <v>1325</v>
      </c>
    </row>
    <row r="704" spans="2:47" s="5" customFormat="1" ht="30.75" customHeight="1">
      <c r="B704" s="16"/>
      <c r="C704" s="17"/>
      <c r="D704" s="115" t="s">
        <v>80</v>
      </c>
      <c r="E704" s="17"/>
      <c r="F704" s="118" t="s">
        <v>600</v>
      </c>
      <c r="G704" s="17"/>
      <c r="H704" s="17"/>
      <c r="J704" s="17"/>
      <c r="K704" s="17"/>
      <c r="L704" s="32"/>
      <c r="M704" s="35"/>
      <c r="N704" s="17"/>
      <c r="O704" s="17"/>
      <c r="P704" s="17"/>
      <c r="Q704" s="17"/>
      <c r="R704" s="17"/>
      <c r="S704" s="17"/>
      <c r="T704" s="36"/>
      <c r="AT704" s="5" t="s">
        <v>80</v>
      </c>
      <c r="AU704" s="5" t="s">
        <v>43</v>
      </c>
    </row>
    <row r="705" spans="2:65" s="5" customFormat="1" ht="15.75" customHeight="1">
      <c r="B705" s="16"/>
      <c r="C705" s="151" t="s">
        <v>502</v>
      </c>
      <c r="D705" s="151" t="s">
        <v>131</v>
      </c>
      <c r="E705" s="152" t="s">
        <v>1326</v>
      </c>
      <c r="F705" s="153" t="s">
        <v>1327</v>
      </c>
      <c r="G705" s="154" t="s">
        <v>83</v>
      </c>
      <c r="H705" s="155">
        <v>2</v>
      </c>
      <c r="I705" s="156"/>
      <c r="J705" s="157">
        <f>ROUND($I$705*$H$705,2)</f>
        <v>0</v>
      </c>
      <c r="K705" s="153"/>
      <c r="L705" s="158"/>
      <c r="M705" s="159"/>
      <c r="N705" s="160" t="s">
        <v>31</v>
      </c>
      <c r="O705" s="17"/>
      <c r="P705" s="17"/>
      <c r="Q705" s="112">
        <v>0.05</v>
      </c>
      <c r="R705" s="112">
        <f>$Q$705*$H$705</f>
        <v>0.1</v>
      </c>
      <c r="S705" s="112">
        <v>0</v>
      </c>
      <c r="T705" s="113">
        <f>$S$705*$H$705</f>
        <v>0</v>
      </c>
      <c r="AR705" s="49" t="s">
        <v>87</v>
      </c>
      <c r="AT705" s="49" t="s">
        <v>131</v>
      </c>
      <c r="AU705" s="49" t="s">
        <v>43</v>
      </c>
      <c r="AY705" s="5" t="s">
        <v>73</v>
      </c>
      <c r="BE705" s="114">
        <f>IF($N$705="základní",$J$705,0)</f>
        <v>0</v>
      </c>
      <c r="BF705" s="114">
        <f>IF($N$705="snížená",$J$705,0)</f>
        <v>0</v>
      </c>
      <c r="BG705" s="114">
        <f>IF($N$705="zákl. přenesená",$J$705,0)</f>
        <v>0</v>
      </c>
      <c r="BH705" s="114">
        <f>IF($N$705="sníž. přenesená",$J$705,0)</f>
        <v>0</v>
      </c>
      <c r="BI705" s="114">
        <f>IF($N$705="nulová",$J$705,0)</f>
        <v>0</v>
      </c>
      <c r="BJ705" s="49" t="s">
        <v>8</v>
      </c>
      <c r="BK705" s="114">
        <f>ROUND($I$705*$H$705,2)</f>
        <v>0</v>
      </c>
      <c r="BL705" s="49" t="s">
        <v>78</v>
      </c>
      <c r="BM705" s="49" t="s">
        <v>1328</v>
      </c>
    </row>
    <row r="706" spans="2:47" s="5" customFormat="1" ht="30.75" customHeight="1">
      <c r="B706" s="16"/>
      <c r="C706" s="17"/>
      <c r="D706" s="115" t="s">
        <v>80</v>
      </c>
      <c r="E706" s="17"/>
      <c r="F706" s="118" t="s">
        <v>604</v>
      </c>
      <c r="G706" s="17"/>
      <c r="H706" s="17"/>
      <c r="J706" s="17"/>
      <c r="K706" s="17"/>
      <c r="L706" s="32"/>
      <c r="M706" s="35"/>
      <c r="N706" s="17"/>
      <c r="O706" s="17"/>
      <c r="P706" s="17"/>
      <c r="Q706" s="17"/>
      <c r="R706" s="17"/>
      <c r="S706" s="17"/>
      <c r="T706" s="36"/>
      <c r="AT706" s="5" t="s">
        <v>80</v>
      </c>
      <c r="AU706" s="5" t="s">
        <v>43</v>
      </c>
    </row>
    <row r="707" spans="2:65" s="5" customFormat="1" ht="15.75" customHeight="1">
      <c r="B707" s="16"/>
      <c r="C707" s="151" t="s">
        <v>503</v>
      </c>
      <c r="D707" s="151" t="s">
        <v>131</v>
      </c>
      <c r="E707" s="152" t="s">
        <v>1329</v>
      </c>
      <c r="F707" s="153" t="s">
        <v>1330</v>
      </c>
      <c r="G707" s="154" t="s">
        <v>83</v>
      </c>
      <c r="H707" s="155">
        <v>2</v>
      </c>
      <c r="I707" s="156"/>
      <c r="J707" s="157">
        <f>ROUND($I$707*$H$707,2)</f>
        <v>0</v>
      </c>
      <c r="K707" s="153"/>
      <c r="L707" s="158"/>
      <c r="M707" s="159"/>
      <c r="N707" s="160" t="s">
        <v>31</v>
      </c>
      <c r="O707" s="17"/>
      <c r="P707" s="17"/>
      <c r="Q707" s="112">
        <v>0.045</v>
      </c>
      <c r="R707" s="112">
        <f>$Q$707*$H$707</f>
        <v>0.09</v>
      </c>
      <c r="S707" s="112">
        <v>0</v>
      </c>
      <c r="T707" s="113">
        <f>$S$707*$H$707</f>
        <v>0</v>
      </c>
      <c r="AR707" s="49" t="s">
        <v>87</v>
      </c>
      <c r="AT707" s="49" t="s">
        <v>131</v>
      </c>
      <c r="AU707" s="49" t="s">
        <v>43</v>
      </c>
      <c r="AY707" s="5" t="s">
        <v>73</v>
      </c>
      <c r="BE707" s="114">
        <f>IF($N$707="základní",$J$707,0)</f>
        <v>0</v>
      </c>
      <c r="BF707" s="114">
        <f>IF($N$707="snížená",$J$707,0)</f>
        <v>0</v>
      </c>
      <c r="BG707" s="114">
        <f>IF($N$707="zákl. přenesená",$J$707,0)</f>
        <v>0</v>
      </c>
      <c r="BH707" s="114">
        <f>IF($N$707="sníž. přenesená",$J$707,0)</f>
        <v>0</v>
      </c>
      <c r="BI707" s="114">
        <f>IF($N$707="nulová",$J$707,0)</f>
        <v>0</v>
      </c>
      <c r="BJ707" s="49" t="s">
        <v>8</v>
      </c>
      <c r="BK707" s="114">
        <f>ROUND($I$707*$H$707,2)</f>
        <v>0</v>
      </c>
      <c r="BL707" s="49" t="s">
        <v>78</v>
      </c>
      <c r="BM707" s="49" t="s">
        <v>1331</v>
      </c>
    </row>
    <row r="708" spans="2:47" s="5" customFormat="1" ht="30.75" customHeight="1">
      <c r="B708" s="16"/>
      <c r="C708" s="17"/>
      <c r="D708" s="115" t="s">
        <v>80</v>
      </c>
      <c r="E708" s="17"/>
      <c r="F708" s="118" t="s">
        <v>604</v>
      </c>
      <c r="G708" s="17"/>
      <c r="H708" s="17"/>
      <c r="J708" s="17"/>
      <c r="K708" s="17"/>
      <c r="L708" s="32"/>
      <c r="M708" s="35"/>
      <c r="N708" s="17"/>
      <c r="O708" s="17"/>
      <c r="P708" s="17"/>
      <c r="Q708" s="17"/>
      <c r="R708" s="17"/>
      <c r="S708" s="17"/>
      <c r="T708" s="36"/>
      <c r="AT708" s="5" t="s">
        <v>80</v>
      </c>
      <c r="AU708" s="5" t="s">
        <v>43</v>
      </c>
    </row>
    <row r="709" spans="2:65" s="5" customFormat="1" ht="15.75" customHeight="1">
      <c r="B709" s="16"/>
      <c r="C709" s="151" t="s">
        <v>504</v>
      </c>
      <c r="D709" s="151" t="s">
        <v>131</v>
      </c>
      <c r="E709" s="152" t="s">
        <v>1332</v>
      </c>
      <c r="F709" s="153" t="s">
        <v>1330</v>
      </c>
      <c r="G709" s="154" t="s">
        <v>83</v>
      </c>
      <c r="H709" s="155">
        <v>5</v>
      </c>
      <c r="I709" s="156"/>
      <c r="J709" s="157">
        <f>ROUND($I$709*$H$709,2)</f>
        <v>0</v>
      </c>
      <c r="K709" s="153"/>
      <c r="L709" s="158"/>
      <c r="M709" s="159"/>
      <c r="N709" s="160" t="s">
        <v>31</v>
      </c>
      <c r="O709" s="17"/>
      <c r="P709" s="17"/>
      <c r="Q709" s="112">
        <v>0.03</v>
      </c>
      <c r="R709" s="112">
        <f>$Q$709*$H$709</f>
        <v>0.15</v>
      </c>
      <c r="S709" s="112">
        <v>0</v>
      </c>
      <c r="T709" s="113">
        <f>$S$709*$H$709</f>
        <v>0</v>
      </c>
      <c r="AR709" s="49" t="s">
        <v>87</v>
      </c>
      <c r="AT709" s="49" t="s">
        <v>131</v>
      </c>
      <c r="AU709" s="49" t="s">
        <v>43</v>
      </c>
      <c r="AY709" s="5" t="s">
        <v>73</v>
      </c>
      <c r="BE709" s="114">
        <f>IF($N$709="základní",$J$709,0)</f>
        <v>0</v>
      </c>
      <c r="BF709" s="114">
        <f>IF($N$709="snížená",$J$709,0)</f>
        <v>0</v>
      </c>
      <c r="BG709" s="114">
        <f>IF($N$709="zákl. přenesená",$J$709,0)</f>
        <v>0</v>
      </c>
      <c r="BH709" s="114">
        <f>IF($N$709="sníž. přenesená",$J$709,0)</f>
        <v>0</v>
      </c>
      <c r="BI709" s="114">
        <f>IF($N$709="nulová",$J$709,0)</f>
        <v>0</v>
      </c>
      <c r="BJ709" s="49" t="s">
        <v>8</v>
      </c>
      <c r="BK709" s="114">
        <f>ROUND($I$709*$H$709,2)</f>
        <v>0</v>
      </c>
      <c r="BL709" s="49" t="s">
        <v>78</v>
      </c>
      <c r="BM709" s="49" t="s">
        <v>1333</v>
      </c>
    </row>
    <row r="710" spans="2:47" s="5" customFormat="1" ht="30.75" customHeight="1">
      <c r="B710" s="16"/>
      <c r="C710" s="17"/>
      <c r="D710" s="115" t="s">
        <v>80</v>
      </c>
      <c r="E710" s="17"/>
      <c r="F710" s="118" t="s">
        <v>600</v>
      </c>
      <c r="G710" s="17"/>
      <c r="H710" s="17"/>
      <c r="J710" s="17"/>
      <c r="K710" s="17"/>
      <c r="L710" s="32"/>
      <c r="M710" s="35"/>
      <c r="N710" s="17"/>
      <c r="O710" s="17"/>
      <c r="P710" s="17"/>
      <c r="Q710" s="17"/>
      <c r="R710" s="17"/>
      <c r="S710" s="17"/>
      <c r="T710" s="36"/>
      <c r="AT710" s="5" t="s">
        <v>80</v>
      </c>
      <c r="AU710" s="5" t="s">
        <v>43</v>
      </c>
    </row>
    <row r="711" spans="2:63" s="90" customFormat="1" ht="30.75" customHeight="1">
      <c r="B711" s="91"/>
      <c r="C711" s="92"/>
      <c r="D711" s="92" t="s">
        <v>41</v>
      </c>
      <c r="E711" s="101" t="s">
        <v>84</v>
      </c>
      <c r="F711" s="101" t="s">
        <v>183</v>
      </c>
      <c r="G711" s="92"/>
      <c r="H711" s="92"/>
      <c r="J711" s="102">
        <f>$BK$711</f>
        <v>0</v>
      </c>
      <c r="K711" s="92"/>
      <c r="L711" s="95"/>
      <c r="M711" s="96"/>
      <c r="N711" s="92"/>
      <c r="O711" s="92"/>
      <c r="P711" s="97">
        <f>SUM($P$712:$P$718)</f>
        <v>0</v>
      </c>
      <c r="Q711" s="92"/>
      <c r="R711" s="97">
        <f>SUM($R$712:$R$718)</f>
        <v>26.55516</v>
      </c>
      <c r="S711" s="92"/>
      <c r="T711" s="98">
        <f>SUM($T$712:$T$718)</f>
        <v>0</v>
      </c>
      <c r="AR711" s="99" t="s">
        <v>8</v>
      </c>
      <c r="AT711" s="99" t="s">
        <v>41</v>
      </c>
      <c r="AU711" s="99" t="s">
        <v>8</v>
      </c>
      <c r="AY711" s="99" t="s">
        <v>73</v>
      </c>
      <c r="BK711" s="100">
        <f>SUM($BK$712:$BK$718)</f>
        <v>0</v>
      </c>
    </row>
    <row r="712" spans="2:65" s="5" customFormat="1" ht="15.75" customHeight="1">
      <c r="B712" s="16"/>
      <c r="C712" s="103" t="s">
        <v>505</v>
      </c>
      <c r="D712" s="103" t="s">
        <v>75</v>
      </c>
      <c r="E712" s="104" t="s">
        <v>1334</v>
      </c>
      <c r="F712" s="105" t="s">
        <v>1335</v>
      </c>
      <c r="G712" s="106" t="s">
        <v>76</v>
      </c>
      <c r="H712" s="107">
        <v>68.5</v>
      </c>
      <c r="I712" s="108"/>
      <c r="J712" s="109">
        <f>ROUND($I$712*$H$712,2)</f>
        <v>0</v>
      </c>
      <c r="K712" s="105"/>
      <c r="L712" s="32"/>
      <c r="M712" s="110"/>
      <c r="N712" s="111" t="s">
        <v>31</v>
      </c>
      <c r="O712" s="17"/>
      <c r="P712" s="17"/>
      <c r="Q712" s="112">
        <v>0.19536</v>
      </c>
      <c r="R712" s="112">
        <f>$Q$712*$H$712</f>
        <v>13.38216</v>
      </c>
      <c r="S712" s="112">
        <v>0</v>
      </c>
      <c r="T712" s="113">
        <f>$S$712*$H$712</f>
        <v>0</v>
      </c>
      <c r="AR712" s="49" t="s">
        <v>78</v>
      </c>
      <c r="AT712" s="49" t="s">
        <v>75</v>
      </c>
      <c r="AU712" s="49" t="s">
        <v>43</v>
      </c>
      <c r="AY712" s="5" t="s">
        <v>73</v>
      </c>
      <c r="BE712" s="114">
        <f>IF($N$712="základní",$J$712,0)</f>
        <v>0</v>
      </c>
      <c r="BF712" s="114">
        <f>IF($N$712="snížená",$J$712,0)</f>
        <v>0</v>
      </c>
      <c r="BG712" s="114">
        <f>IF($N$712="zákl. přenesená",$J$712,0)</f>
        <v>0</v>
      </c>
      <c r="BH712" s="114">
        <f>IF($N$712="sníž. přenesená",$J$712,0)</f>
        <v>0</v>
      </c>
      <c r="BI712" s="114">
        <f>IF($N$712="nulová",$J$712,0)</f>
        <v>0</v>
      </c>
      <c r="BJ712" s="49" t="s">
        <v>8</v>
      </c>
      <c r="BK712" s="114">
        <f>ROUND($I$712*$H$712,2)</f>
        <v>0</v>
      </c>
      <c r="BL712" s="49" t="s">
        <v>78</v>
      </c>
      <c r="BM712" s="49" t="s">
        <v>1336</v>
      </c>
    </row>
    <row r="713" spans="2:47" s="5" customFormat="1" ht="27" customHeight="1">
      <c r="B713" s="16"/>
      <c r="C713" s="17"/>
      <c r="D713" s="115" t="s">
        <v>79</v>
      </c>
      <c r="E713" s="17"/>
      <c r="F713" s="116" t="s">
        <v>1337</v>
      </c>
      <c r="G713" s="17"/>
      <c r="H713" s="17"/>
      <c r="J713" s="17"/>
      <c r="K713" s="17"/>
      <c r="L713" s="32"/>
      <c r="M713" s="35"/>
      <c r="N713" s="17"/>
      <c r="O713" s="17"/>
      <c r="P713" s="17"/>
      <c r="Q713" s="17"/>
      <c r="R713" s="17"/>
      <c r="S713" s="17"/>
      <c r="T713" s="36"/>
      <c r="AT713" s="5" t="s">
        <v>79</v>
      </c>
      <c r="AU713" s="5" t="s">
        <v>43</v>
      </c>
    </row>
    <row r="714" spans="2:51" s="5" customFormat="1" ht="15.75" customHeight="1">
      <c r="B714" s="119"/>
      <c r="C714" s="120"/>
      <c r="D714" s="117" t="s">
        <v>81</v>
      </c>
      <c r="E714" s="120"/>
      <c r="F714" s="121" t="s">
        <v>1338</v>
      </c>
      <c r="G714" s="120"/>
      <c r="H714" s="122">
        <v>68.5</v>
      </c>
      <c r="J714" s="120"/>
      <c r="K714" s="120"/>
      <c r="L714" s="123"/>
      <c r="M714" s="124"/>
      <c r="N714" s="120"/>
      <c r="O714" s="120"/>
      <c r="P714" s="120"/>
      <c r="Q714" s="120"/>
      <c r="R714" s="120"/>
      <c r="S714" s="120"/>
      <c r="T714" s="125"/>
      <c r="AT714" s="126" t="s">
        <v>81</v>
      </c>
      <c r="AU714" s="126" t="s">
        <v>43</v>
      </c>
      <c r="AV714" s="126" t="s">
        <v>43</v>
      </c>
      <c r="AW714" s="126" t="s">
        <v>51</v>
      </c>
      <c r="AX714" s="126" t="s">
        <v>8</v>
      </c>
      <c r="AY714" s="126" t="s">
        <v>73</v>
      </c>
    </row>
    <row r="715" spans="2:65" s="5" customFormat="1" ht="15.75" customHeight="1">
      <c r="B715" s="16"/>
      <c r="C715" s="151" t="s">
        <v>506</v>
      </c>
      <c r="D715" s="151" t="s">
        <v>131</v>
      </c>
      <c r="E715" s="152" t="s">
        <v>1339</v>
      </c>
      <c r="F715" s="153" t="s">
        <v>1340</v>
      </c>
      <c r="G715" s="154" t="s">
        <v>116</v>
      </c>
      <c r="H715" s="155">
        <v>13.173</v>
      </c>
      <c r="I715" s="156"/>
      <c r="J715" s="157">
        <f>ROUND($I$715*$H$715,2)</f>
        <v>0</v>
      </c>
      <c r="K715" s="153"/>
      <c r="L715" s="158"/>
      <c r="M715" s="159"/>
      <c r="N715" s="160" t="s">
        <v>31</v>
      </c>
      <c r="O715" s="17"/>
      <c r="P715" s="17"/>
      <c r="Q715" s="112">
        <v>1</v>
      </c>
      <c r="R715" s="112">
        <f>$Q$715*$H$715</f>
        <v>13.173</v>
      </c>
      <c r="S715" s="112">
        <v>0</v>
      </c>
      <c r="T715" s="113">
        <f>$S$715*$H$715</f>
        <v>0</v>
      </c>
      <c r="AR715" s="49" t="s">
        <v>87</v>
      </c>
      <c r="AT715" s="49" t="s">
        <v>131</v>
      </c>
      <c r="AU715" s="49" t="s">
        <v>43</v>
      </c>
      <c r="AY715" s="5" t="s">
        <v>73</v>
      </c>
      <c r="BE715" s="114">
        <f>IF($N$715="základní",$J$715,0)</f>
        <v>0</v>
      </c>
      <c r="BF715" s="114">
        <f>IF($N$715="snížená",$J$715,0)</f>
        <v>0</v>
      </c>
      <c r="BG715" s="114">
        <f>IF($N$715="zákl. přenesená",$J$715,0)</f>
        <v>0</v>
      </c>
      <c r="BH715" s="114">
        <f>IF($N$715="sníž. přenesená",$J$715,0)</f>
        <v>0</v>
      </c>
      <c r="BI715" s="114">
        <f>IF($N$715="nulová",$J$715,0)</f>
        <v>0</v>
      </c>
      <c r="BJ715" s="49" t="s">
        <v>8</v>
      </c>
      <c r="BK715" s="114">
        <f>ROUND($I$715*$H$715,2)</f>
        <v>0</v>
      </c>
      <c r="BL715" s="49" t="s">
        <v>78</v>
      </c>
      <c r="BM715" s="49" t="s">
        <v>1341</v>
      </c>
    </row>
    <row r="716" spans="2:47" s="5" customFormat="1" ht="27" customHeight="1">
      <c r="B716" s="16"/>
      <c r="C716" s="17"/>
      <c r="D716" s="115" t="s">
        <v>79</v>
      </c>
      <c r="E716" s="17"/>
      <c r="F716" s="116" t="s">
        <v>1342</v>
      </c>
      <c r="G716" s="17"/>
      <c r="H716" s="17"/>
      <c r="J716" s="17"/>
      <c r="K716" s="17"/>
      <c r="L716" s="32"/>
      <c r="M716" s="35"/>
      <c r="N716" s="17"/>
      <c r="O716" s="17"/>
      <c r="P716" s="17"/>
      <c r="Q716" s="17"/>
      <c r="R716" s="17"/>
      <c r="S716" s="17"/>
      <c r="T716" s="36"/>
      <c r="AT716" s="5" t="s">
        <v>79</v>
      </c>
      <c r="AU716" s="5" t="s">
        <v>43</v>
      </c>
    </row>
    <row r="717" spans="2:47" s="5" customFormat="1" ht="30.75" customHeight="1">
      <c r="B717" s="16"/>
      <c r="C717" s="17"/>
      <c r="D717" s="117" t="s">
        <v>80</v>
      </c>
      <c r="E717" s="17"/>
      <c r="F717" s="118" t="s">
        <v>1255</v>
      </c>
      <c r="G717" s="17"/>
      <c r="H717" s="17"/>
      <c r="J717" s="17"/>
      <c r="K717" s="17"/>
      <c r="L717" s="32"/>
      <c r="M717" s="35"/>
      <c r="N717" s="17"/>
      <c r="O717" s="17"/>
      <c r="P717" s="17"/>
      <c r="Q717" s="17"/>
      <c r="R717" s="17"/>
      <c r="S717" s="17"/>
      <c r="T717" s="36"/>
      <c r="AT717" s="5" t="s">
        <v>80</v>
      </c>
      <c r="AU717" s="5" t="s">
        <v>43</v>
      </c>
    </row>
    <row r="718" spans="2:51" s="5" customFormat="1" ht="15.75" customHeight="1">
      <c r="B718" s="119"/>
      <c r="C718" s="120"/>
      <c r="D718" s="117" t="s">
        <v>81</v>
      </c>
      <c r="E718" s="120"/>
      <c r="F718" s="121" t="s">
        <v>1343</v>
      </c>
      <c r="G718" s="120"/>
      <c r="H718" s="122">
        <v>13.1730769230769</v>
      </c>
      <c r="J718" s="120"/>
      <c r="K718" s="120"/>
      <c r="L718" s="123"/>
      <c r="M718" s="124"/>
      <c r="N718" s="120"/>
      <c r="O718" s="120"/>
      <c r="P718" s="120"/>
      <c r="Q718" s="120"/>
      <c r="R718" s="120"/>
      <c r="S718" s="120"/>
      <c r="T718" s="125"/>
      <c r="AT718" s="126" t="s">
        <v>81</v>
      </c>
      <c r="AU718" s="126" t="s">
        <v>43</v>
      </c>
      <c r="AV718" s="126" t="s">
        <v>43</v>
      </c>
      <c r="AW718" s="126" t="s">
        <v>51</v>
      </c>
      <c r="AX718" s="126" t="s">
        <v>8</v>
      </c>
      <c r="AY718" s="126" t="s">
        <v>73</v>
      </c>
    </row>
    <row r="719" spans="2:63" s="90" customFormat="1" ht="30.75" customHeight="1">
      <c r="B719" s="91"/>
      <c r="C719" s="92"/>
      <c r="D719" s="92" t="s">
        <v>41</v>
      </c>
      <c r="E719" s="101" t="s">
        <v>85</v>
      </c>
      <c r="F719" s="101" t="s">
        <v>459</v>
      </c>
      <c r="G719" s="92"/>
      <c r="H719" s="92"/>
      <c r="J719" s="102">
        <f>$BK$719</f>
        <v>0</v>
      </c>
      <c r="K719" s="92"/>
      <c r="L719" s="95"/>
      <c r="M719" s="96"/>
      <c r="N719" s="92"/>
      <c r="O719" s="92"/>
      <c r="P719" s="97">
        <f>SUM($P$720:$P$725)</f>
        <v>0</v>
      </c>
      <c r="Q719" s="92"/>
      <c r="R719" s="97">
        <f>SUM($R$720:$R$725)</f>
        <v>0.04293258</v>
      </c>
      <c r="S719" s="92"/>
      <c r="T719" s="98">
        <f>SUM($T$720:$T$725)</f>
        <v>0</v>
      </c>
      <c r="AR719" s="99" t="s">
        <v>8</v>
      </c>
      <c r="AT719" s="99" t="s">
        <v>41</v>
      </c>
      <c r="AU719" s="99" t="s">
        <v>8</v>
      </c>
      <c r="AY719" s="99" t="s">
        <v>73</v>
      </c>
      <c r="BK719" s="100">
        <f>SUM($BK$720:$BK$725)</f>
        <v>0</v>
      </c>
    </row>
    <row r="720" spans="2:65" s="5" customFormat="1" ht="15.75" customHeight="1">
      <c r="B720" s="16"/>
      <c r="C720" s="103" t="s">
        <v>507</v>
      </c>
      <c r="D720" s="103" t="s">
        <v>75</v>
      </c>
      <c r="E720" s="104" t="s">
        <v>461</v>
      </c>
      <c r="F720" s="105" t="s">
        <v>462</v>
      </c>
      <c r="G720" s="106" t="s">
        <v>132</v>
      </c>
      <c r="H720" s="107">
        <v>498</v>
      </c>
      <c r="I720" s="108"/>
      <c r="J720" s="109">
        <f>ROUND($I$720*$H$720,2)</f>
        <v>0</v>
      </c>
      <c r="K720" s="105" t="s">
        <v>77</v>
      </c>
      <c r="L720" s="32"/>
      <c r="M720" s="110"/>
      <c r="N720" s="111" t="s">
        <v>31</v>
      </c>
      <c r="O720" s="17"/>
      <c r="P720" s="17"/>
      <c r="Q720" s="112">
        <v>8E-05</v>
      </c>
      <c r="R720" s="112">
        <f>$Q$720*$H$720</f>
        <v>0.03984</v>
      </c>
      <c r="S720" s="112">
        <v>0</v>
      </c>
      <c r="T720" s="113">
        <f>$S$720*$H$720</f>
        <v>0</v>
      </c>
      <c r="AR720" s="49" t="s">
        <v>78</v>
      </c>
      <c r="AT720" s="49" t="s">
        <v>75</v>
      </c>
      <c r="AU720" s="49" t="s">
        <v>43</v>
      </c>
      <c r="AY720" s="5" t="s">
        <v>73</v>
      </c>
      <c r="BE720" s="114">
        <f>IF($N$720="základní",$J$720,0)</f>
        <v>0</v>
      </c>
      <c r="BF720" s="114">
        <f>IF($N$720="snížená",$J$720,0)</f>
        <v>0</v>
      </c>
      <c r="BG720" s="114">
        <f>IF($N$720="zákl. přenesená",$J$720,0)</f>
        <v>0</v>
      </c>
      <c r="BH720" s="114">
        <f>IF($N$720="sníž. přenesená",$J$720,0)</f>
        <v>0</v>
      </c>
      <c r="BI720" s="114">
        <f>IF($N$720="nulová",$J$720,0)</f>
        <v>0</v>
      </c>
      <c r="BJ720" s="49" t="s">
        <v>8</v>
      </c>
      <c r="BK720" s="114">
        <f>ROUND($I$720*$H$720,2)</f>
        <v>0</v>
      </c>
      <c r="BL720" s="49" t="s">
        <v>78</v>
      </c>
      <c r="BM720" s="49" t="s">
        <v>1344</v>
      </c>
    </row>
    <row r="721" spans="2:47" s="5" customFormat="1" ht="16.5" customHeight="1">
      <c r="B721" s="16"/>
      <c r="C721" s="17"/>
      <c r="D721" s="115" t="s">
        <v>79</v>
      </c>
      <c r="E721" s="17"/>
      <c r="F721" s="116" t="s">
        <v>463</v>
      </c>
      <c r="G721" s="17"/>
      <c r="H721" s="17"/>
      <c r="J721" s="17"/>
      <c r="K721" s="17"/>
      <c r="L721" s="32"/>
      <c r="M721" s="35"/>
      <c r="N721" s="17"/>
      <c r="O721" s="17"/>
      <c r="P721" s="17"/>
      <c r="Q721" s="17"/>
      <c r="R721" s="17"/>
      <c r="S721" s="17"/>
      <c r="T721" s="36"/>
      <c r="AT721" s="5" t="s">
        <v>79</v>
      </c>
      <c r="AU721" s="5" t="s">
        <v>43</v>
      </c>
    </row>
    <row r="722" spans="2:47" s="5" customFormat="1" ht="30.75" customHeight="1">
      <c r="B722" s="16"/>
      <c r="C722" s="17"/>
      <c r="D722" s="117" t="s">
        <v>80</v>
      </c>
      <c r="E722" s="17"/>
      <c r="F722" s="118" t="s">
        <v>1345</v>
      </c>
      <c r="G722" s="17"/>
      <c r="H722" s="17"/>
      <c r="J722" s="17"/>
      <c r="K722" s="17"/>
      <c r="L722" s="32"/>
      <c r="M722" s="35"/>
      <c r="N722" s="17"/>
      <c r="O722" s="17"/>
      <c r="P722" s="17"/>
      <c r="Q722" s="17"/>
      <c r="R722" s="17"/>
      <c r="S722" s="17"/>
      <c r="T722" s="36"/>
      <c r="AT722" s="5" t="s">
        <v>80</v>
      </c>
      <c r="AU722" s="5" t="s">
        <v>43</v>
      </c>
    </row>
    <row r="723" spans="2:65" s="5" customFormat="1" ht="15.75" customHeight="1">
      <c r="B723" s="16"/>
      <c r="C723" s="103" t="s">
        <v>508</v>
      </c>
      <c r="D723" s="103" t="s">
        <v>75</v>
      </c>
      <c r="E723" s="104" t="s">
        <v>1346</v>
      </c>
      <c r="F723" s="105" t="s">
        <v>1347</v>
      </c>
      <c r="G723" s="106" t="s">
        <v>132</v>
      </c>
      <c r="H723" s="107">
        <v>498</v>
      </c>
      <c r="I723" s="108"/>
      <c r="J723" s="109">
        <f>ROUND($I$723*$H$723,2)</f>
        <v>0</v>
      </c>
      <c r="K723" s="105" t="s">
        <v>77</v>
      </c>
      <c r="L723" s="32"/>
      <c r="M723" s="110"/>
      <c r="N723" s="111" t="s">
        <v>31</v>
      </c>
      <c r="O723" s="17"/>
      <c r="P723" s="17"/>
      <c r="Q723" s="112">
        <v>6.21E-06</v>
      </c>
      <c r="R723" s="112">
        <f>$Q$723*$H$723</f>
        <v>0.0030925799999999997</v>
      </c>
      <c r="S723" s="112">
        <v>0</v>
      </c>
      <c r="T723" s="113">
        <f>$S$723*$H$723</f>
        <v>0</v>
      </c>
      <c r="AR723" s="49" t="s">
        <v>78</v>
      </c>
      <c r="AT723" s="49" t="s">
        <v>75</v>
      </c>
      <c r="AU723" s="49" t="s">
        <v>43</v>
      </c>
      <c r="AY723" s="5" t="s">
        <v>73</v>
      </c>
      <c r="BE723" s="114">
        <f>IF($N$723="základní",$J$723,0)</f>
        <v>0</v>
      </c>
      <c r="BF723" s="114">
        <f>IF($N$723="snížená",$J$723,0)</f>
        <v>0</v>
      </c>
      <c r="BG723" s="114">
        <f>IF($N$723="zákl. přenesená",$J$723,0)</f>
        <v>0</v>
      </c>
      <c r="BH723" s="114">
        <f>IF($N$723="sníž. přenesená",$J$723,0)</f>
        <v>0</v>
      </c>
      <c r="BI723" s="114">
        <f>IF($N$723="nulová",$J$723,0)</f>
        <v>0</v>
      </c>
      <c r="BJ723" s="49" t="s">
        <v>8</v>
      </c>
      <c r="BK723" s="114">
        <f>ROUND($I$723*$H$723,2)</f>
        <v>0</v>
      </c>
      <c r="BL723" s="49" t="s">
        <v>78</v>
      </c>
      <c r="BM723" s="49" t="s">
        <v>1348</v>
      </c>
    </row>
    <row r="724" spans="2:47" s="5" customFormat="1" ht="27" customHeight="1">
      <c r="B724" s="16"/>
      <c r="C724" s="17"/>
      <c r="D724" s="115" t="s">
        <v>79</v>
      </c>
      <c r="E724" s="17"/>
      <c r="F724" s="116" t="s">
        <v>1349</v>
      </c>
      <c r="G724" s="17"/>
      <c r="H724" s="17"/>
      <c r="J724" s="17"/>
      <c r="K724" s="17"/>
      <c r="L724" s="32"/>
      <c r="M724" s="35"/>
      <c r="N724" s="17"/>
      <c r="O724" s="17"/>
      <c r="P724" s="17"/>
      <c r="Q724" s="17"/>
      <c r="R724" s="17"/>
      <c r="S724" s="17"/>
      <c r="T724" s="36"/>
      <c r="AT724" s="5" t="s">
        <v>79</v>
      </c>
      <c r="AU724" s="5" t="s">
        <v>43</v>
      </c>
    </row>
    <row r="725" spans="2:47" s="5" customFormat="1" ht="30.75" customHeight="1">
      <c r="B725" s="16"/>
      <c r="C725" s="17"/>
      <c r="D725" s="117" t="s">
        <v>80</v>
      </c>
      <c r="E725" s="17"/>
      <c r="F725" s="118" t="s">
        <v>1345</v>
      </c>
      <c r="G725" s="17"/>
      <c r="H725" s="17"/>
      <c r="J725" s="17"/>
      <c r="K725" s="17"/>
      <c r="L725" s="32"/>
      <c r="M725" s="35"/>
      <c r="N725" s="17"/>
      <c r="O725" s="17"/>
      <c r="P725" s="17"/>
      <c r="Q725" s="17"/>
      <c r="R725" s="17"/>
      <c r="S725" s="17"/>
      <c r="T725" s="36"/>
      <c r="AT725" s="5" t="s">
        <v>80</v>
      </c>
      <c r="AU725" s="5" t="s">
        <v>43</v>
      </c>
    </row>
    <row r="726" spans="2:63" s="90" customFormat="1" ht="30.75" customHeight="1">
      <c r="B726" s="91"/>
      <c r="C726" s="92"/>
      <c r="D726" s="92" t="s">
        <v>41</v>
      </c>
      <c r="E726" s="101" t="s">
        <v>87</v>
      </c>
      <c r="F726" s="101" t="s">
        <v>252</v>
      </c>
      <c r="G726" s="92"/>
      <c r="H726" s="92"/>
      <c r="J726" s="102">
        <f>$BK$726</f>
        <v>0</v>
      </c>
      <c r="K726" s="92"/>
      <c r="L726" s="95"/>
      <c r="M726" s="96"/>
      <c r="N726" s="92"/>
      <c r="O726" s="92"/>
      <c r="P726" s="97">
        <f>SUM($P$727:$P$773)</f>
        <v>0</v>
      </c>
      <c r="Q726" s="92"/>
      <c r="R726" s="97">
        <f>SUM($R$727:$R$773)</f>
        <v>7.715951874999998</v>
      </c>
      <c r="S726" s="92"/>
      <c r="T726" s="98">
        <f>SUM($T$727:$T$773)</f>
        <v>0</v>
      </c>
      <c r="AR726" s="99" t="s">
        <v>8</v>
      </c>
      <c r="AT726" s="99" t="s">
        <v>41</v>
      </c>
      <c r="AU726" s="99" t="s">
        <v>8</v>
      </c>
      <c r="AY726" s="99" t="s">
        <v>73</v>
      </c>
      <c r="BK726" s="100">
        <f>SUM($BK$727:$BK$773)</f>
        <v>0</v>
      </c>
    </row>
    <row r="727" spans="2:65" s="5" customFormat="1" ht="15.75" customHeight="1">
      <c r="B727" s="16"/>
      <c r="C727" s="103" t="s">
        <v>509</v>
      </c>
      <c r="D727" s="103" t="s">
        <v>75</v>
      </c>
      <c r="E727" s="104" t="s">
        <v>1350</v>
      </c>
      <c r="F727" s="105" t="s">
        <v>1351</v>
      </c>
      <c r="G727" s="106" t="s">
        <v>132</v>
      </c>
      <c r="H727" s="107">
        <v>20.5</v>
      </c>
      <c r="I727" s="108"/>
      <c r="J727" s="109">
        <f>ROUND($I$727*$H$727,2)</f>
        <v>0</v>
      </c>
      <c r="K727" s="105"/>
      <c r="L727" s="32"/>
      <c r="M727" s="110"/>
      <c r="N727" s="111" t="s">
        <v>31</v>
      </c>
      <c r="O727" s="17"/>
      <c r="P727" s="17"/>
      <c r="Q727" s="112">
        <v>1.25E-06</v>
      </c>
      <c r="R727" s="112">
        <f>$Q$727*$H$727</f>
        <v>2.5625000000000003E-05</v>
      </c>
      <c r="S727" s="112">
        <v>0</v>
      </c>
      <c r="T727" s="113">
        <f>$S$727*$H$727</f>
        <v>0</v>
      </c>
      <c r="AR727" s="49" t="s">
        <v>78</v>
      </c>
      <c r="AT727" s="49" t="s">
        <v>75</v>
      </c>
      <c r="AU727" s="49" t="s">
        <v>43</v>
      </c>
      <c r="AY727" s="5" t="s">
        <v>73</v>
      </c>
      <c r="BE727" s="114">
        <f>IF($N$727="základní",$J$727,0)</f>
        <v>0</v>
      </c>
      <c r="BF727" s="114">
        <f>IF($N$727="snížená",$J$727,0)</f>
        <v>0</v>
      </c>
      <c r="BG727" s="114">
        <f>IF($N$727="zákl. přenesená",$J$727,0)</f>
        <v>0</v>
      </c>
      <c r="BH727" s="114">
        <f>IF($N$727="sníž. přenesená",$J$727,0)</f>
        <v>0</v>
      </c>
      <c r="BI727" s="114">
        <f>IF($N$727="nulová",$J$727,0)</f>
        <v>0</v>
      </c>
      <c r="BJ727" s="49" t="s">
        <v>8</v>
      </c>
      <c r="BK727" s="114">
        <f>ROUND($I$727*$H$727,2)</f>
        <v>0</v>
      </c>
      <c r="BL727" s="49" t="s">
        <v>78</v>
      </c>
      <c r="BM727" s="49" t="s">
        <v>1352</v>
      </c>
    </row>
    <row r="728" spans="2:47" s="5" customFormat="1" ht="16.5" customHeight="1">
      <c r="B728" s="16"/>
      <c r="C728" s="17"/>
      <c r="D728" s="115" t="s">
        <v>79</v>
      </c>
      <c r="E728" s="17"/>
      <c r="F728" s="116" t="s">
        <v>1353</v>
      </c>
      <c r="G728" s="17"/>
      <c r="H728" s="17"/>
      <c r="J728" s="17"/>
      <c r="K728" s="17"/>
      <c r="L728" s="32"/>
      <c r="M728" s="35"/>
      <c r="N728" s="17"/>
      <c r="O728" s="17"/>
      <c r="P728" s="17"/>
      <c r="Q728" s="17"/>
      <c r="R728" s="17"/>
      <c r="S728" s="17"/>
      <c r="T728" s="36"/>
      <c r="AT728" s="5" t="s">
        <v>79</v>
      </c>
      <c r="AU728" s="5" t="s">
        <v>43</v>
      </c>
    </row>
    <row r="729" spans="2:51" s="5" customFormat="1" ht="15.75" customHeight="1">
      <c r="B729" s="119"/>
      <c r="C729" s="120"/>
      <c r="D729" s="117" t="s">
        <v>81</v>
      </c>
      <c r="E729" s="120"/>
      <c r="F729" s="121" t="s">
        <v>1354</v>
      </c>
      <c r="G729" s="120"/>
      <c r="H729" s="122">
        <v>20.5</v>
      </c>
      <c r="J729" s="120"/>
      <c r="K729" s="120"/>
      <c r="L729" s="123"/>
      <c r="M729" s="124"/>
      <c r="N729" s="120"/>
      <c r="O729" s="120"/>
      <c r="P729" s="120"/>
      <c r="Q729" s="120"/>
      <c r="R729" s="120"/>
      <c r="S729" s="120"/>
      <c r="T729" s="125"/>
      <c r="AT729" s="126" t="s">
        <v>81</v>
      </c>
      <c r="AU729" s="126" t="s">
        <v>43</v>
      </c>
      <c r="AV729" s="126" t="s">
        <v>43</v>
      </c>
      <c r="AW729" s="126" t="s">
        <v>51</v>
      </c>
      <c r="AX729" s="126" t="s">
        <v>8</v>
      </c>
      <c r="AY729" s="126" t="s">
        <v>73</v>
      </c>
    </row>
    <row r="730" spans="2:65" s="5" customFormat="1" ht="15.75" customHeight="1">
      <c r="B730" s="16"/>
      <c r="C730" s="151" t="s">
        <v>511</v>
      </c>
      <c r="D730" s="151" t="s">
        <v>131</v>
      </c>
      <c r="E730" s="152" t="s">
        <v>1355</v>
      </c>
      <c r="F730" s="153" t="s">
        <v>692</v>
      </c>
      <c r="G730" s="154" t="s">
        <v>132</v>
      </c>
      <c r="H730" s="155">
        <v>21.115</v>
      </c>
      <c r="I730" s="156"/>
      <c r="J730" s="157">
        <f>ROUND($I$730*$H$730,2)</f>
        <v>0</v>
      </c>
      <c r="K730" s="153"/>
      <c r="L730" s="158"/>
      <c r="M730" s="159"/>
      <c r="N730" s="160" t="s">
        <v>31</v>
      </c>
      <c r="O730" s="17"/>
      <c r="P730" s="17"/>
      <c r="Q730" s="112">
        <v>0</v>
      </c>
      <c r="R730" s="112">
        <f>$Q$730*$H$730</f>
        <v>0</v>
      </c>
      <c r="S730" s="112">
        <v>0</v>
      </c>
      <c r="T730" s="113">
        <f>$S$730*$H$730</f>
        <v>0</v>
      </c>
      <c r="AR730" s="49" t="s">
        <v>87</v>
      </c>
      <c r="AT730" s="49" t="s">
        <v>131</v>
      </c>
      <c r="AU730" s="49" t="s">
        <v>43</v>
      </c>
      <c r="AY730" s="5" t="s">
        <v>73</v>
      </c>
      <c r="BE730" s="114">
        <f>IF($N$730="základní",$J$730,0)</f>
        <v>0</v>
      </c>
      <c r="BF730" s="114">
        <f>IF($N$730="snížená",$J$730,0)</f>
        <v>0</v>
      </c>
      <c r="BG730" s="114">
        <f>IF($N$730="zákl. přenesená",$J$730,0)</f>
        <v>0</v>
      </c>
      <c r="BH730" s="114">
        <f>IF($N$730="sníž. přenesená",$J$730,0)</f>
        <v>0</v>
      </c>
      <c r="BI730" s="114">
        <f>IF($N$730="nulová",$J$730,0)</f>
        <v>0</v>
      </c>
      <c r="BJ730" s="49" t="s">
        <v>8</v>
      </c>
      <c r="BK730" s="114">
        <f>ROUND($I$730*$H$730,2)</f>
        <v>0</v>
      </c>
      <c r="BL730" s="49" t="s">
        <v>78</v>
      </c>
      <c r="BM730" s="49" t="s">
        <v>1356</v>
      </c>
    </row>
    <row r="731" spans="2:47" s="5" customFormat="1" ht="30.75" customHeight="1">
      <c r="B731" s="16"/>
      <c r="C731" s="17"/>
      <c r="D731" s="115" t="s">
        <v>80</v>
      </c>
      <c r="E731" s="17"/>
      <c r="F731" s="118" t="s">
        <v>1357</v>
      </c>
      <c r="G731" s="17"/>
      <c r="H731" s="17"/>
      <c r="J731" s="17"/>
      <c r="K731" s="17"/>
      <c r="L731" s="32"/>
      <c r="M731" s="35"/>
      <c r="N731" s="17"/>
      <c r="O731" s="17"/>
      <c r="P731" s="17"/>
      <c r="Q731" s="17"/>
      <c r="R731" s="17"/>
      <c r="S731" s="17"/>
      <c r="T731" s="36"/>
      <c r="AT731" s="5" t="s">
        <v>80</v>
      </c>
      <c r="AU731" s="5" t="s">
        <v>43</v>
      </c>
    </row>
    <row r="732" spans="2:51" s="5" customFormat="1" ht="15.75" customHeight="1">
      <c r="B732" s="119"/>
      <c r="C732" s="120"/>
      <c r="D732" s="117" t="s">
        <v>81</v>
      </c>
      <c r="E732" s="120"/>
      <c r="F732" s="121" t="s">
        <v>1358</v>
      </c>
      <c r="G732" s="120"/>
      <c r="H732" s="122">
        <v>21.115</v>
      </c>
      <c r="J732" s="120"/>
      <c r="K732" s="120"/>
      <c r="L732" s="123"/>
      <c r="M732" s="124"/>
      <c r="N732" s="120"/>
      <c r="O732" s="120"/>
      <c r="P732" s="120"/>
      <c r="Q732" s="120"/>
      <c r="R732" s="120"/>
      <c r="S732" s="120"/>
      <c r="T732" s="125"/>
      <c r="AT732" s="126" t="s">
        <v>81</v>
      </c>
      <c r="AU732" s="126" t="s">
        <v>43</v>
      </c>
      <c r="AV732" s="126" t="s">
        <v>43</v>
      </c>
      <c r="AW732" s="126" t="s">
        <v>42</v>
      </c>
      <c r="AX732" s="126" t="s">
        <v>8</v>
      </c>
      <c r="AY732" s="126" t="s">
        <v>73</v>
      </c>
    </row>
    <row r="733" spans="2:65" s="5" customFormat="1" ht="15.75" customHeight="1">
      <c r="B733" s="16"/>
      <c r="C733" s="103" t="s">
        <v>512</v>
      </c>
      <c r="D733" s="103" t="s">
        <v>75</v>
      </c>
      <c r="E733" s="104" t="s">
        <v>473</v>
      </c>
      <c r="F733" s="105" t="s">
        <v>474</v>
      </c>
      <c r="G733" s="106" t="s">
        <v>132</v>
      </c>
      <c r="H733" s="107">
        <v>145</v>
      </c>
      <c r="I733" s="108"/>
      <c r="J733" s="109">
        <f>ROUND($I$733*$H$733,2)</f>
        <v>0</v>
      </c>
      <c r="K733" s="105"/>
      <c r="L733" s="32"/>
      <c r="M733" s="110"/>
      <c r="N733" s="111" t="s">
        <v>31</v>
      </c>
      <c r="O733" s="17"/>
      <c r="P733" s="17"/>
      <c r="Q733" s="112">
        <v>2.8E-06</v>
      </c>
      <c r="R733" s="112">
        <f>$Q$733*$H$733</f>
        <v>0.000406</v>
      </c>
      <c r="S733" s="112">
        <v>0</v>
      </c>
      <c r="T733" s="113">
        <f>$S$733*$H$733</f>
        <v>0</v>
      </c>
      <c r="AR733" s="49" t="s">
        <v>78</v>
      </c>
      <c r="AT733" s="49" t="s">
        <v>75</v>
      </c>
      <c r="AU733" s="49" t="s">
        <v>43</v>
      </c>
      <c r="AY733" s="5" t="s">
        <v>73</v>
      </c>
      <c r="BE733" s="114">
        <f>IF($N$733="základní",$J$733,0)</f>
        <v>0</v>
      </c>
      <c r="BF733" s="114">
        <f>IF($N$733="snížená",$J$733,0)</f>
        <v>0</v>
      </c>
      <c r="BG733" s="114">
        <f>IF($N$733="zákl. přenesená",$J$733,0)</f>
        <v>0</v>
      </c>
      <c r="BH733" s="114">
        <f>IF($N$733="sníž. přenesená",$J$733,0)</f>
        <v>0</v>
      </c>
      <c r="BI733" s="114">
        <f>IF($N$733="nulová",$J$733,0)</f>
        <v>0</v>
      </c>
      <c r="BJ733" s="49" t="s">
        <v>8</v>
      </c>
      <c r="BK733" s="114">
        <f>ROUND($I$733*$H$733,2)</f>
        <v>0</v>
      </c>
      <c r="BL733" s="49" t="s">
        <v>78</v>
      </c>
      <c r="BM733" s="49" t="s">
        <v>1359</v>
      </c>
    </row>
    <row r="734" spans="2:47" s="5" customFormat="1" ht="16.5" customHeight="1">
      <c r="B734" s="16"/>
      <c r="C734" s="17"/>
      <c r="D734" s="115" t="s">
        <v>79</v>
      </c>
      <c r="E734" s="17"/>
      <c r="F734" s="116" t="s">
        <v>1360</v>
      </c>
      <c r="G734" s="17"/>
      <c r="H734" s="17"/>
      <c r="J734" s="17"/>
      <c r="K734" s="17"/>
      <c r="L734" s="32"/>
      <c r="M734" s="35"/>
      <c r="N734" s="17"/>
      <c r="O734" s="17"/>
      <c r="P734" s="17"/>
      <c r="Q734" s="17"/>
      <c r="R734" s="17"/>
      <c r="S734" s="17"/>
      <c r="T734" s="36"/>
      <c r="AT734" s="5" t="s">
        <v>79</v>
      </c>
      <c r="AU734" s="5" t="s">
        <v>43</v>
      </c>
    </row>
    <row r="735" spans="2:51" s="5" customFormat="1" ht="15.75" customHeight="1">
      <c r="B735" s="119"/>
      <c r="C735" s="120"/>
      <c r="D735" s="117" t="s">
        <v>81</v>
      </c>
      <c r="E735" s="120"/>
      <c r="F735" s="121" t="s">
        <v>1361</v>
      </c>
      <c r="G735" s="120"/>
      <c r="H735" s="122">
        <v>145</v>
      </c>
      <c r="J735" s="120"/>
      <c r="K735" s="120"/>
      <c r="L735" s="123"/>
      <c r="M735" s="124"/>
      <c r="N735" s="120"/>
      <c r="O735" s="120"/>
      <c r="P735" s="120"/>
      <c r="Q735" s="120"/>
      <c r="R735" s="120"/>
      <c r="S735" s="120"/>
      <c r="T735" s="125"/>
      <c r="AT735" s="126" t="s">
        <v>81</v>
      </c>
      <c r="AU735" s="126" t="s">
        <v>43</v>
      </c>
      <c r="AV735" s="126" t="s">
        <v>43</v>
      </c>
      <c r="AW735" s="126" t="s">
        <v>51</v>
      </c>
      <c r="AX735" s="126" t="s">
        <v>8</v>
      </c>
      <c r="AY735" s="126" t="s">
        <v>73</v>
      </c>
    </row>
    <row r="736" spans="2:65" s="5" customFormat="1" ht="15.75" customHeight="1">
      <c r="B736" s="16"/>
      <c r="C736" s="151" t="s">
        <v>515</v>
      </c>
      <c r="D736" s="151" t="s">
        <v>131</v>
      </c>
      <c r="E736" s="152" t="s">
        <v>476</v>
      </c>
      <c r="F736" s="153" t="s">
        <v>477</v>
      </c>
      <c r="G736" s="154" t="s">
        <v>132</v>
      </c>
      <c r="H736" s="155">
        <v>149.35</v>
      </c>
      <c r="I736" s="156"/>
      <c r="J736" s="157">
        <f>ROUND($I$736*$H$736,2)</f>
        <v>0</v>
      </c>
      <c r="K736" s="153"/>
      <c r="L736" s="158"/>
      <c r="M736" s="159"/>
      <c r="N736" s="160" t="s">
        <v>31</v>
      </c>
      <c r="O736" s="17"/>
      <c r="P736" s="17"/>
      <c r="Q736" s="112">
        <v>0.011</v>
      </c>
      <c r="R736" s="112">
        <f>$Q$736*$H$736</f>
        <v>1.64285</v>
      </c>
      <c r="S736" s="112">
        <v>0</v>
      </c>
      <c r="T736" s="113">
        <f>$S$736*$H$736</f>
        <v>0</v>
      </c>
      <c r="AR736" s="49" t="s">
        <v>87</v>
      </c>
      <c r="AT736" s="49" t="s">
        <v>131</v>
      </c>
      <c r="AU736" s="49" t="s">
        <v>43</v>
      </c>
      <c r="AY736" s="5" t="s">
        <v>73</v>
      </c>
      <c r="BE736" s="114">
        <f>IF($N$736="základní",$J$736,0)</f>
        <v>0</v>
      </c>
      <c r="BF736" s="114">
        <f>IF($N$736="snížená",$J$736,0)</f>
        <v>0</v>
      </c>
      <c r="BG736" s="114">
        <f>IF($N$736="zákl. přenesená",$J$736,0)</f>
        <v>0</v>
      </c>
      <c r="BH736" s="114">
        <f>IF($N$736="sníž. přenesená",$J$736,0)</f>
        <v>0</v>
      </c>
      <c r="BI736" s="114">
        <f>IF($N$736="nulová",$J$736,0)</f>
        <v>0</v>
      </c>
      <c r="BJ736" s="49" t="s">
        <v>8</v>
      </c>
      <c r="BK736" s="114">
        <f>ROUND($I$736*$H$736,2)</f>
        <v>0</v>
      </c>
      <c r="BL736" s="49" t="s">
        <v>78</v>
      </c>
      <c r="BM736" s="49" t="s">
        <v>1362</v>
      </c>
    </row>
    <row r="737" spans="2:47" s="5" customFormat="1" ht="30.75" customHeight="1">
      <c r="B737" s="16"/>
      <c r="C737" s="17"/>
      <c r="D737" s="115" t="s">
        <v>80</v>
      </c>
      <c r="E737" s="17"/>
      <c r="F737" s="118" t="s">
        <v>1363</v>
      </c>
      <c r="G737" s="17"/>
      <c r="H737" s="17"/>
      <c r="J737" s="17"/>
      <c r="K737" s="17"/>
      <c r="L737" s="32"/>
      <c r="M737" s="35"/>
      <c r="N737" s="17"/>
      <c r="O737" s="17"/>
      <c r="P737" s="17"/>
      <c r="Q737" s="17"/>
      <c r="R737" s="17"/>
      <c r="S737" s="17"/>
      <c r="T737" s="36"/>
      <c r="AT737" s="5" t="s">
        <v>80</v>
      </c>
      <c r="AU737" s="5" t="s">
        <v>43</v>
      </c>
    </row>
    <row r="738" spans="2:51" s="5" customFormat="1" ht="15.75" customHeight="1">
      <c r="B738" s="119"/>
      <c r="C738" s="120"/>
      <c r="D738" s="117" t="s">
        <v>81</v>
      </c>
      <c r="E738" s="120"/>
      <c r="F738" s="121" t="s">
        <v>1364</v>
      </c>
      <c r="G738" s="120"/>
      <c r="H738" s="122">
        <v>149.35</v>
      </c>
      <c r="J738" s="120"/>
      <c r="K738" s="120"/>
      <c r="L738" s="123"/>
      <c r="M738" s="124"/>
      <c r="N738" s="120"/>
      <c r="O738" s="120"/>
      <c r="P738" s="120"/>
      <c r="Q738" s="120"/>
      <c r="R738" s="120"/>
      <c r="S738" s="120"/>
      <c r="T738" s="125"/>
      <c r="AT738" s="126" t="s">
        <v>81</v>
      </c>
      <c r="AU738" s="126" t="s">
        <v>43</v>
      </c>
      <c r="AV738" s="126" t="s">
        <v>43</v>
      </c>
      <c r="AW738" s="126" t="s">
        <v>42</v>
      </c>
      <c r="AX738" s="126" t="s">
        <v>8</v>
      </c>
      <c r="AY738" s="126" t="s">
        <v>73</v>
      </c>
    </row>
    <row r="739" spans="2:65" s="5" customFormat="1" ht="15.75" customHeight="1">
      <c r="B739" s="16"/>
      <c r="C739" s="103" t="s">
        <v>518</v>
      </c>
      <c r="D739" s="103" t="s">
        <v>75</v>
      </c>
      <c r="E739" s="104" t="s">
        <v>1365</v>
      </c>
      <c r="F739" s="105" t="s">
        <v>1366</v>
      </c>
      <c r="G739" s="106" t="s">
        <v>83</v>
      </c>
      <c r="H739" s="107">
        <v>1</v>
      </c>
      <c r="I739" s="108"/>
      <c r="J739" s="109">
        <f>ROUND($I$739*$H$739,2)</f>
        <v>0</v>
      </c>
      <c r="K739" s="105"/>
      <c r="L739" s="32"/>
      <c r="M739" s="110"/>
      <c r="N739" s="111" t="s">
        <v>31</v>
      </c>
      <c r="O739" s="17"/>
      <c r="P739" s="17"/>
      <c r="Q739" s="112">
        <v>1.6957792</v>
      </c>
      <c r="R739" s="112">
        <f>$Q$739*$H$739</f>
        <v>1.6957792</v>
      </c>
      <c r="S739" s="112">
        <v>0</v>
      </c>
      <c r="T739" s="113">
        <f>$S$739*$H$739</f>
        <v>0</v>
      </c>
      <c r="AR739" s="49" t="s">
        <v>78</v>
      </c>
      <c r="AT739" s="49" t="s">
        <v>75</v>
      </c>
      <c r="AU739" s="49" t="s">
        <v>43</v>
      </c>
      <c r="AY739" s="5" t="s">
        <v>73</v>
      </c>
      <c r="BE739" s="114">
        <f>IF($N$739="základní",$J$739,0)</f>
        <v>0</v>
      </c>
      <c r="BF739" s="114">
        <f>IF($N$739="snížená",$J$739,0)</f>
        <v>0</v>
      </c>
      <c r="BG739" s="114">
        <f>IF($N$739="zákl. přenesená",$J$739,0)</f>
        <v>0</v>
      </c>
      <c r="BH739" s="114">
        <f>IF($N$739="sníž. přenesená",$J$739,0)</f>
        <v>0</v>
      </c>
      <c r="BI739" s="114">
        <f>IF($N$739="nulová",$J$739,0)</f>
        <v>0</v>
      </c>
      <c r="BJ739" s="49" t="s">
        <v>8</v>
      </c>
      <c r="BK739" s="114">
        <f>ROUND($I$739*$H$739,2)</f>
        <v>0</v>
      </c>
      <c r="BL739" s="49" t="s">
        <v>78</v>
      </c>
      <c r="BM739" s="49" t="s">
        <v>1367</v>
      </c>
    </row>
    <row r="740" spans="2:47" s="5" customFormat="1" ht="30.75" customHeight="1">
      <c r="B740" s="16"/>
      <c r="C740" s="17"/>
      <c r="D740" s="115" t="s">
        <v>80</v>
      </c>
      <c r="E740" s="17"/>
      <c r="F740" s="118" t="s">
        <v>1368</v>
      </c>
      <c r="G740" s="17"/>
      <c r="H740" s="17"/>
      <c r="J740" s="17"/>
      <c r="K740" s="17"/>
      <c r="L740" s="32"/>
      <c r="M740" s="35"/>
      <c r="N740" s="17"/>
      <c r="O740" s="17"/>
      <c r="P740" s="17"/>
      <c r="Q740" s="17"/>
      <c r="R740" s="17"/>
      <c r="S740" s="17"/>
      <c r="T740" s="36"/>
      <c r="AT740" s="5" t="s">
        <v>80</v>
      </c>
      <c r="AU740" s="5" t="s">
        <v>43</v>
      </c>
    </row>
    <row r="741" spans="2:65" s="5" customFormat="1" ht="15.75" customHeight="1">
      <c r="B741" s="16"/>
      <c r="C741" s="151" t="s">
        <v>519</v>
      </c>
      <c r="D741" s="151" t="s">
        <v>131</v>
      </c>
      <c r="E741" s="152" t="s">
        <v>1369</v>
      </c>
      <c r="F741" s="153" t="s">
        <v>1370</v>
      </c>
      <c r="G741" s="154" t="s">
        <v>83</v>
      </c>
      <c r="H741" s="155">
        <v>1.01</v>
      </c>
      <c r="I741" s="156"/>
      <c r="J741" s="157">
        <f>ROUND($I$741*$H$741,2)</f>
        <v>0</v>
      </c>
      <c r="K741" s="153"/>
      <c r="L741" s="158"/>
      <c r="M741" s="159"/>
      <c r="N741" s="160" t="s">
        <v>31</v>
      </c>
      <c r="O741" s="17"/>
      <c r="P741" s="17"/>
      <c r="Q741" s="112">
        <v>0.054</v>
      </c>
      <c r="R741" s="112">
        <f>$Q$741*$H$741</f>
        <v>0.05454</v>
      </c>
      <c r="S741" s="112">
        <v>0</v>
      </c>
      <c r="T741" s="113">
        <f>$S$741*$H$741</f>
        <v>0</v>
      </c>
      <c r="AR741" s="49" t="s">
        <v>87</v>
      </c>
      <c r="AT741" s="49" t="s">
        <v>131</v>
      </c>
      <c r="AU741" s="49" t="s">
        <v>43</v>
      </c>
      <c r="AY741" s="5" t="s">
        <v>73</v>
      </c>
      <c r="BE741" s="114">
        <f>IF($N$741="základní",$J$741,0)</f>
        <v>0</v>
      </c>
      <c r="BF741" s="114">
        <f>IF($N$741="snížená",$J$741,0)</f>
        <v>0</v>
      </c>
      <c r="BG741" s="114">
        <f>IF($N$741="zákl. přenesená",$J$741,0)</f>
        <v>0</v>
      </c>
      <c r="BH741" s="114">
        <f>IF($N$741="sníž. přenesená",$J$741,0)</f>
        <v>0</v>
      </c>
      <c r="BI741" s="114">
        <f>IF($N$741="nulová",$J$741,0)</f>
        <v>0</v>
      </c>
      <c r="BJ741" s="49" t="s">
        <v>8</v>
      </c>
      <c r="BK741" s="114">
        <f>ROUND($I$741*$H$741,2)</f>
        <v>0</v>
      </c>
      <c r="BL741" s="49" t="s">
        <v>78</v>
      </c>
      <c r="BM741" s="49" t="s">
        <v>1371</v>
      </c>
    </row>
    <row r="742" spans="2:47" s="5" customFormat="1" ht="16.5" customHeight="1">
      <c r="B742" s="16"/>
      <c r="C742" s="17"/>
      <c r="D742" s="115" t="s">
        <v>79</v>
      </c>
      <c r="E742" s="17"/>
      <c r="F742" s="116" t="s">
        <v>1372</v>
      </c>
      <c r="G742" s="17"/>
      <c r="H742" s="17"/>
      <c r="J742" s="17"/>
      <c r="K742" s="17"/>
      <c r="L742" s="32"/>
      <c r="M742" s="35"/>
      <c r="N742" s="17"/>
      <c r="O742" s="17"/>
      <c r="P742" s="17"/>
      <c r="Q742" s="17"/>
      <c r="R742" s="17"/>
      <c r="S742" s="17"/>
      <c r="T742" s="36"/>
      <c r="AT742" s="5" t="s">
        <v>79</v>
      </c>
      <c r="AU742" s="5" t="s">
        <v>43</v>
      </c>
    </row>
    <row r="743" spans="2:47" s="5" customFormat="1" ht="30.75" customHeight="1">
      <c r="B743" s="16"/>
      <c r="C743" s="17"/>
      <c r="D743" s="117" t="s">
        <v>80</v>
      </c>
      <c r="E743" s="17"/>
      <c r="F743" s="118" t="s">
        <v>1373</v>
      </c>
      <c r="G743" s="17"/>
      <c r="H743" s="17"/>
      <c r="J743" s="17"/>
      <c r="K743" s="17"/>
      <c r="L743" s="32"/>
      <c r="M743" s="35"/>
      <c r="N743" s="17"/>
      <c r="O743" s="17"/>
      <c r="P743" s="17"/>
      <c r="Q743" s="17"/>
      <c r="R743" s="17"/>
      <c r="S743" s="17"/>
      <c r="T743" s="36"/>
      <c r="AT743" s="5" t="s">
        <v>80</v>
      </c>
      <c r="AU743" s="5" t="s">
        <v>43</v>
      </c>
    </row>
    <row r="744" spans="2:51" s="5" customFormat="1" ht="15.75" customHeight="1">
      <c r="B744" s="119"/>
      <c r="C744" s="120"/>
      <c r="D744" s="117" t="s">
        <v>81</v>
      </c>
      <c r="E744" s="120"/>
      <c r="F744" s="121" t="s">
        <v>1374</v>
      </c>
      <c r="G744" s="120"/>
      <c r="H744" s="122">
        <v>1.01</v>
      </c>
      <c r="J744" s="120"/>
      <c r="K744" s="120"/>
      <c r="L744" s="123"/>
      <c r="M744" s="124"/>
      <c r="N744" s="120"/>
      <c r="O744" s="120"/>
      <c r="P744" s="120"/>
      <c r="Q744" s="120"/>
      <c r="R744" s="120"/>
      <c r="S744" s="120"/>
      <c r="T744" s="125"/>
      <c r="AT744" s="126" t="s">
        <v>81</v>
      </c>
      <c r="AU744" s="126" t="s">
        <v>43</v>
      </c>
      <c r="AV744" s="126" t="s">
        <v>43</v>
      </c>
      <c r="AW744" s="126" t="s">
        <v>42</v>
      </c>
      <c r="AX744" s="126" t="s">
        <v>8</v>
      </c>
      <c r="AY744" s="126" t="s">
        <v>73</v>
      </c>
    </row>
    <row r="745" spans="2:65" s="5" customFormat="1" ht="15.75" customHeight="1">
      <c r="B745" s="16"/>
      <c r="C745" s="151" t="s">
        <v>522</v>
      </c>
      <c r="D745" s="151" t="s">
        <v>131</v>
      </c>
      <c r="E745" s="152" t="s">
        <v>1375</v>
      </c>
      <c r="F745" s="153" t="s">
        <v>1376</v>
      </c>
      <c r="G745" s="154" t="s">
        <v>83</v>
      </c>
      <c r="H745" s="155">
        <v>1.01</v>
      </c>
      <c r="I745" s="156"/>
      <c r="J745" s="157">
        <f>ROUND($I$745*$H$745,2)</f>
        <v>0</v>
      </c>
      <c r="K745" s="153"/>
      <c r="L745" s="158"/>
      <c r="M745" s="159"/>
      <c r="N745" s="160" t="s">
        <v>31</v>
      </c>
      <c r="O745" s="17"/>
      <c r="P745" s="17"/>
      <c r="Q745" s="112">
        <v>0.585</v>
      </c>
      <c r="R745" s="112">
        <f>$Q$745*$H$745</f>
        <v>0.59085</v>
      </c>
      <c r="S745" s="112">
        <v>0</v>
      </c>
      <c r="T745" s="113">
        <f>$S$745*$H$745</f>
        <v>0</v>
      </c>
      <c r="AR745" s="49" t="s">
        <v>87</v>
      </c>
      <c r="AT745" s="49" t="s">
        <v>131</v>
      </c>
      <c r="AU745" s="49" t="s">
        <v>43</v>
      </c>
      <c r="AY745" s="5" t="s">
        <v>73</v>
      </c>
      <c r="BE745" s="114">
        <f>IF($N$745="základní",$J$745,0)</f>
        <v>0</v>
      </c>
      <c r="BF745" s="114">
        <f>IF($N$745="snížená",$J$745,0)</f>
        <v>0</v>
      </c>
      <c r="BG745" s="114">
        <f>IF($N$745="zákl. přenesená",$J$745,0)</f>
        <v>0</v>
      </c>
      <c r="BH745" s="114">
        <f>IF($N$745="sníž. přenesená",$J$745,0)</f>
        <v>0</v>
      </c>
      <c r="BI745" s="114">
        <f>IF($N$745="nulová",$J$745,0)</f>
        <v>0</v>
      </c>
      <c r="BJ745" s="49" t="s">
        <v>8</v>
      </c>
      <c r="BK745" s="114">
        <f>ROUND($I$745*$H$745,2)</f>
        <v>0</v>
      </c>
      <c r="BL745" s="49" t="s">
        <v>78</v>
      </c>
      <c r="BM745" s="49" t="s">
        <v>1377</v>
      </c>
    </row>
    <row r="746" spans="2:47" s="5" customFormat="1" ht="30.75" customHeight="1">
      <c r="B746" s="16"/>
      <c r="C746" s="17"/>
      <c r="D746" s="115" t="s">
        <v>80</v>
      </c>
      <c r="E746" s="17"/>
      <c r="F746" s="118" t="s">
        <v>656</v>
      </c>
      <c r="G746" s="17"/>
      <c r="H746" s="17"/>
      <c r="J746" s="17"/>
      <c r="K746" s="17"/>
      <c r="L746" s="32"/>
      <c r="M746" s="35"/>
      <c r="N746" s="17"/>
      <c r="O746" s="17"/>
      <c r="P746" s="17"/>
      <c r="Q746" s="17"/>
      <c r="R746" s="17"/>
      <c r="S746" s="17"/>
      <c r="T746" s="36"/>
      <c r="AT746" s="5" t="s">
        <v>80</v>
      </c>
      <c r="AU746" s="5" t="s">
        <v>43</v>
      </c>
    </row>
    <row r="747" spans="2:51" s="5" customFormat="1" ht="15.75" customHeight="1">
      <c r="B747" s="119"/>
      <c r="C747" s="120"/>
      <c r="D747" s="117" t="s">
        <v>81</v>
      </c>
      <c r="E747" s="120"/>
      <c r="F747" s="121" t="s">
        <v>1374</v>
      </c>
      <c r="G747" s="120"/>
      <c r="H747" s="122">
        <v>1.01</v>
      </c>
      <c r="J747" s="120"/>
      <c r="K747" s="120"/>
      <c r="L747" s="123"/>
      <c r="M747" s="124"/>
      <c r="N747" s="120"/>
      <c r="O747" s="120"/>
      <c r="P747" s="120"/>
      <c r="Q747" s="120"/>
      <c r="R747" s="120"/>
      <c r="S747" s="120"/>
      <c r="T747" s="125"/>
      <c r="AT747" s="126" t="s">
        <v>81</v>
      </c>
      <c r="AU747" s="126" t="s">
        <v>43</v>
      </c>
      <c r="AV747" s="126" t="s">
        <v>43</v>
      </c>
      <c r="AW747" s="126" t="s">
        <v>42</v>
      </c>
      <c r="AX747" s="126" t="s">
        <v>8</v>
      </c>
      <c r="AY747" s="126" t="s">
        <v>73</v>
      </c>
    </row>
    <row r="748" spans="2:65" s="5" customFormat="1" ht="15.75" customHeight="1">
      <c r="B748" s="16"/>
      <c r="C748" s="151" t="s">
        <v>525</v>
      </c>
      <c r="D748" s="151" t="s">
        <v>131</v>
      </c>
      <c r="E748" s="152" t="s">
        <v>1378</v>
      </c>
      <c r="F748" s="153" t="s">
        <v>1379</v>
      </c>
      <c r="G748" s="154" t="s">
        <v>83</v>
      </c>
      <c r="H748" s="155">
        <v>2.02</v>
      </c>
      <c r="I748" s="156"/>
      <c r="J748" s="157">
        <f>ROUND($I$748*$H$748,2)</f>
        <v>0</v>
      </c>
      <c r="K748" s="153"/>
      <c r="L748" s="158"/>
      <c r="M748" s="159"/>
      <c r="N748" s="160" t="s">
        <v>31</v>
      </c>
      <c r="O748" s="17"/>
      <c r="P748" s="17"/>
      <c r="Q748" s="112">
        <v>1</v>
      </c>
      <c r="R748" s="112">
        <f>$Q$748*$H$748</f>
        <v>2.02</v>
      </c>
      <c r="S748" s="112">
        <v>0</v>
      </c>
      <c r="T748" s="113">
        <f>$S$748*$H$748</f>
        <v>0</v>
      </c>
      <c r="AR748" s="49" t="s">
        <v>87</v>
      </c>
      <c r="AT748" s="49" t="s">
        <v>131</v>
      </c>
      <c r="AU748" s="49" t="s">
        <v>43</v>
      </c>
      <c r="AY748" s="5" t="s">
        <v>73</v>
      </c>
      <c r="BE748" s="114">
        <f>IF($N$748="základní",$J$748,0)</f>
        <v>0</v>
      </c>
      <c r="BF748" s="114">
        <f>IF($N$748="snížená",$J$748,0)</f>
        <v>0</v>
      </c>
      <c r="BG748" s="114">
        <f>IF($N$748="zákl. přenesená",$J$748,0)</f>
        <v>0</v>
      </c>
      <c r="BH748" s="114">
        <f>IF($N$748="sníž. přenesená",$J$748,0)</f>
        <v>0</v>
      </c>
      <c r="BI748" s="114">
        <f>IF($N$748="nulová",$J$748,0)</f>
        <v>0</v>
      </c>
      <c r="BJ748" s="49" t="s">
        <v>8</v>
      </c>
      <c r="BK748" s="114">
        <f>ROUND($I$748*$H$748,2)</f>
        <v>0</v>
      </c>
      <c r="BL748" s="49" t="s">
        <v>78</v>
      </c>
      <c r="BM748" s="49" t="s">
        <v>1380</v>
      </c>
    </row>
    <row r="749" spans="2:47" s="5" customFormat="1" ht="30.75" customHeight="1">
      <c r="B749" s="16"/>
      <c r="C749" s="17"/>
      <c r="D749" s="115" t="s">
        <v>80</v>
      </c>
      <c r="E749" s="17"/>
      <c r="F749" s="118" t="s">
        <v>1381</v>
      </c>
      <c r="G749" s="17"/>
      <c r="H749" s="17"/>
      <c r="J749" s="17"/>
      <c r="K749" s="17"/>
      <c r="L749" s="32"/>
      <c r="M749" s="35"/>
      <c r="N749" s="17"/>
      <c r="O749" s="17"/>
      <c r="P749" s="17"/>
      <c r="Q749" s="17"/>
      <c r="R749" s="17"/>
      <c r="S749" s="17"/>
      <c r="T749" s="36"/>
      <c r="AT749" s="5" t="s">
        <v>80</v>
      </c>
      <c r="AU749" s="5" t="s">
        <v>43</v>
      </c>
    </row>
    <row r="750" spans="2:51" s="5" customFormat="1" ht="15.75" customHeight="1">
      <c r="B750" s="119"/>
      <c r="C750" s="120"/>
      <c r="D750" s="117" t="s">
        <v>81</v>
      </c>
      <c r="E750" s="120"/>
      <c r="F750" s="121" t="s">
        <v>1382</v>
      </c>
      <c r="G750" s="120"/>
      <c r="H750" s="122">
        <v>2.02</v>
      </c>
      <c r="J750" s="120"/>
      <c r="K750" s="120"/>
      <c r="L750" s="123"/>
      <c r="M750" s="124"/>
      <c r="N750" s="120"/>
      <c r="O750" s="120"/>
      <c r="P750" s="120"/>
      <c r="Q750" s="120"/>
      <c r="R750" s="120"/>
      <c r="S750" s="120"/>
      <c r="T750" s="125"/>
      <c r="AT750" s="126" t="s">
        <v>81</v>
      </c>
      <c r="AU750" s="126" t="s">
        <v>43</v>
      </c>
      <c r="AV750" s="126" t="s">
        <v>43</v>
      </c>
      <c r="AW750" s="126" t="s">
        <v>42</v>
      </c>
      <c r="AX750" s="126" t="s">
        <v>8</v>
      </c>
      <c r="AY750" s="126" t="s">
        <v>73</v>
      </c>
    </row>
    <row r="751" spans="2:65" s="5" customFormat="1" ht="15.75" customHeight="1">
      <c r="B751" s="16"/>
      <c r="C751" s="151" t="s">
        <v>526</v>
      </c>
      <c r="D751" s="151" t="s">
        <v>131</v>
      </c>
      <c r="E751" s="152" t="s">
        <v>1383</v>
      </c>
      <c r="F751" s="153" t="s">
        <v>1384</v>
      </c>
      <c r="G751" s="154" t="s">
        <v>83</v>
      </c>
      <c r="H751" s="155">
        <v>1.01</v>
      </c>
      <c r="I751" s="156"/>
      <c r="J751" s="157">
        <f>ROUND($I$751*$H$751,2)</f>
        <v>0</v>
      </c>
      <c r="K751" s="153"/>
      <c r="L751" s="158"/>
      <c r="M751" s="159"/>
      <c r="N751" s="160" t="s">
        <v>31</v>
      </c>
      <c r="O751" s="17"/>
      <c r="P751" s="17"/>
      <c r="Q751" s="112">
        <v>0.5</v>
      </c>
      <c r="R751" s="112">
        <f>$Q$751*$H$751</f>
        <v>0.505</v>
      </c>
      <c r="S751" s="112">
        <v>0</v>
      </c>
      <c r="T751" s="113">
        <f>$S$751*$H$751</f>
        <v>0</v>
      </c>
      <c r="AR751" s="49" t="s">
        <v>87</v>
      </c>
      <c r="AT751" s="49" t="s">
        <v>131</v>
      </c>
      <c r="AU751" s="49" t="s">
        <v>43</v>
      </c>
      <c r="AY751" s="5" t="s">
        <v>73</v>
      </c>
      <c r="BE751" s="114">
        <f>IF($N$751="základní",$J$751,0)</f>
        <v>0</v>
      </c>
      <c r="BF751" s="114">
        <f>IF($N$751="snížená",$J$751,0)</f>
        <v>0</v>
      </c>
      <c r="BG751" s="114">
        <f>IF($N$751="zákl. přenesená",$J$751,0)</f>
        <v>0</v>
      </c>
      <c r="BH751" s="114">
        <f>IF($N$751="sníž. přenesená",$J$751,0)</f>
        <v>0</v>
      </c>
      <c r="BI751" s="114">
        <f>IF($N$751="nulová",$J$751,0)</f>
        <v>0</v>
      </c>
      <c r="BJ751" s="49" t="s">
        <v>8</v>
      </c>
      <c r="BK751" s="114">
        <f>ROUND($I$751*$H$751,2)</f>
        <v>0</v>
      </c>
      <c r="BL751" s="49" t="s">
        <v>78</v>
      </c>
      <c r="BM751" s="49" t="s">
        <v>1385</v>
      </c>
    </row>
    <row r="752" spans="2:47" s="5" customFormat="1" ht="30.75" customHeight="1">
      <c r="B752" s="16"/>
      <c r="C752" s="17"/>
      <c r="D752" s="115" t="s">
        <v>80</v>
      </c>
      <c r="E752" s="17"/>
      <c r="F752" s="118" t="s">
        <v>1386</v>
      </c>
      <c r="G752" s="17"/>
      <c r="H752" s="17"/>
      <c r="J752" s="17"/>
      <c r="K752" s="17"/>
      <c r="L752" s="32"/>
      <c r="M752" s="35"/>
      <c r="N752" s="17"/>
      <c r="O752" s="17"/>
      <c r="P752" s="17"/>
      <c r="Q752" s="17"/>
      <c r="R752" s="17"/>
      <c r="S752" s="17"/>
      <c r="T752" s="36"/>
      <c r="AT752" s="5" t="s">
        <v>80</v>
      </c>
      <c r="AU752" s="5" t="s">
        <v>43</v>
      </c>
    </row>
    <row r="753" spans="2:51" s="5" customFormat="1" ht="15.75" customHeight="1">
      <c r="B753" s="119"/>
      <c r="C753" s="120"/>
      <c r="D753" s="117" t="s">
        <v>81</v>
      </c>
      <c r="E753" s="120"/>
      <c r="F753" s="121" t="s">
        <v>1374</v>
      </c>
      <c r="G753" s="120"/>
      <c r="H753" s="122">
        <v>1.01</v>
      </c>
      <c r="J753" s="120"/>
      <c r="K753" s="120"/>
      <c r="L753" s="123"/>
      <c r="M753" s="124"/>
      <c r="N753" s="120"/>
      <c r="O753" s="120"/>
      <c r="P753" s="120"/>
      <c r="Q753" s="120"/>
      <c r="R753" s="120"/>
      <c r="S753" s="120"/>
      <c r="T753" s="125"/>
      <c r="AT753" s="126" t="s">
        <v>81</v>
      </c>
      <c r="AU753" s="126" t="s">
        <v>43</v>
      </c>
      <c r="AV753" s="126" t="s">
        <v>43</v>
      </c>
      <c r="AW753" s="126" t="s">
        <v>42</v>
      </c>
      <c r="AX753" s="126" t="s">
        <v>8</v>
      </c>
      <c r="AY753" s="126" t="s">
        <v>73</v>
      </c>
    </row>
    <row r="754" spans="2:65" s="5" customFormat="1" ht="15.75" customHeight="1">
      <c r="B754" s="16"/>
      <c r="C754" s="103" t="s">
        <v>527</v>
      </c>
      <c r="D754" s="103" t="s">
        <v>75</v>
      </c>
      <c r="E754" s="104" t="s">
        <v>490</v>
      </c>
      <c r="F754" s="105" t="s">
        <v>491</v>
      </c>
      <c r="G754" s="106" t="s">
        <v>76</v>
      </c>
      <c r="H754" s="107">
        <v>30</v>
      </c>
      <c r="I754" s="108"/>
      <c r="J754" s="109">
        <f>ROUND($I$754*$H$754,2)</f>
        <v>0</v>
      </c>
      <c r="K754" s="105"/>
      <c r="L754" s="32"/>
      <c r="M754" s="110"/>
      <c r="N754" s="111" t="s">
        <v>31</v>
      </c>
      <c r="O754" s="17"/>
      <c r="P754" s="17"/>
      <c r="Q754" s="112">
        <v>0.00464685</v>
      </c>
      <c r="R754" s="112">
        <f>$Q$754*$H$754</f>
        <v>0.13940550000000002</v>
      </c>
      <c r="S754" s="112">
        <v>0</v>
      </c>
      <c r="T754" s="113">
        <f>$S$754*$H$754</f>
        <v>0</v>
      </c>
      <c r="AR754" s="49" t="s">
        <v>78</v>
      </c>
      <c r="AT754" s="49" t="s">
        <v>75</v>
      </c>
      <c r="AU754" s="49" t="s">
        <v>43</v>
      </c>
      <c r="AY754" s="5" t="s">
        <v>73</v>
      </c>
      <c r="BE754" s="114">
        <f>IF($N$754="základní",$J$754,0)</f>
        <v>0</v>
      </c>
      <c r="BF754" s="114">
        <f>IF($N$754="snížená",$J$754,0)</f>
        <v>0</v>
      </c>
      <c r="BG754" s="114">
        <f>IF($N$754="zákl. přenesená",$J$754,0)</f>
        <v>0</v>
      </c>
      <c r="BH754" s="114">
        <f>IF($N$754="sníž. přenesená",$J$754,0)</f>
        <v>0</v>
      </c>
      <c r="BI754" s="114">
        <f>IF($N$754="nulová",$J$754,0)</f>
        <v>0</v>
      </c>
      <c r="BJ754" s="49" t="s">
        <v>8</v>
      </c>
      <c r="BK754" s="114">
        <f>ROUND($I$754*$H$754,2)</f>
        <v>0</v>
      </c>
      <c r="BL754" s="49" t="s">
        <v>78</v>
      </c>
      <c r="BM754" s="49" t="s">
        <v>1387</v>
      </c>
    </row>
    <row r="755" spans="2:47" s="5" customFormat="1" ht="16.5" customHeight="1">
      <c r="B755" s="16"/>
      <c r="C755" s="17"/>
      <c r="D755" s="115" t="s">
        <v>79</v>
      </c>
      <c r="E755" s="17"/>
      <c r="F755" s="116" t="s">
        <v>1388</v>
      </c>
      <c r="G755" s="17"/>
      <c r="H755" s="17"/>
      <c r="J755" s="17"/>
      <c r="K755" s="17"/>
      <c r="L755" s="32"/>
      <c r="M755" s="35"/>
      <c r="N755" s="17"/>
      <c r="O755" s="17"/>
      <c r="P755" s="17"/>
      <c r="Q755" s="17"/>
      <c r="R755" s="17"/>
      <c r="S755" s="17"/>
      <c r="T755" s="36"/>
      <c r="AT755" s="5" t="s">
        <v>79</v>
      </c>
      <c r="AU755" s="5" t="s">
        <v>43</v>
      </c>
    </row>
    <row r="756" spans="2:47" s="5" customFormat="1" ht="30.75" customHeight="1">
      <c r="B756" s="16"/>
      <c r="C756" s="17"/>
      <c r="D756" s="117" t="s">
        <v>80</v>
      </c>
      <c r="E756" s="17"/>
      <c r="F756" s="118" t="s">
        <v>1389</v>
      </c>
      <c r="G756" s="17"/>
      <c r="H756" s="17"/>
      <c r="J756" s="17"/>
      <c r="K756" s="17"/>
      <c r="L756" s="32"/>
      <c r="M756" s="35"/>
      <c r="N756" s="17"/>
      <c r="O756" s="17"/>
      <c r="P756" s="17"/>
      <c r="Q756" s="17"/>
      <c r="R756" s="17"/>
      <c r="S756" s="17"/>
      <c r="T756" s="36"/>
      <c r="AT756" s="5" t="s">
        <v>80</v>
      </c>
      <c r="AU756" s="5" t="s">
        <v>43</v>
      </c>
    </row>
    <row r="757" spans="2:51" s="5" customFormat="1" ht="15.75" customHeight="1">
      <c r="B757" s="119"/>
      <c r="C757" s="120"/>
      <c r="D757" s="117" t="s">
        <v>81</v>
      </c>
      <c r="E757" s="120"/>
      <c r="F757" s="121" t="s">
        <v>1390</v>
      </c>
      <c r="G757" s="120"/>
      <c r="H757" s="122">
        <v>30</v>
      </c>
      <c r="J757" s="120"/>
      <c r="K757" s="120"/>
      <c r="L757" s="123"/>
      <c r="M757" s="124"/>
      <c r="N757" s="120"/>
      <c r="O757" s="120"/>
      <c r="P757" s="120"/>
      <c r="Q757" s="120"/>
      <c r="R757" s="120"/>
      <c r="S757" s="120"/>
      <c r="T757" s="125"/>
      <c r="AT757" s="126" t="s">
        <v>81</v>
      </c>
      <c r="AU757" s="126" t="s">
        <v>43</v>
      </c>
      <c r="AV757" s="126" t="s">
        <v>43</v>
      </c>
      <c r="AW757" s="126" t="s">
        <v>51</v>
      </c>
      <c r="AX757" s="126" t="s">
        <v>8</v>
      </c>
      <c r="AY757" s="126" t="s">
        <v>73</v>
      </c>
    </row>
    <row r="758" spans="2:65" s="5" customFormat="1" ht="15.75" customHeight="1">
      <c r="B758" s="16"/>
      <c r="C758" s="103" t="s">
        <v>528</v>
      </c>
      <c r="D758" s="103" t="s">
        <v>75</v>
      </c>
      <c r="E758" s="104" t="s">
        <v>493</v>
      </c>
      <c r="F758" s="105" t="s">
        <v>494</v>
      </c>
      <c r="G758" s="106" t="s">
        <v>83</v>
      </c>
      <c r="H758" s="107">
        <v>3</v>
      </c>
      <c r="I758" s="108"/>
      <c r="J758" s="109">
        <f>ROUND($I$758*$H$758,2)</f>
        <v>0</v>
      </c>
      <c r="K758" s="105"/>
      <c r="L758" s="32"/>
      <c r="M758" s="110"/>
      <c r="N758" s="111" t="s">
        <v>31</v>
      </c>
      <c r="O758" s="17"/>
      <c r="P758" s="17"/>
      <c r="Q758" s="112">
        <v>0.0102818</v>
      </c>
      <c r="R758" s="112">
        <f>$Q$758*$H$758</f>
        <v>0.030845400000000002</v>
      </c>
      <c r="S758" s="112">
        <v>0</v>
      </c>
      <c r="T758" s="113">
        <f>$S$758*$H$758</f>
        <v>0</v>
      </c>
      <c r="AR758" s="49" t="s">
        <v>78</v>
      </c>
      <c r="AT758" s="49" t="s">
        <v>75</v>
      </c>
      <c r="AU758" s="49" t="s">
        <v>43</v>
      </c>
      <c r="AY758" s="5" t="s">
        <v>73</v>
      </c>
      <c r="BE758" s="114">
        <f>IF($N$758="základní",$J$758,0)</f>
        <v>0</v>
      </c>
      <c r="BF758" s="114">
        <f>IF($N$758="snížená",$J$758,0)</f>
        <v>0</v>
      </c>
      <c r="BG758" s="114">
        <f>IF($N$758="zákl. přenesená",$J$758,0)</f>
        <v>0</v>
      </c>
      <c r="BH758" s="114">
        <f>IF($N$758="sníž. přenesená",$J$758,0)</f>
        <v>0</v>
      </c>
      <c r="BI758" s="114">
        <f>IF($N$758="nulová",$J$758,0)</f>
        <v>0</v>
      </c>
      <c r="BJ758" s="49" t="s">
        <v>8</v>
      </c>
      <c r="BK758" s="114">
        <f>ROUND($I$758*$H$758,2)</f>
        <v>0</v>
      </c>
      <c r="BL758" s="49" t="s">
        <v>78</v>
      </c>
      <c r="BM758" s="49" t="s">
        <v>1391</v>
      </c>
    </row>
    <row r="759" spans="2:47" s="5" customFormat="1" ht="30.75" customHeight="1">
      <c r="B759" s="16"/>
      <c r="C759" s="17"/>
      <c r="D759" s="115" t="s">
        <v>80</v>
      </c>
      <c r="E759" s="17"/>
      <c r="F759" s="118" t="s">
        <v>651</v>
      </c>
      <c r="G759" s="17"/>
      <c r="H759" s="17"/>
      <c r="J759" s="17"/>
      <c r="K759" s="17"/>
      <c r="L759" s="32"/>
      <c r="M759" s="35"/>
      <c r="N759" s="17"/>
      <c r="O759" s="17"/>
      <c r="P759" s="17"/>
      <c r="Q759" s="17"/>
      <c r="R759" s="17"/>
      <c r="S759" s="17"/>
      <c r="T759" s="36"/>
      <c r="AT759" s="5" t="s">
        <v>80</v>
      </c>
      <c r="AU759" s="5" t="s">
        <v>43</v>
      </c>
    </row>
    <row r="760" spans="2:65" s="5" customFormat="1" ht="15.75" customHeight="1">
      <c r="B760" s="16"/>
      <c r="C760" s="103" t="s">
        <v>533</v>
      </c>
      <c r="D760" s="103" t="s">
        <v>75</v>
      </c>
      <c r="E760" s="104" t="s">
        <v>1392</v>
      </c>
      <c r="F760" s="105" t="s">
        <v>1393</v>
      </c>
      <c r="G760" s="106" t="s">
        <v>83</v>
      </c>
      <c r="H760" s="107">
        <v>2</v>
      </c>
      <c r="I760" s="108"/>
      <c r="J760" s="109">
        <f>ROUND($I$760*$H$760,2)</f>
        <v>0</v>
      </c>
      <c r="K760" s="105"/>
      <c r="L760" s="32"/>
      <c r="M760" s="110"/>
      <c r="N760" s="111" t="s">
        <v>31</v>
      </c>
      <c r="O760" s="17"/>
      <c r="P760" s="17"/>
      <c r="Q760" s="112">
        <v>0.0154227</v>
      </c>
      <c r="R760" s="112">
        <f>$Q$760*$H$760</f>
        <v>0.0308454</v>
      </c>
      <c r="S760" s="112">
        <v>0</v>
      </c>
      <c r="T760" s="113">
        <f>$S$760*$H$760</f>
        <v>0</v>
      </c>
      <c r="AR760" s="49" t="s">
        <v>78</v>
      </c>
      <c r="AT760" s="49" t="s">
        <v>75</v>
      </c>
      <c r="AU760" s="49" t="s">
        <v>43</v>
      </c>
      <c r="AY760" s="5" t="s">
        <v>73</v>
      </c>
      <c r="BE760" s="114">
        <f>IF($N$760="základní",$J$760,0)</f>
        <v>0</v>
      </c>
      <c r="BF760" s="114">
        <f>IF($N$760="snížená",$J$760,0)</f>
        <v>0</v>
      </c>
      <c r="BG760" s="114">
        <f>IF($N$760="zákl. přenesená",$J$760,0)</f>
        <v>0</v>
      </c>
      <c r="BH760" s="114">
        <f>IF($N$760="sníž. přenesená",$J$760,0)</f>
        <v>0</v>
      </c>
      <c r="BI760" s="114">
        <f>IF($N$760="nulová",$J$760,0)</f>
        <v>0</v>
      </c>
      <c r="BJ760" s="49" t="s">
        <v>8</v>
      </c>
      <c r="BK760" s="114">
        <f>ROUND($I$760*$H$760,2)</f>
        <v>0</v>
      </c>
      <c r="BL760" s="49" t="s">
        <v>78</v>
      </c>
      <c r="BM760" s="49" t="s">
        <v>1394</v>
      </c>
    </row>
    <row r="761" spans="2:47" s="5" customFormat="1" ht="30.75" customHeight="1">
      <c r="B761" s="16"/>
      <c r="C761" s="17"/>
      <c r="D761" s="115" t="s">
        <v>80</v>
      </c>
      <c r="E761" s="17"/>
      <c r="F761" s="118" t="s">
        <v>651</v>
      </c>
      <c r="G761" s="17"/>
      <c r="H761" s="17"/>
      <c r="J761" s="17"/>
      <c r="K761" s="17"/>
      <c r="L761" s="32"/>
      <c r="M761" s="35"/>
      <c r="N761" s="17"/>
      <c r="O761" s="17"/>
      <c r="P761" s="17"/>
      <c r="Q761" s="17"/>
      <c r="R761" s="17"/>
      <c r="S761" s="17"/>
      <c r="T761" s="36"/>
      <c r="AT761" s="5" t="s">
        <v>80</v>
      </c>
      <c r="AU761" s="5" t="s">
        <v>43</v>
      </c>
    </row>
    <row r="762" spans="2:65" s="5" customFormat="1" ht="15.75" customHeight="1">
      <c r="B762" s="16"/>
      <c r="C762" s="103" t="s">
        <v>537</v>
      </c>
      <c r="D762" s="103" t="s">
        <v>75</v>
      </c>
      <c r="E762" s="104" t="s">
        <v>1395</v>
      </c>
      <c r="F762" s="105" t="s">
        <v>1396</v>
      </c>
      <c r="G762" s="106" t="s">
        <v>83</v>
      </c>
      <c r="H762" s="107">
        <v>5</v>
      </c>
      <c r="I762" s="108"/>
      <c r="J762" s="109">
        <f>ROUND($I$762*$H$762,2)</f>
        <v>0</v>
      </c>
      <c r="K762" s="105"/>
      <c r="L762" s="32"/>
      <c r="M762" s="110"/>
      <c r="N762" s="111" t="s">
        <v>31</v>
      </c>
      <c r="O762" s="17"/>
      <c r="P762" s="17"/>
      <c r="Q762" s="112">
        <v>0.00341495</v>
      </c>
      <c r="R762" s="112">
        <f>$Q$762*$H$762</f>
        <v>0.01707475</v>
      </c>
      <c r="S762" s="112">
        <v>0</v>
      </c>
      <c r="T762" s="113">
        <f>$S$762*$H$762</f>
        <v>0</v>
      </c>
      <c r="AR762" s="49" t="s">
        <v>78</v>
      </c>
      <c r="AT762" s="49" t="s">
        <v>75</v>
      </c>
      <c r="AU762" s="49" t="s">
        <v>43</v>
      </c>
      <c r="AY762" s="5" t="s">
        <v>73</v>
      </c>
      <c r="BE762" s="114">
        <f>IF($N$762="základní",$J$762,0)</f>
        <v>0</v>
      </c>
      <c r="BF762" s="114">
        <f>IF($N$762="snížená",$J$762,0)</f>
        <v>0</v>
      </c>
      <c r="BG762" s="114">
        <f>IF($N$762="zákl. přenesená",$J$762,0)</f>
        <v>0</v>
      </c>
      <c r="BH762" s="114">
        <f>IF($N$762="sníž. přenesená",$J$762,0)</f>
        <v>0</v>
      </c>
      <c r="BI762" s="114">
        <f>IF($N$762="nulová",$J$762,0)</f>
        <v>0</v>
      </c>
      <c r="BJ762" s="49" t="s">
        <v>8</v>
      </c>
      <c r="BK762" s="114">
        <f>ROUND($I$762*$H$762,2)</f>
        <v>0</v>
      </c>
      <c r="BL762" s="49" t="s">
        <v>78</v>
      </c>
      <c r="BM762" s="49" t="s">
        <v>1397</v>
      </c>
    </row>
    <row r="763" spans="2:47" s="5" customFormat="1" ht="30.75" customHeight="1">
      <c r="B763" s="16"/>
      <c r="C763" s="17"/>
      <c r="D763" s="115" t="s">
        <v>80</v>
      </c>
      <c r="E763" s="17"/>
      <c r="F763" s="118" t="s">
        <v>651</v>
      </c>
      <c r="G763" s="17"/>
      <c r="H763" s="17"/>
      <c r="J763" s="17"/>
      <c r="K763" s="17"/>
      <c r="L763" s="32"/>
      <c r="M763" s="35"/>
      <c r="N763" s="17"/>
      <c r="O763" s="17"/>
      <c r="P763" s="17"/>
      <c r="Q763" s="17"/>
      <c r="R763" s="17"/>
      <c r="S763" s="17"/>
      <c r="T763" s="36"/>
      <c r="AT763" s="5" t="s">
        <v>80</v>
      </c>
      <c r="AU763" s="5" t="s">
        <v>43</v>
      </c>
    </row>
    <row r="764" spans="2:65" s="5" customFormat="1" ht="15.75" customHeight="1">
      <c r="B764" s="16"/>
      <c r="C764" s="103" t="s">
        <v>540</v>
      </c>
      <c r="D764" s="103" t="s">
        <v>75</v>
      </c>
      <c r="E764" s="104" t="s">
        <v>497</v>
      </c>
      <c r="F764" s="105" t="s">
        <v>498</v>
      </c>
      <c r="G764" s="106" t="s">
        <v>83</v>
      </c>
      <c r="H764" s="107">
        <v>5</v>
      </c>
      <c r="I764" s="108"/>
      <c r="J764" s="109">
        <f>ROUND($I$764*$H$764,2)</f>
        <v>0</v>
      </c>
      <c r="K764" s="105"/>
      <c r="L764" s="32"/>
      <c r="M764" s="110"/>
      <c r="N764" s="111" t="s">
        <v>31</v>
      </c>
      <c r="O764" s="17"/>
      <c r="P764" s="17"/>
      <c r="Q764" s="112">
        <v>0</v>
      </c>
      <c r="R764" s="112">
        <f>$Q$764*$H$764</f>
        <v>0</v>
      </c>
      <c r="S764" s="112">
        <v>0</v>
      </c>
      <c r="T764" s="113">
        <f>$S$764*$H$764</f>
        <v>0</v>
      </c>
      <c r="AR764" s="49" t="s">
        <v>78</v>
      </c>
      <c r="AT764" s="49" t="s">
        <v>75</v>
      </c>
      <c r="AU764" s="49" t="s">
        <v>43</v>
      </c>
      <c r="AY764" s="5" t="s">
        <v>73</v>
      </c>
      <c r="BE764" s="114">
        <f>IF($N$764="základní",$J$764,0)</f>
        <v>0</v>
      </c>
      <c r="BF764" s="114">
        <f>IF($N$764="snížená",$J$764,0)</f>
        <v>0</v>
      </c>
      <c r="BG764" s="114">
        <f>IF($N$764="zákl. přenesená",$J$764,0)</f>
        <v>0</v>
      </c>
      <c r="BH764" s="114">
        <f>IF($N$764="sníž. přenesená",$J$764,0)</f>
        <v>0</v>
      </c>
      <c r="BI764" s="114">
        <f>IF($N$764="nulová",$J$764,0)</f>
        <v>0</v>
      </c>
      <c r="BJ764" s="49" t="s">
        <v>8</v>
      </c>
      <c r="BK764" s="114">
        <f>ROUND($I$764*$H$764,2)</f>
        <v>0</v>
      </c>
      <c r="BL764" s="49" t="s">
        <v>78</v>
      </c>
      <c r="BM764" s="49" t="s">
        <v>1398</v>
      </c>
    </row>
    <row r="765" spans="2:47" s="5" customFormat="1" ht="30.75" customHeight="1">
      <c r="B765" s="16"/>
      <c r="C765" s="17"/>
      <c r="D765" s="115" t="s">
        <v>80</v>
      </c>
      <c r="E765" s="17"/>
      <c r="F765" s="118" t="s">
        <v>651</v>
      </c>
      <c r="G765" s="17"/>
      <c r="H765" s="17"/>
      <c r="J765" s="17"/>
      <c r="K765" s="17"/>
      <c r="L765" s="32"/>
      <c r="M765" s="35"/>
      <c r="N765" s="17"/>
      <c r="O765" s="17"/>
      <c r="P765" s="17"/>
      <c r="Q765" s="17"/>
      <c r="R765" s="17"/>
      <c r="S765" s="17"/>
      <c r="T765" s="36"/>
      <c r="AT765" s="5" t="s">
        <v>80</v>
      </c>
      <c r="AU765" s="5" t="s">
        <v>43</v>
      </c>
    </row>
    <row r="766" spans="2:65" s="5" customFormat="1" ht="15.75" customHeight="1">
      <c r="B766" s="16"/>
      <c r="C766" s="103" t="s">
        <v>541</v>
      </c>
      <c r="D766" s="103" t="s">
        <v>75</v>
      </c>
      <c r="E766" s="104" t="s">
        <v>500</v>
      </c>
      <c r="F766" s="105" t="s">
        <v>501</v>
      </c>
      <c r="G766" s="106" t="s">
        <v>83</v>
      </c>
      <c r="H766" s="107">
        <v>5</v>
      </c>
      <c r="I766" s="108"/>
      <c r="J766" s="109">
        <f>ROUND($I$766*$H$766,2)</f>
        <v>0</v>
      </c>
      <c r="K766" s="105"/>
      <c r="L766" s="32"/>
      <c r="M766" s="110"/>
      <c r="N766" s="111" t="s">
        <v>31</v>
      </c>
      <c r="O766" s="17"/>
      <c r="P766" s="17"/>
      <c r="Q766" s="112">
        <v>0.006262</v>
      </c>
      <c r="R766" s="112">
        <f>$Q$766*$H$766</f>
        <v>0.031310000000000004</v>
      </c>
      <c r="S766" s="112">
        <v>0</v>
      </c>
      <c r="T766" s="113">
        <f>$S$766*$H$766</f>
        <v>0</v>
      </c>
      <c r="AR766" s="49" t="s">
        <v>78</v>
      </c>
      <c r="AT766" s="49" t="s">
        <v>75</v>
      </c>
      <c r="AU766" s="49" t="s">
        <v>43</v>
      </c>
      <c r="AY766" s="5" t="s">
        <v>73</v>
      </c>
      <c r="BE766" s="114">
        <f>IF($N$766="základní",$J$766,0)</f>
        <v>0</v>
      </c>
      <c r="BF766" s="114">
        <f>IF($N$766="snížená",$J$766,0)</f>
        <v>0</v>
      </c>
      <c r="BG766" s="114">
        <f>IF($N$766="zákl. přenesená",$J$766,0)</f>
        <v>0</v>
      </c>
      <c r="BH766" s="114">
        <f>IF($N$766="sníž. přenesená",$J$766,0)</f>
        <v>0</v>
      </c>
      <c r="BI766" s="114">
        <f>IF($N$766="nulová",$J$766,0)</f>
        <v>0</v>
      </c>
      <c r="BJ766" s="49" t="s">
        <v>8</v>
      </c>
      <c r="BK766" s="114">
        <f>ROUND($I$766*$H$766,2)</f>
        <v>0</v>
      </c>
      <c r="BL766" s="49" t="s">
        <v>78</v>
      </c>
      <c r="BM766" s="49" t="s">
        <v>1399</v>
      </c>
    </row>
    <row r="767" spans="2:47" s="5" customFormat="1" ht="30.75" customHeight="1">
      <c r="B767" s="16"/>
      <c r="C767" s="17"/>
      <c r="D767" s="115" t="s">
        <v>80</v>
      </c>
      <c r="E767" s="17"/>
      <c r="F767" s="118" t="s">
        <v>1400</v>
      </c>
      <c r="G767" s="17"/>
      <c r="H767" s="17"/>
      <c r="J767" s="17"/>
      <c r="K767" s="17"/>
      <c r="L767" s="32"/>
      <c r="M767" s="35"/>
      <c r="N767" s="17"/>
      <c r="O767" s="17"/>
      <c r="P767" s="17"/>
      <c r="Q767" s="17"/>
      <c r="R767" s="17"/>
      <c r="S767" s="17"/>
      <c r="T767" s="36"/>
      <c r="AT767" s="5" t="s">
        <v>80</v>
      </c>
      <c r="AU767" s="5" t="s">
        <v>43</v>
      </c>
    </row>
    <row r="768" spans="2:65" s="5" customFormat="1" ht="15.75" customHeight="1">
      <c r="B768" s="16"/>
      <c r="C768" s="103" t="s">
        <v>542</v>
      </c>
      <c r="D768" s="103" t="s">
        <v>75</v>
      </c>
      <c r="E768" s="104" t="s">
        <v>1401</v>
      </c>
      <c r="F768" s="105" t="s">
        <v>1402</v>
      </c>
      <c r="G768" s="106" t="s">
        <v>83</v>
      </c>
      <c r="H768" s="107">
        <v>1</v>
      </c>
      <c r="I768" s="108"/>
      <c r="J768" s="109">
        <f>ROUND($I$768*$H$768,2)</f>
        <v>0</v>
      </c>
      <c r="K768" s="105"/>
      <c r="L768" s="32"/>
      <c r="M768" s="110"/>
      <c r="N768" s="111" t="s">
        <v>31</v>
      </c>
      <c r="O768" s="17"/>
      <c r="P768" s="17"/>
      <c r="Q768" s="112">
        <v>0.00702</v>
      </c>
      <c r="R768" s="112">
        <f>$Q$768*$H$768</f>
        <v>0.00702</v>
      </c>
      <c r="S768" s="112">
        <v>0</v>
      </c>
      <c r="T768" s="113">
        <f>$S$768*$H$768</f>
        <v>0</v>
      </c>
      <c r="AR768" s="49" t="s">
        <v>78</v>
      </c>
      <c r="AT768" s="49" t="s">
        <v>75</v>
      </c>
      <c r="AU768" s="49" t="s">
        <v>43</v>
      </c>
      <c r="AY768" s="5" t="s">
        <v>73</v>
      </c>
      <c r="BE768" s="114">
        <f>IF($N$768="základní",$J$768,0)</f>
        <v>0</v>
      </c>
      <c r="BF768" s="114">
        <f>IF($N$768="snížená",$J$768,0)</f>
        <v>0</v>
      </c>
      <c r="BG768" s="114">
        <f>IF($N$768="zákl. přenesená",$J$768,0)</f>
        <v>0</v>
      </c>
      <c r="BH768" s="114">
        <f>IF($N$768="sníž. přenesená",$J$768,0)</f>
        <v>0</v>
      </c>
      <c r="BI768" s="114">
        <f>IF($N$768="nulová",$J$768,0)</f>
        <v>0</v>
      </c>
      <c r="BJ768" s="49" t="s">
        <v>8</v>
      </c>
      <c r="BK768" s="114">
        <f>ROUND($I$768*$H$768,2)</f>
        <v>0</v>
      </c>
      <c r="BL768" s="49" t="s">
        <v>78</v>
      </c>
      <c r="BM768" s="49" t="s">
        <v>1403</v>
      </c>
    </row>
    <row r="769" spans="2:47" s="5" customFormat="1" ht="30.75" customHeight="1">
      <c r="B769" s="16"/>
      <c r="C769" s="17"/>
      <c r="D769" s="115" t="s">
        <v>80</v>
      </c>
      <c r="E769" s="17"/>
      <c r="F769" s="118" t="s">
        <v>1368</v>
      </c>
      <c r="G769" s="17"/>
      <c r="H769" s="17"/>
      <c r="J769" s="17"/>
      <c r="K769" s="17"/>
      <c r="L769" s="32"/>
      <c r="M769" s="35"/>
      <c r="N769" s="17"/>
      <c r="O769" s="17"/>
      <c r="P769" s="17"/>
      <c r="Q769" s="17"/>
      <c r="R769" s="17"/>
      <c r="S769" s="17"/>
      <c r="T769" s="36"/>
      <c r="AT769" s="5" t="s">
        <v>80</v>
      </c>
      <c r="AU769" s="5" t="s">
        <v>43</v>
      </c>
    </row>
    <row r="770" spans="2:65" s="5" customFormat="1" ht="15.75" customHeight="1">
      <c r="B770" s="16"/>
      <c r="C770" s="151" t="s">
        <v>543</v>
      </c>
      <c r="D770" s="151" t="s">
        <v>131</v>
      </c>
      <c r="E770" s="152" t="s">
        <v>1404</v>
      </c>
      <c r="F770" s="153" t="s">
        <v>1405</v>
      </c>
      <c r="G770" s="154" t="s">
        <v>83</v>
      </c>
      <c r="H770" s="155">
        <v>1</v>
      </c>
      <c r="I770" s="156"/>
      <c r="J770" s="157">
        <f>ROUND($I$770*$H$770,2)</f>
        <v>0</v>
      </c>
      <c r="K770" s="153"/>
      <c r="L770" s="158"/>
      <c r="M770" s="159"/>
      <c r="N770" s="160" t="s">
        <v>31</v>
      </c>
      <c r="O770" s="17"/>
      <c r="P770" s="17"/>
      <c r="Q770" s="112">
        <v>0.08</v>
      </c>
      <c r="R770" s="112">
        <f>$Q$770*$H$770</f>
        <v>0.08</v>
      </c>
      <c r="S770" s="112">
        <v>0</v>
      </c>
      <c r="T770" s="113">
        <f>$S$770*$H$770</f>
        <v>0</v>
      </c>
      <c r="AR770" s="49" t="s">
        <v>87</v>
      </c>
      <c r="AT770" s="49" t="s">
        <v>131</v>
      </c>
      <c r="AU770" s="49" t="s">
        <v>43</v>
      </c>
      <c r="AY770" s="5" t="s">
        <v>73</v>
      </c>
      <c r="BE770" s="114">
        <f>IF($N$770="základní",$J$770,0)</f>
        <v>0</v>
      </c>
      <c r="BF770" s="114">
        <f>IF($N$770="snížená",$J$770,0)</f>
        <v>0</v>
      </c>
      <c r="BG770" s="114">
        <f>IF($N$770="zákl. přenesená",$J$770,0)</f>
        <v>0</v>
      </c>
      <c r="BH770" s="114">
        <f>IF($N$770="sníž. přenesená",$J$770,0)</f>
        <v>0</v>
      </c>
      <c r="BI770" s="114">
        <f>IF($N$770="nulová",$J$770,0)</f>
        <v>0</v>
      </c>
      <c r="BJ770" s="49" t="s">
        <v>8</v>
      </c>
      <c r="BK770" s="114">
        <f>ROUND($I$770*$H$770,2)</f>
        <v>0</v>
      </c>
      <c r="BL770" s="49" t="s">
        <v>78</v>
      </c>
      <c r="BM770" s="49" t="s">
        <v>1406</v>
      </c>
    </row>
    <row r="771" spans="2:47" s="5" customFormat="1" ht="30.75" customHeight="1">
      <c r="B771" s="16"/>
      <c r="C771" s="17"/>
      <c r="D771" s="115" t="s">
        <v>80</v>
      </c>
      <c r="E771" s="17"/>
      <c r="F771" s="118" t="s">
        <v>1368</v>
      </c>
      <c r="G771" s="17"/>
      <c r="H771" s="17"/>
      <c r="J771" s="17"/>
      <c r="K771" s="17"/>
      <c r="L771" s="32"/>
      <c r="M771" s="35"/>
      <c r="N771" s="17"/>
      <c r="O771" s="17"/>
      <c r="P771" s="17"/>
      <c r="Q771" s="17"/>
      <c r="R771" s="17"/>
      <c r="S771" s="17"/>
      <c r="T771" s="36"/>
      <c r="AT771" s="5" t="s">
        <v>80</v>
      </c>
      <c r="AU771" s="5" t="s">
        <v>43</v>
      </c>
    </row>
    <row r="772" spans="2:65" s="5" customFormat="1" ht="15.75" customHeight="1">
      <c r="B772" s="16"/>
      <c r="C772" s="103" t="s">
        <v>546</v>
      </c>
      <c r="D772" s="103" t="s">
        <v>75</v>
      </c>
      <c r="E772" s="104" t="s">
        <v>480</v>
      </c>
      <c r="F772" s="105" t="s">
        <v>513</v>
      </c>
      <c r="G772" s="106" t="s">
        <v>76</v>
      </c>
      <c r="H772" s="107">
        <v>145</v>
      </c>
      <c r="I772" s="108"/>
      <c r="J772" s="109">
        <f>ROUND($I$772*$H$772,2)</f>
        <v>0</v>
      </c>
      <c r="K772" s="105"/>
      <c r="L772" s="32"/>
      <c r="M772" s="110"/>
      <c r="N772" s="111" t="s">
        <v>31</v>
      </c>
      <c r="O772" s="17"/>
      <c r="P772" s="17"/>
      <c r="Q772" s="112">
        <v>0.006</v>
      </c>
      <c r="R772" s="112">
        <f>$Q$772*$H$772</f>
        <v>0.87</v>
      </c>
      <c r="S772" s="112">
        <v>0</v>
      </c>
      <c r="T772" s="113">
        <f>$S$772*$H$772</f>
        <v>0</v>
      </c>
      <c r="AR772" s="49" t="s">
        <v>78</v>
      </c>
      <c r="AT772" s="49" t="s">
        <v>75</v>
      </c>
      <c r="AU772" s="49" t="s">
        <v>43</v>
      </c>
      <c r="AY772" s="5" t="s">
        <v>73</v>
      </c>
      <c r="BE772" s="114">
        <f>IF($N$772="základní",$J$772,0)</f>
        <v>0</v>
      </c>
      <c r="BF772" s="114">
        <f>IF($N$772="snížená",$J$772,0)</f>
        <v>0</v>
      </c>
      <c r="BG772" s="114">
        <f>IF($N$772="zákl. přenesená",$J$772,0)</f>
        <v>0</v>
      </c>
      <c r="BH772" s="114">
        <f>IF($N$772="sníž. přenesená",$J$772,0)</f>
        <v>0</v>
      </c>
      <c r="BI772" s="114">
        <f>IF($N$772="nulová",$J$772,0)</f>
        <v>0</v>
      </c>
      <c r="BJ772" s="49" t="s">
        <v>8</v>
      </c>
      <c r="BK772" s="114">
        <f>ROUND($I$772*$H$772,2)</f>
        <v>0</v>
      </c>
      <c r="BL772" s="49" t="s">
        <v>78</v>
      </c>
      <c r="BM772" s="49" t="s">
        <v>1407</v>
      </c>
    </row>
    <row r="773" spans="2:47" s="5" customFormat="1" ht="30.75" customHeight="1">
      <c r="B773" s="16"/>
      <c r="C773" s="17"/>
      <c r="D773" s="115" t="s">
        <v>80</v>
      </c>
      <c r="E773" s="17"/>
      <c r="F773" s="118" t="s">
        <v>1408</v>
      </c>
      <c r="G773" s="17"/>
      <c r="H773" s="17"/>
      <c r="J773" s="17"/>
      <c r="K773" s="17"/>
      <c r="L773" s="32"/>
      <c r="M773" s="35"/>
      <c r="N773" s="17"/>
      <c r="O773" s="17"/>
      <c r="P773" s="17"/>
      <c r="Q773" s="17"/>
      <c r="R773" s="17"/>
      <c r="S773" s="17"/>
      <c r="T773" s="36"/>
      <c r="AT773" s="5" t="s">
        <v>80</v>
      </c>
      <c r="AU773" s="5" t="s">
        <v>43</v>
      </c>
    </row>
    <row r="774" spans="2:63" s="90" customFormat="1" ht="30.75" customHeight="1">
      <c r="B774" s="91"/>
      <c r="C774" s="92"/>
      <c r="D774" s="92" t="s">
        <v>41</v>
      </c>
      <c r="E774" s="101" t="s">
        <v>88</v>
      </c>
      <c r="F774" s="101" t="s">
        <v>110</v>
      </c>
      <c r="G774" s="92"/>
      <c r="H774" s="92"/>
      <c r="J774" s="102">
        <f>$BK$774</f>
        <v>0</v>
      </c>
      <c r="K774" s="92"/>
      <c r="L774" s="95"/>
      <c r="M774" s="96"/>
      <c r="N774" s="92"/>
      <c r="O774" s="92"/>
      <c r="P774" s="97">
        <f>$P$775+SUM($P$776:$P$918)</f>
        <v>0</v>
      </c>
      <c r="Q774" s="92"/>
      <c r="R774" s="97">
        <f>$R$775+SUM($R$776:$R$918)</f>
        <v>11.2870696608</v>
      </c>
      <c r="S774" s="92"/>
      <c r="T774" s="98">
        <f>$T$775+SUM($T$776:$T$918)</f>
        <v>9989.226000000002</v>
      </c>
      <c r="AR774" s="99" t="s">
        <v>8</v>
      </c>
      <c r="AT774" s="99" t="s">
        <v>41</v>
      </c>
      <c r="AU774" s="99" t="s">
        <v>8</v>
      </c>
      <c r="AY774" s="99" t="s">
        <v>73</v>
      </c>
      <c r="BK774" s="100">
        <f>$BK$775+SUM($BK$776:$BK$918)</f>
        <v>0</v>
      </c>
    </row>
    <row r="775" spans="2:65" s="5" customFormat="1" ht="15.75" customHeight="1">
      <c r="B775" s="16"/>
      <c r="C775" s="103" t="s">
        <v>549</v>
      </c>
      <c r="D775" s="103" t="s">
        <v>75</v>
      </c>
      <c r="E775" s="104" t="s">
        <v>1409</v>
      </c>
      <c r="F775" s="105" t="s">
        <v>1410</v>
      </c>
      <c r="G775" s="106" t="s">
        <v>132</v>
      </c>
      <c r="H775" s="107">
        <v>45</v>
      </c>
      <c r="I775" s="108"/>
      <c r="J775" s="109">
        <f>ROUND($I$775*$H$775,2)</f>
        <v>0</v>
      </c>
      <c r="K775" s="105"/>
      <c r="L775" s="32"/>
      <c r="M775" s="110"/>
      <c r="N775" s="111" t="s">
        <v>31</v>
      </c>
      <c r="O775" s="17"/>
      <c r="P775" s="17"/>
      <c r="Q775" s="112">
        <v>0</v>
      </c>
      <c r="R775" s="112">
        <f>$Q$775*$H$775</f>
        <v>0</v>
      </c>
      <c r="S775" s="112">
        <v>0</v>
      </c>
      <c r="T775" s="113">
        <f>$S$775*$H$775</f>
        <v>0</v>
      </c>
      <c r="AR775" s="49" t="s">
        <v>78</v>
      </c>
      <c r="AT775" s="49" t="s">
        <v>75</v>
      </c>
      <c r="AU775" s="49" t="s">
        <v>43</v>
      </c>
      <c r="AY775" s="5" t="s">
        <v>73</v>
      </c>
      <c r="BE775" s="114">
        <f>IF($N$775="základní",$J$775,0)</f>
        <v>0</v>
      </c>
      <c r="BF775" s="114">
        <f>IF($N$775="snížená",$J$775,0)</f>
        <v>0</v>
      </c>
      <c r="BG775" s="114">
        <f>IF($N$775="zákl. přenesená",$J$775,0)</f>
        <v>0</v>
      </c>
      <c r="BH775" s="114">
        <f>IF($N$775="sníž. přenesená",$J$775,0)</f>
        <v>0</v>
      </c>
      <c r="BI775" s="114">
        <f>IF($N$775="nulová",$J$775,0)</f>
        <v>0</v>
      </c>
      <c r="BJ775" s="49" t="s">
        <v>8</v>
      </c>
      <c r="BK775" s="114">
        <f>ROUND($I$775*$H$775,2)</f>
        <v>0</v>
      </c>
      <c r="BL775" s="49" t="s">
        <v>78</v>
      </c>
      <c r="BM775" s="49" t="s">
        <v>1411</v>
      </c>
    </row>
    <row r="776" spans="2:47" s="5" customFormat="1" ht="16.5" customHeight="1">
      <c r="B776" s="16"/>
      <c r="C776" s="17"/>
      <c r="D776" s="115" t="s">
        <v>79</v>
      </c>
      <c r="E776" s="17"/>
      <c r="F776" s="116" t="s">
        <v>1410</v>
      </c>
      <c r="G776" s="17"/>
      <c r="H776" s="17"/>
      <c r="J776" s="17"/>
      <c r="K776" s="17"/>
      <c r="L776" s="32"/>
      <c r="M776" s="35"/>
      <c r="N776" s="17"/>
      <c r="O776" s="17"/>
      <c r="P776" s="17"/>
      <c r="Q776" s="17"/>
      <c r="R776" s="17"/>
      <c r="S776" s="17"/>
      <c r="T776" s="36"/>
      <c r="AT776" s="5" t="s">
        <v>79</v>
      </c>
      <c r="AU776" s="5" t="s">
        <v>43</v>
      </c>
    </row>
    <row r="777" spans="2:47" s="5" customFormat="1" ht="30.75" customHeight="1">
      <c r="B777" s="16"/>
      <c r="C777" s="17"/>
      <c r="D777" s="117" t="s">
        <v>80</v>
      </c>
      <c r="E777" s="17"/>
      <c r="F777" s="118" t="s">
        <v>1412</v>
      </c>
      <c r="G777" s="17"/>
      <c r="H777" s="17"/>
      <c r="J777" s="17"/>
      <c r="K777" s="17"/>
      <c r="L777" s="32"/>
      <c r="M777" s="35"/>
      <c r="N777" s="17"/>
      <c r="O777" s="17"/>
      <c r="P777" s="17"/>
      <c r="Q777" s="17"/>
      <c r="R777" s="17"/>
      <c r="S777" s="17"/>
      <c r="T777" s="36"/>
      <c r="AT777" s="5" t="s">
        <v>80</v>
      </c>
      <c r="AU777" s="5" t="s">
        <v>43</v>
      </c>
    </row>
    <row r="778" spans="2:51" s="5" customFormat="1" ht="15.75" customHeight="1">
      <c r="B778" s="119"/>
      <c r="C778" s="120"/>
      <c r="D778" s="117" t="s">
        <v>81</v>
      </c>
      <c r="E778" s="120"/>
      <c r="F778" s="121" t="s">
        <v>1413</v>
      </c>
      <c r="G778" s="120"/>
      <c r="H778" s="122">
        <v>35</v>
      </c>
      <c r="J778" s="120"/>
      <c r="K778" s="120"/>
      <c r="L778" s="123"/>
      <c r="M778" s="124"/>
      <c r="N778" s="120"/>
      <c r="O778" s="120"/>
      <c r="P778" s="120"/>
      <c r="Q778" s="120"/>
      <c r="R778" s="120"/>
      <c r="S778" s="120"/>
      <c r="T778" s="125"/>
      <c r="AT778" s="126" t="s">
        <v>81</v>
      </c>
      <c r="AU778" s="126" t="s">
        <v>43</v>
      </c>
      <c r="AV778" s="126" t="s">
        <v>43</v>
      </c>
      <c r="AW778" s="126" t="s">
        <v>51</v>
      </c>
      <c r="AX778" s="126" t="s">
        <v>42</v>
      </c>
      <c r="AY778" s="126" t="s">
        <v>73</v>
      </c>
    </row>
    <row r="779" spans="2:51" s="5" customFormat="1" ht="15.75" customHeight="1">
      <c r="B779" s="119"/>
      <c r="C779" s="120"/>
      <c r="D779" s="117" t="s">
        <v>81</v>
      </c>
      <c r="E779" s="120"/>
      <c r="F779" s="121" t="s">
        <v>1414</v>
      </c>
      <c r="G779" s="120"/>
      <c r="H779" s="122">
        <v>10</v>
      </c>
      <c r="J779" s="120"/>
      <c r="K779" s="120"/>
      <c r="L779" s="123"/>
      <c r="M779" s="124"/>
      <c r="N779" s="120"/>
      <c r="O779" s="120"/>
      <c r="P779" s="120"/>
      <c r="Q779" s="120"/>
      <c r="R779" s="120"/>
      <c r="S779" s="120"/>
      <c r="T779" s="125"/>
      <c r="AT779" s="126" t="s">
        <v>81</v>
      </c>
      <c r="AU779" s="126" t="s">
        <v>43</v>
      </c>
      <c r="AV779" s="126" t="s">
        <v>43</v>
      </c>
      <c r="AW779" s="126" t="s">
        <v>51</v>
      </c>
      <c r="AX779" s="126" t="s">
        <v>42</v>
      </c>
      <c r="AY779" s="126" t="s">
        <v>73</v>
      </c>
    </row>
    <row r="780" spans="2:51" s="5" customFormat="1" ht="15.75" customHeight="1">
      <c r="B780" s="143"/>
      <c r="C780" s="144"/>
      <c r="D780" s="117" t="s">
        <v>81</v>
      </c>
      <c r="E780" s="144"/>
      <c r="F780" s="145" t="s">
        <v>120</v>
      </c>
      <c r="G780" s="144"/>
      <c r="H780" s="146">
        <v>45</v>
      </c>
      <c r="J780" s="144"/>
      <c r="K780" s="144"/>
      <c r="L780" s="147"/>
      <c r="M780" s="148"/>
      <c r="N780" s="144"/>
      <c r="O780" s="144"/>
      <c r="P780" s="144"/>
      <c r="Q780" s="144"/>
      <c r="R780" s="144"/>
      <c r="S780" s="144"/>
      <c r="T780" s="149"/>
      <c r="AT780" s="150" t="s">
        <v>81</v>
      </c>
      <c r="AU780" s="150" t="s">
        <v>43</v>
      </c>
      <c r="AV780" s="150" t="s">
        <v>78</v>
      </c>
      <c r="AW780" s="150" t="s">
        <v>51</v>
      </c>
      <c r="AX780" s="150" t="s">
        <v>8</v>
      </c>
      <c r="AY780" s="150" t="s">
        <v>73</v>
      </c>
    </row>
    <row r="781" spans="2:65" s="5" customFormat="1" ht="15.75" customHeight="1">
      <c r="B781" s="16"/>
      <c r="C781" s="103" t="s">
        <v>552</v>
      </c>
      <c r="D781" s="103" t="s">
        <v>75</v>
      </c>
      <c r="E781" s="104" t="s">
        <v>1415</v>
      </c>
      <c r="F781" s="105" t="s">
        <v>1416</v>
      </c>
      <c r="G781" s="106" t="s">
        <v>132</v>
      </c>
      <c r="H781" s="107">
        <v>120</v>
      </c>
      <c r="I781" s="108"/>
      <c r="J781" s="109">
        <f>ROUND($I$781*$H$781,2)</f>
        <v>0</v>
      </c>
      <c r="K781" s="105"/>
      <c r="L781" s="32"/>
      <c r="M781" s="110"/>
      <c r="N781" s="111" t="s">
        <v>31</v>
      </c>
      <c r="O781" s="17"/>
      <c r="P781" s="17"/>
      <c r="Q781" s="112">
        <v>0.0005422</v>
      </c>
      <c r="R781" s="112">
        <f>$Q$781*$H$781</f>
        <v>0.065064</v>
      </c>
      <c r="S781" s="112">
        <v>0</v>
      </c>
      <c r="T781" s="113">
        <f>$S$781*$H$781</f>
        <v>0</v>
      </c>
      <c r="AR781" s="49" t="s">
        <v>78</v>
      </c>
      <c r="AT781" s="49" t="s">
        <v>75</v>
      </c>
      <c r="AU781" s="49" t="s">
        <v>43</v>
      </c>
      <c r="AY781" s="5" t="s">
        <v>73</v>
      </c>
      <c r="BE781" s="114">
        <f>IF($N$781="základní",$J$781,0)</f>
        <v>0</v>
      </c>
      <c r="BF781" s="114">
        <f>IF($N$781="snížená",$J$781,0)</f>
        <v>0</v>
      </c>
      <c r="BG781" s="114">
        <f>IF($N$781="zákl. přenesená",$J$781,0)</f>
        <v>0</v>
      </c>
      <c r="BH781" s="114">
        <f>IF($N$781="sníž. přenesená",$J$781,0)</f>
        <v>0</v>
      </c>
      <c r="BI781" s="114">
        <f>IF($N$781="nulová",$J$781,0)</f>
        <v>0</v>
      </c>
      <c r="BJ781" s="49" t="s">
        <v>8</v>
      </c>
      <c r="BK781" s="114">
        <f>ROUND($I$781*$H$781,2)</f>
        <v>0</v>
      </c>
      <c r="BL781" s="49" t="s">
        <v>78</v>
      </c>
      <c r="BM781" s="49" t="s">
        <v>1417</v>
      </c>
    </row>
    <row r="782" spans="2:47" s="5" customFormat="1" ht="30.75" customHeight="1">
      <c r="B782" s="16"/>
      <c r="C782" s="17"/>
      <c r="D782" s="115" t="s">
        <v>80</v>
      </c>
      <c r="E782" s="17"/>
      <c r="F782" s="118" t="s">
        <v>338</v>
      </c>
      <c r="G782" s="17"/>
      <c r="H782" s="17"/>
      <c r="J782" s="17"/>
      <c r="K782" s="17"/>
      <c r="L782" s="32"/>
      <c r="M782" s="35"/>
      <c r="N782" s="17"/>
      <c r="O782" s="17"/>
      <c r="P782" s="17"/>
      <c r="Q782" s="17"/>
      <c r="R782" s="17"/>
      <c r="S782" s="17"/>
      <c r="T782" s="36"/>
      <c r="AT782" s="5" t="s">
        <v>80</v>
      </c>
      <c r="AU782" s="5" t="s">
        <v>43</v>
      </c>
    </row>
    <row r="783" spans="2:65" s="5" customFormat="1" ht="15.75" customHeight="1">
      <c r="B783" s="16"/>
      <c r="C783" s="103" t="s">
        <v>555</v>
      </c>
      <c r="D783" s="103" t="s">
        <v>75</v>
      </c>
      <c r="E783" s="104" t="s">
        <v>523</v>
      </c>
      <c r="F783" s="105" t="s">
        <v>524</v>
      </c>
      <c r="G783" s="106" t="s">
        <v>132</v>
      </c>
      <c r="H783" s="107">
        <v>712</v>
      </c>
      <c r="I783" s="108"/>
      <c r="J783" s="109">
        <f>ROUND($I$783*$H$783,2)</f>
        <v>0</v>
      </c>
      <c r="K783" s="105"/>
      <c r="L783" s="32"/>
      <c r="M783" s="110"/>
      <c r="N783" s="111" t="s">
        <v>31</v>
      </c>
      <c r="O783" s="17"/>
      <c r="P783" s="17"/>
      <c r="Q783" s="112">
        <v>0.00029848</v>
      </c>
      <c r="R783" s="112">
        <f>$Q$783*$H$783</f>
        <v>0.21251776</v>
      </c>
      <c r="S783" s="112">
        <v>0</v>
      </c>
      <c r="T783" s="113">
        <f>$S$783*$H$783</f>
        <v>0</v>
      </c>
      <c r="AR783" s="49" t="s">
        <v>78</v>
      </c>
      <c r="AT783" s="49" t="s">
        <v>75</v>
      </c>
      <c r="AU783" s="49" t="s">
        <v>43</v>
      </c>
      <c r="AY783" s="5" t="s">
        <v>73</v>
      </c>
      <c r="BE783" s="114">
        <f>IF($N$783="základní",$J$783,0)</f>
        <v>0</v>
      </c>
      <c r="BF783" s="114">
        <f>IF($N$783="snížená",$J$783,0)</f>
        <v>0</v>
      </c>
      <c r="BG783" s="114">
        <f>IF($N$783="zákl. přenesená",$J$783,0)</f>
        <v>0</v>
      </c>
      <c r="BH783" s="114">
        <f>IF($N$783="sníž. přenesená",$J$783,0)</f>
        <v>0</v>
      </c>
      <c r="BI783" s="114">
        <f>IF($N$783="nulová",$J$783,0)</f>
        <v>0</v>
      </c>
      <c r="BJ783" s="49" t="s">
        <v>8</v>
      </c>
      <c r="BK783" s="114">
        <f>ROUND($I$783*$H$783,2)</f>
        <v>0</v>
      </c>
      <c r="BL783" s="49" t="s">
        <v>78</v>
      </c>
      <c r="BM783" s="49" t="s">
        <v>1418</v>
      </c>
    </row>
    <row r="784" spans="2:51" s="5" customFormat="1" ht="15.75" customHeight="1">
      <c r="B784" s="119"/>
      <c r="C784" s="120"/>
      <c r="D784" s="115" t="s">
        <v>81</v>
      </c>
      <c r="E784" s="121"/>
      <c r="F784" s="121" t="s">
        <v>1419</v>
      </c>
      <c r="G784" s="120"/>
      <c r="H784" s="122">
        <v>520</v>
      </c>
      <c r="J784" s="120"/>
      <c r="K784" s="120"/>
      <c r="L784" s="123"/>
      <c r="M784" s="124"/>
      <c r="N784" s="120"/>
      <c r="O784" s="120"/>
      <c r="P784" s="120"/>
      <c r="Q784" s="120"/>
      <c r="R784" s="120"/>
      <c r="S784" s="120"/>
      <c r="T784" s="125"/>
      <c r="AT784" s="126" t="s">
        <v>81</v>
      </c>
      <c r="AU784" s="126" t="s">
        <v>43</v>
      </c>
      <c r="AV784" s="126" t="s">
        <v>43</v>
      </c>
      <c r="AW784" s="126" t="s">
        <v>51</v>
      </c>
      <c r="AX784" s="126" t="s">
        <v>42</v>
      </c>
      <c r="AY784" s="126" t="s">
        <v>73</v>
      </c>
    </row>
    <row r="785" spans="2:51" s="5" customFormat="1" ht="15.75" customHeight="1">
      <c r="B785" s="119"/>
      <c r="C785" s="120"/>
      <c r="D785" s="117" t="s">
        <v>81</v>
      </c>
      <c r="E785" s="120"/>
      <c r="F785" s="121" t="s">
        <v>1420</v>
      </c>
      <c r="G785" s="120"/>
      <c r="H785" s="122">
        <v>192</v>
      </c>
      <c r="J785" s="120"/>
      <c r="K785" s="120"/>
      <c r="L785" s="123"/>
      <c r="M785" s="124"/>
      <c r="N785" s="120"/>
      <c r="O785" s="120"/>
      <c r="P785" s="120"/>
      <c r="Q785" s="120"/>
      <c r="R785" s="120"/>
      <c r="S785" s="120"/>
      <c r="T785" s="125"/>
      <c r="AT785" s="126" t="s">
        <v>81</v>
      </c>
      <c r="AU785" s="126" t="s">
        <v>43</v>
      </c>
      <c r="AV785" s="126" t="s">
        <v>43</v>
      </c>
      <c r="AW785" s="126" t="s">
        <v>51</v>
      </c>
      <c r="AX785" s="126" t="s">
        <v>42</v>
      </c>
      <c r="AY785" s="126" t="s">
        <v>73</v>
      </c>
    </row>
    <row r="786" spans="2:51" s="5" customFormat="1" ht="15.75" customHeight="1">
      <c r="B786" s="143"/>
      <c r="C786" s="144"/>
      <c r="D786" s="117" t="s">
        <v>81</v>
      </c>
      <c r="E786" s="144"/>
      <c r="F786" s="145" t="s">
        <v>120</v>
      </c>
      <c r="G786" s="144"/>
      <c r="H786" s="146">
        <v>712</v>
      </c>
      <c r="J786" s="144"/>
      <c r="K786" s="144"/>
      <c r="L786" s="147"/>
      <c r="M786" s="148"/>
      <c r="N786" s="144"/>
      <c r="O786" s="144"/>
      <c r="P786" s="144"/>
      <c r="Q786" s="144"/>
      <c r="R786" s="144"/>
      <c r="S786" s="144"/>
      <c r="T786" s="149"/>
      <c r="AT786" s="150" t="s">
        <v>81</v>
      </c>
      <c r="AU786" s="150" t="s">
        <v>43</v>
      </c>
      <c r="AV786" s="150" t="s">
        <v>78</v>
      </c>
      <c r="AW786" s="150" t="s">
        <v>51</v>
      </c>
      <c r="AX786" s="150" t="s">
        <v>8</v>
      </c>
      <c r="AY786" s="150" t="s">
        <v>73</v>
      </c>
    </row>
    <row r="787" spans="2:65" s="5" customFormat="1" ht="15.75" customHeight="1">
      <c r="B787" s="16"/>
      <c r="C787" s="103" t="s">
        <v>556</v>
      </c>
      <c r="D787" s="103" t="s">
        <v>75</v>
      </c>
      <c r="E787" s="104" t="s">
        <v>520</v>
      </c>
      <c r="F787" s="105" t="s">
        <v>521</v>
      </c>
      <c r="G787" s="106" t="s">
        <v>132</v>
      </c>
      <c r="H787" s="107">
        <v>163</v>
      </c>
      <c r="I787" s="108"/>
      <c r="J787" s="109">
        <f>ROUND($I$787*$H$787,2)</f>
        <v>0</v>
      </c>
      <c r="K787" s="105"/>
      <c r="L787" s="32"/>
      <c r="M787" s="110"/>
      <c r="N787" s="111" t="s">
        <v>31</v>
      </c>
      <c r="O787" s="17"/>
      <c r="P787" s="17"/>
      <c r="Q787" s="112">
        <v>0.0004208</v>
      </c>
      <c r="R787" s="112">
        <f>$Q$787*$H$787</f>
        <v>0.0685904</v>
      </c>
      <c r="S787" s="112">
        <v>0</v>
      </c>
      <c r="T787" s="113">
        <f>$S$787*$H$787</f>
        <v>0</v>
      </c>
      <c r="AR787" s="49" t="s">
        <v>78</v>
      </c>
      <c r="AT787" s="49" t="s">
        <v>75</v>
      </c>
      <c r="AU787" s="49" t="s">
        <v>43</v>
      </c>
      <c r="AY787" s="5" t="s">
        <v>73</v>
      </c>
      <c r="BE787" s="114">
        <f>IF($N$787="základní",$J$787,0)</f>
        <v>0</v>
      </c>
      <c r="BF787" s="114">
        <f>IF($N$787="snížená",$J$787,0)</f>
        <v>0</v>
      </c>
      <c r="BG787" s="114">
        <f>IF($N$787="zákl. přenesená",$J$787,0)</f>
        <v>0</v>
      </c>
      <c r="BH787" s="114">
        <f>IF($N$787="sníž. přenesená",$J$787,0)</f>
        <v>0</v>
      </c>
      <c r="BI787" s="114">
        <f>IF($N$787="nulová",$J$787,0)</f>
        <v>0</v>
      </c>
      <c r="BJ787" s="49" t="s">
        <v>8</v>
      </c>
      <c r="BK787" s="114">
        <f>ROUND($I$787*$H$787,2)</f>
        <v>0</v>
      </c>
      <c r="BL787" s="49" t="s">
        <v>78</v>
      </c>
      <c r="BM787" s="49" t="s">
        <v>1421</v>
      </c>
    </row>
    <row r="788" spans="2:51" s="5" customFormat="1" ht="15.75" customHeight="1">
      <c r="B788" s="119"/>
      <c r="C788" s="120"/>
      <c r="D788" s="115" t="s">
        <v>81</v>
      </c>
      <c r="E788" s="121"/>
      <c r="F788" s="121" t="s">
        <v>1422</v>
      </c>
      <c r="G788" s="120"/>
      <c r="H788" s="122">
        <v>120</v>
      </c>
      <c r="J788" s="120"/>
      <c r="K788" s="120"/>
      <c r="L788" s="123"/>
      <c r="M788" s="124"/>
      <c r="N788" s="120"/>
      <c r="O788" s="120"/>
      <c r="P788" s="120"/>
      <c r="Q788" s="120"/>
      <c r="R788" s="120"/>
      <c r="S788" s="120"/>
      <c r="T788" s="125"/>
      <c r="AT788" s="126" t="s">
        <v>81</v>
      </c>
      <c r="AU788" s="126" t="s">
        <v>43</v>
      </c>
      <c r="AV788" s="126" t="s">
        <v>43</v>
      </c>
      <c r="AW788" s="126" t="s">
        <v>51</v>
      </c>
      <c r="AX788" s="126" t="s">
        <v>42</v>
      </c>
      <c r="AY788" s="126" t="s">
        <v>73</v>
      </c>
    </row>
    <row r="789" spans="2:51" s="5" customFormat="1" ht="15.75" customHeight="1">
      <c r="B789" s="119"/>
      <c r="C789" s="120"/>
      <c r="D789" s="117" t="s">
        <v>81</v>
      </c>
      <c r="E789" s="120"/>
      <c r="F789" s="121" t="s">
        <v>1423</v>
      </c>
      <c r="G789" s="120"/>
      <c r="H789" s="122">
        <v>43</v>
      </c>
      <c r="J789" s="120"/>
      <c r="K789" s="120"/>
      <c r="L789" s="123"/>
      <c r="M789" s="124"/>
      <c r="N789" s="120"/>
      <c r="O789" s="120"/>
      <c r="P789" s="120"/>
      <c r="Q789" s="120"/>
      <c r="R789" s="120"/>
      <c r="S789" s="120"/>
      <c r="T789" s="125"/>
      <c r="AT789" s="126" t="s">
        <v>81</v>
      </c>
      <c r="AU789" s="126" t="s">
        <v>43</v>
      </c>
      <c r="AV789" s="126" t="s">
        <v>43</v>
      </c>
      <c r="AW789" s="126" t="s">
        <v>51</v>
      </c>
      <c r="AX789" s="126" t="s">
        <v>42</v>
      </c>
      <c r="AY789" s="126" t="s">
        <v>73</v>
      </c>
    </row>
    <row r="790" spans="2:51" s="5" customFormat="1" ht="15.75" customHeight="1">
      <c r="B790" s="143"/>
      <c r="C790" s="144"/>
      <c r="D790" s="117" t="s">
        <v>81</v>
      </c>
      <c r="E790" s="144"/>
      <c r="F790" s="145" t="s">
        <v>120</v>
      </c>
      <c r="G790" s="144"/>
      <c r="H790" s="146">
        <v>163</v>
      </c>
      <c r="J790" s="144"/>
      <c r="K790" s="144"/>
      <c r="L790" s="147"/>
      <c r="M790" s="148"/>
      <c r="N790" s="144"/>
      <c r="O790" s="144"/>
      <c r="P790" s="144"/>
      <c r="Q790" s="144"/>
      <c r="R790" s="144"/>
      <c r="S790" s="144"/>
      <c r="T790" s="149"/>
      <c r="AT790" s="150" t="s">
        <v>81</v>
      </c>
      <c r="AU790" s="150" t="s">
        <v>43</v>
      </c>
      <c r="AV790" s="150" t="s">
        <v>78</v>
      </c>
      <c r="AW790" s="150" t="s">
        <v>51</v>
      </c>
      <c r="AX790" s="150" t="s">
        <v>8</v>
      </c>
      <c r="AY790" s="150" t="s">
        <v>73</v>
      </c>
    </row>
    <row r="791" spans="2:65" s="5" customFormat="1" ht="15.75" customHeight="1">
      <c r="B791" s="16"/>
      <c r="C791" s="103" t="s">
        <v>557</v>
      </c>
      <c r="D791" s="103" t="s">
        <v>75</v>
      </c>
      <c r="E791" s="104" t="s">
        <v>1424</v>
      </c>
      <c r="F791" s="105" t="s">
        <v>1425</v>
      </c>
      <c r="G791" s="106" t="s">
        <v>132</v>
      </c>
      <c r="H791" s="107">
        <v>75</v>
      </c>
      <c r="I791" s="108"/>
      <c r="J791" s="109">
        <f>ROUND($I$791*$H$791,2)</f>
        <v>0</v>
      </c>
      <c r="K791" s="105"/>
      <c r="L791" s="32"/>
      <c r="M791" s="110"/>
      <c r="N791" s="111" t="s">
        <v>31</v>
      </c>
      <c r="O791" s="17"/>
      <c r="P791" s="17"/>
      <c r="Q791" s="112">
        <v>0.00022</v>
      </c>
      <c r="R791" s="112">
        <f>$Q$791*$H$791</f>
        <v>0.0165</v>
      </c>
      <c r="S791" s="112">
        <v>0</v>
      </c>
      <c r="T791" s="113">
        <f>$S$791*$H$791</f>
        <v>0</v>
      </c>
      <c r="AR791" s="49" t="s">
        <v>78</v>
      </c>
      <c r="AT791" s="49" t="s">
        <v>75</v>
      </c>
      <c r="AU791" s="49" t="s">
        <v>43</v>
      </c>
      <c r="AY791" s="5" t="s">
        <v>73</v>
      </c>
      <c r="BE791" s="114">
        <f>IF($N$791="základní",$J$791,0)</f>
        <v>0</v>
      </c>
      <c r="BF791" s="114">
        <f>IF($N$791="snížená",$J$791,0)</f>
        <v>0</v>
      </c>
      <c r="BG791" s="114">
        <f>IF($N$791="zákl. přenesená",$J$791,0)</f>
        <v>0</v>
      </c>
      <c r="BH791" s="114">
        <f>IF($N$791="sníž. přenesená",$J$791,0)</f>
        <v>0</v>
      </c>
      <c r="BI791" s="114">
        <f>IF($N$791="nulová",$J$791,0)</f>
        <v>0</v>
      </c>
      <c r="BJ791" s="49" t="s">
        <v>8</v>
      </c>
      <c r="BK791" s="114">
        <f>ROUND($I$791*$H$791,2)</f>
        <v>0</v>
      </c>
      <c r="BL791" s="49" t="s">
        <v>78</v>
      </c>
      <c r="BM791" s="49" t="s">
        <v>1426</v>
      </c>
    </row>
    <row r="792" spans="2:47" s="5" customFormat="1" ht="16.5" customHeight="1">
      <c r="B792" s="16"/>
      <c r="C792" s="17"/>
      <c r="D792" s="115" t="s">
        <v>79</v>
      </c>
      <c r="E792" s="17"/>
      <c r="F792" s="116" t="s">
        <v>1427</v>
      </c>
      <c r="G792" s="17"/>
      <c r="H792" s="17"/>
      <c r="J792" s="17"/>
      <c r="K792" s="17"/>
      <c r="L792" s="32"/>
      <c r="M792" s="35"/>
      <c r="N792" s="17"/>
      <c r="O792" s="17"/>
      <c r="P792" s="17"/>
      <c r="Q792" s="17"/>
      <c r="R792" s="17"/>
      <c r="S792" s="17"/>
      <c r="T792" s="36"/>
      <c r="AT792" s="5" t="s">
        <v>79</v>
      </c>
      <c r="AU792" s="5" t="s">
        <v>43</v>
      </c>
    </row>
    <row r="793" spans="2:47" s="5" customFormat="1" ht="30.75" customHeight="1">
      <c r="B793" s="16"/>
      <c r="C793" s="17"/>
      <c r="D793" s="117" t="s">
        <v>80</v>
      </c>
      <c r="E793" s="17"/>
      <c r="F793" s="118" t="s">
        <v>510</v>
      </c>
      <c r="G793" s="17"/>
      <c r="H793" s="17"/>
      <c r="J793" s="17"/>
      <c r="K793" s="17"/>
      <c r="L793" s="32"/>
      <c r="M793" s="35"/>
      <c r="N793" s="17"/>
      <c r="O793" s="17"/>
      <c r="P793" s="17"/>
      <c r="Q793" s="17"/>
      <c r="R793" s="17"/>
      <c r="S793" s="17"/>
      <c r="T793" s="36"/>
      <c r="AT793" s="5" t="s">
        <v>80</v>
      </c>
      <c r="AU793" s="5" t="s">
        <v>43</v>
      </c>
    </row>
    <row r="794" spans="2:65" s="5" customFormat="1" ht="15.75" customHeight="1">
      <c r="B794" s="16"/>
      <c r="C794" s="103" t="s">
        <v>558</v>
      </c>
      <c r="D794" s="103" t="s">
        <v>75</v>
      </c>
      <c r="E794" s="104" t="s">
        <v>1428</v>
      </c>
      <c r="F794" s="105" t="s">
        <v>1429</v>
      </c>
      <c r="G794" s="106" t="s">
        <v>76</v>
      </c>
      <c r="H794" s="107">
        <v>655</v>
      </c>
      <c r="I794" s="108"/>
      <c r="J794" s="109">
        <f>ROUND($I$794*$H$794,2)</f>
        <v>0</v>
      </c>
      <c r="K794" s="105" t="s">
        <v>77</v>
      </c>
      <c r="L794" s="32"/>
      <c r="M794" s="110"/>
      <c r="N794" s="111" t="s">
        <v>31</v>
      </c>
      <c r="O794" s="17"/>
      <c r="P794" s="17"/>
      <c r="Q794" s="112">
        <v>0.000483</v>
      </c>
      <c r="R794" s="112">
        <f>$Q$794*$H$794</f>
        <v>0.316365</v>
      </c>
      <c r="S794" s="112">
        <v>0</v>
      </c>
      <c r="T794" s="113">
        <f>$S$794*$H$794</f>
        <v>0</v>
      </c>
      <c r="AR794" s="49" t="s">
        <v>78</v>
      </c>
      <c r="AT794" s="49" t="s">
        <v>75</v>
      </c>
      <c r="AU794" s="49" t="s">
        <v>43</v>
      </c>
      <c r="AY794" s="5" t="s">
        <v>73</v>
      </c>
      <c r="BE794" s="114">
        <f>IF($N$794="základní",$J$794,0)</f>
        <v>0</v>
      </c>
      <c r="BF794" s="114">
        <f>IF($N$794="snížená",$J$794,0)</f>
        <v>0</v>
      </c>
      <c r="BG794" s="114">
        <f>IF($N$794="zákl. přenesená",$J$794,0)</f>
        <v>0</v>
      </c>
      <c r="BH794" s="114">
        <f>IF($N$794="sníž. přenesená",$J$794,0)</f>
        <v>0</v>
      </c>
      <c r="BI794" s="114">
        <f>IF($N$794="nulová",$J$794,0)</f>
        <v>0</v>
      </c>
      <c r="BJ794" s="49" t="s">
        <v>8</v>
      </c>
      <c r="BK794" s="114">
        <f>ROUND($I$794*$H$794,2)</f>
        <v>0</v>
      </c>
      <c r="BL794" s="49" t="s">
        <v>78</v>
      </c>
      <c r="BM794" s="49" t="s">
        <v>1430</v>
      </c>
    </row>
    <row r="795" spans="2:47" s="5" customFormat="1" ht="27" customHeight="1">
      <c r="B795" s="16"/>
      <c r="C795" s="17"/>
      <c r="D795" s="115" t="s">
        <v>79</v>
      </c>
      <c r="E795" s="17"/>
      <c r="F795" s="116" t="s">
        <v>1431</v>
      </c>
      <c r="G795" s="17"/>
      <c r="H795" s="17"/>
      <c r="J795" s="17"/>
      <c r="K795" s="17"/>
      <c r="L795" s="32"/>
      <c r="M795" s="35"/>
      <c r="N795" s="17"/>
      <c r="O795" s="17"/>
      <c r="P795" s="17"/>
      <c r="Q795" s="17"/>
      <c r="R795" s="17"/>
      <c r="S795" s="17"/>
      <c r="T795" s="36"/>
      <c r="AT795" s="5" t="s">
        <v>79</v>
      </c>
      <c r="AU795" s="5" t="s">
        <v>43</v>
      </c>
    </row>
    <row r="796" spans="2:47" s="5" customFormat="1" ht="30.75" customHeight="1">
      <c r="B796" s="16"/>
      <c r="C796" s="17"/>
      <c r="D796" s="117" t="s">
        <v>80</v>
      </c>
      <c r="E796" s="17"/>
      <c r="F796" s="118" t="s">
        <v>1432</v>
      </c>
      <c r="G796" s="17"/>
      <c r="H796" s="17"/>
      <c r="J796" s="17"/>
      <c r="K796" s="17"/>
      <c r="L796" s="32"/>
      <c r="M796" s="35"/>
      <c r="N796" s="17"/>
      <c r="O796" s="17"/>
      <c r="P796" s="17"/>
      <c r="Q796" s="17"/>
      <c r="R796" s="17"/>
      <c r="S796" s="17"/>
      <c r="T796" s="36"/>
      <c r="AT796" s="5" t="s">
        <v>80</v>
      </c>
      <c r="AU796" s="5" t="s">
        <v>43</v>
      </c>
    </row>
    <row r="797" spans="2:65" s="5" customFormat="1" ht="15.75" customHeight="1">
      <c r="B797" s="16"/>
      <c r="C797" s="103" t="s">
        <v>561</v>
      </c>
      <c r="D797" s="103" t="s">
        <v>75</v>
      </c>
      <c r="E797" s="104" t="s">
        <v>571</v>
      </c>
      <c r="F797" s="105" t="s">
        <v>1433</v>
      </c>
      <c r="G797" s="106" t="s">
        <v>132</v>
      </c>
      <c r="H797" s="107">
        <v>19</v>
      </c>
      <c r="I797" s="108"/>
      <c r="J797" s="109">
        <f>ROUND($I$797*$H$797,2)</f>
        <v>0</v>
      </c>
      <c r="K797" s="105"/>
      <c r="L797" s="32"/>
      <c r="M797" s="110"/>
      <c r="N797" s="111" t="s">
        <v>31</v>
      </c>
      <c r="O797" s="17"/>
      <c r="P797" s="17"/>
      <c r="Q797" s="112">
        <v>0</v>
      </c>
      <c r="R797" s="112">
        <f>$Q$797*$H$797</f>
        <v>0</v>
      </c>
      <c r="S797" s="112">
        <v>0</v>
      </c>
      <c r="T797" s="113">
        <f>$S$797*$H$797</f>
        <v>0</v>
      </c>
      <c r="AR797" s="49" t="s">
        <v>78</v>
      </c>
      <c r="AT797" s="49" t="s">
        <v>75</v>
      </c>
      <c r="AU797" s="49" t="s">
        <v>43</v>
      </c>
      <c r="AY797" s="5" t="s">
        <v>73</v>
      </c>
      <c r="BE797" s="114">
        <f>IF($N$797="základní",$J$797,0)</f>
        <v>0</v>
      </c>
      <c r="BF797" s="114">
        <f>IF($N$797="snížená",$J$797,0)</f>
        <v>0</v>
      </c>
      <c r="BG797" s="114">
        <f>IF($N$797="zákl. přenesená",$J$797,0)</f>
        <v>0</v>
      </c>
      <c r="BH797" s="114">
        <f>IF($N$797="sníž. přenesená",$J$797,0)</f>
        <v>0</v>
      </c>
      <c r="BI797" s="114">
        <f>IF($N$797="nulová",$J$797,0)</f>
        <v>0</v>
      </c>
      <c r="BJ797" s="49" t="s">
        <v>8</v>
      </c>
      <c r="BK797" s="114">
        <f>ROUND($I$797*$H$797,2)</f>
        <v>0</v>
      </c>
      <c r="BL797" s="49" t="s">
        <v>78</v>
      </c>
      <c r="BM797" s="49" t="s">
        <v>1434</v>
      </c>
    </row>
    <row r="798" spans="2:47" s="5" customFormat="1" ht="30.75" customHeight="1">
      <c r="B798" s="16"/>
      <c r="C798" s="17"/>
      <c r="D798" s="115" t="s">
        <v>80</v>
      </c>
      <c r="E798" s="17"/>
      <c r="F798" s="118" t="s">
        <v>1435</v>
      </c>
      <c r="G798" s="17"/>
      <c r="H798" s="17"/>
      <c r="J798" s="17"/>
      <c r="K798" s="17"/>
      <c r="L798" s="32"/>
      <c r="M798" s="35"/>
      <c r="N798" s="17"/>
      <c r="O798" s="17"/>
      <c r="P798" s="17"/>
      <c r="Q798" s="17"/>
      <c r="R798" s="17"/>
      <c r="S798" s="17"/>
      <c r="T798" s="36"/>
      <c r="AT798" s="5" t="s">
        <v>80</v>
      </c>
      <c r="AU798" s="5" t="s">
        <v>43</v>
      </c>
    </row>
    <row r="799" spans="2:65" s="5" customFormat="1" ht="15.75" customHeight="1">
      <c r="B799" s="16"/>
      <c r="C799" s="103" t="s">
        <v>564</v>
      </c>
      <c r="D799" s="103" t="s">
        <v>75</v>
      </c>
      <c r="E799" s="104" t="s">
        <v>1436</v>
      </c>
      <c r="F799" s="105" t="s">
        <v>1437</v>
      </c>
      <c r="G799" s="106" t="s">
        <v>132</v>
      </c>
      <c r="H799" s="107">
        <v>448</v>
      </c>
      <c r="I799" s="108"/>
      <c r="J799" s="109">
        <f>ROUND($I$799*$H$799,2)</f>
        <v>0</v>
      </c>
      <c r="K799" s="105"/>
      <c r="L799" s="32"/>
      <c r="M799" s="110"/>
      <c r="N799" s="111" t="s">
        <v>31</v>
      </c>
      <c r="O799" s="17"/>
      <c r="P799" s="17"/>
      <c r="Q799" s="112">
        <v>0</v>
      </c>
      <c r="R799" s="112">
        <f>$Q$799*$H$799</f>
        <v>0</v>
      </c>
      <c r="S799" s="112">
        <v>0</v>
      </c>
      <c r="T799" s="113">
        <f>$S$799*$H$799</f>
        <v>0</v>
      </c>
      <c r="AR799" s="49" t="s">
        <v>78</v>
      </c>
      <c r="AT799" s="49" t="s">
        <v>75</v>
      </c>
      <c r="AU799" s="49" t="s">
        <v>43</v>
      </c>
      <c r="AY799" s="5" t="s">
        <v>73</v>
      </c>
      <c r="BE799" s="114">
        <f>IF($N$799="základní",$J$799,0)</f>
        <v>0</v>
      </c>
      <c r="BF799" s="114">
        <f>IF($N$799="snížená",$J$799,0)</f>
        <v>0</v>
      </c>
      <c r="BG799" s="114">
        <f>IF($N$799="zákl. přenesená",$J$799,0)</f>
        <v>0</v>
      </c>
      <c r="BH799" s="114">
        <f>IF($N$799="sníž. přenesená",$J$799,0)</f>
        <v>0</v>
      </c>
      <c r="BI799" s="114">
        <f>IF($N$799="nulová",$J$799,0)</f>
        <v>0</v>
      </c>
      <c r="BJ799" s="49" t="s">
        <v>8</v>
      </c>
      <c r="BK799" s="114">
        <f>ROUND($I$799*$H$799,2)</f>
        <v>0</v>
      </c>
      <c r="BL799" s="49" t="s">
        <v>78</v>
      </c>
      <c r="BM799" s="49" t="s">
        <v>1438</v>
      </c>
    </row>
    <row r="800" spans="2:47" s="5" customFormat="1" ht="30.75" customHeight="1">
      <c r="B800" s="16"/>
      <c r="C800" s="17"/>
      <c r="D800" s="115" t="s">
        <v>80</v>
      </c>
      <c r="E800" s="17"/>
      <c r="F800" s="118" t="s">
        <v>453</v>
      </c>
      <c r="G800" s="17"/>
      <c r="H800" s="17"/>
      <c r="J800" s="17"/>
      <c r="K800" s="17"/>
      <c r="L800" s="32"/>
      <c r="M800" s="35"/>
      <c r="N800" s="17"/>
      <c r="O800" s="17"/>
      <c r="P800" s="17"/>
      <c r="Q800" s="17"/>
      <c r="R800" s="17"/>
      <c r="S800" s="17"/>
      <c r="T800" s="36"/>
      <c r="AT800" s="5" t="s">
        <v>80</v>
      </c>
      <c r="AU800" s="5" t="s">
        <v>43</v>
      </c>
    </row>
    <row r="801" spans="2:65" s="5" customFormat="1" ht="15.75" customHeight="1">
      <c r="B801" s="16"/>
      <c r="C801" s="103" t="s">
        <v>567</v>
      </c>
      <c r="D801" s="103" t="s">
        <v>75</v>
      </c>
      <c r="E801" s="104" t="s">
        <v>516</v>
      </c>
      <c r="F801" s="105" t="s">
        <v>517</v>
      </c>
      <c r="G801" s="106" t="s">
        <v>76</v>
      </c>
      <c r="H801" s="107">
        <v>655</v>
      </c>
      <c r="I801" s="108"/>
      <c r="J801" s="109">
        <f>ROUND($I$801*$H$801,2)</f>
        <v>0</v>
      </c>
      <c r="K801" s="105"/>
      <c r="L801" s="32"/>
      <c r="M801" s="110"/>
      <c r="N801" s="111" t="s">
        <v>31</v>
      </c>
      <c r="O801" s="17"/>
      <c r="P801" s="17"/>
      <c r="Q801" s="112">
        <v>0.003023</v>
      </c>
      <c r="R801" s="112">
        <f>$Q$801*$H$801</f>
        <v>1.980065</v>
      </c>
      <c r="S801" s="112">
        <v>0</v>
      </c>
      <c r="T801" s="113">
        <f>$S$801*$H$801</f>
        <v>0</v>
      </c>
      <c r="AR801" s="49" t="s">
        <v>78</v>
      </c>
      <c r="AT801" s="49" t="s">
        <v>75</v>
      </c>
      <c r="AU801" s="49" t="s">
        <v>43</v>
      </c>
      <c r="AY801" s="5" t="s">
        <v>73</v>
      </c>
      <c r="BE801" s="114">
        <f>IF($N$801="základní",$J$801,0)</f>
        <v>0</v>
      </c>
      <c r="BF801" s="114">
        <f>IF($N$801="snížená",$J$801,0)</f>
        <v>0</v>
      </c>
      <c r="BG801" s="114">
        <f>IF($N$801="zákl. přenesená",$J$801,0)</f>
        <v>0</v>
      </c>
      <c r="BH801" s="114">
        <f>IF($N$801="sníž. přenesená",$J$801,0)</f>
        <v>0</v>
      </c>
      <c r="BI801" s="114">
        <f>IF($N$801="nulová",$J$801,0)</f>
        <v>0</v>
      </c>
      <c r="BJ801" s="49" t="s">
        <v>8</v>
      </c>
      <c r="BK801" s="114">
        <f>ROUND($I$801*$H$801,2)</f>
        <v>0</v>
      </c>
      <c r="BL801" s="49" t="s">
        <v>78</v>
      </c>
      <c r="BM801" s="49" t="s">
        <v>1439</v>
      </c>
    </row>
    <row r="802" spans="2:47" s="5" customFormat="1" ht="16.5" customHeight="1">
      <c r="B802" s="16"/>
      <c r="C802" s="17"/>
      <c r="D802" s="115" t="s">
        <v>79</v>
      </c>
      <c r="E802" s="17"/>
      <c r="F802" s="116" t="s">
        <v>517</v>
      </c>
      <c r="G802" s="17"/>
      <c r="H802" s="17"/>
      <c r="J802" s="17"/>
      <c r="K802" s="17"/>
      <c r="L802" s="32"/>
      <c r="M802" s="35"/>
      <c r="N802" s="17"/>
      <c r="O802" s="17"/>
      <c r="P802" s="17"/>
      <c r="Q802" s="17"/>
      <c r="R802" s="17"/>
      <c r="S802" s="17"/>
      <c r="T802" s="36"/>
      <c r="AT802" s="5" t="s">
        <v>79</v>
      </c>
      <c r="AU802" s="5" t="s">
        <v>43</v>
      </c>
    </row>
    <row r="803" spans="2:47" s="5" customFormat="1" ht="30.75" customHeight="1">
      <c r="B803" s="16"/>
      <c r="C803" s="17"/>
      <c r="D803" s="117" t="s">
        <v>80</v>
      </c>
      <c r="E803" s="17"/>
      <c r="F803" s="118" t="s">
        <v>1440</v>
      </c>
      <c r="G803" s="17"/>
      <c r="H803" s="17"/>
      <c r="J803" s="17"/>
      <c r="K803" s="17"/>
      <c r="L803" s="32"/>
      <c r="M803" s="35"/>
      <c r="N803" s="17"/>
      <c r="O803" s="17"/>
      <c r="P803" s="17"/>
      <c r="Q803" s="17"/>
      <c r="R803" s="17"/>
      <c r="S803" s="17"/>
      <c r="T803" s="36"/>
      <c r="AT803" s="5" t="s">
        <v>80</v>
      </c>
      <c r="AU803" s="5" t="s">
        <v>43</v>
      </c>
    </row>
    <row r="804" spans="2:65" s="5" customFormat="1" ht="15.75" customHeight="1">
      <c r="B804" s="16"/>
      <c r="C804" s="103" t="s">
        <v>568</v>
      </c>
      <c r="D804" s="103" t="s">
        <v>75</v>
      </c>
      <c r="E804" s="104" t="s">
        <v>1441</v>
      </c>
      <c r="F804" s="105" t="s">
        <v>1442</v>
      </c>
      <c r="G804" s="106" t="s">
        <v>132</v>
      </c>
      <c r="H804" s="107">
        <v>21</v>
      </c>
      <c r="I804" s="108"/>
      <c r="J804" s="109">
        <f>ROUND($I$804*$H$804,2)</f>
        <v>0</v>
      </c>
      <c r="K804" s="105"/>
      <c r="L804" s="32"/>
      <c r="M804" s="110"/>
      <c r="N804" s="111" t="s">
        <v>31</v>
      </c>
      <c r="O804" s="17"/>
      <c r="P804" s="17"/>
      <c r="Q804" s="112">
        <v>0.1180808</v>
      </c>
      <c r="R804" s="112">
        <f>$Q$804*$H$804</f>
        <v>2.4796968</v>
      </c>
      <c r="S804" s="112">
        <v>0</v>
      </c>
      <c r="T804" s="113">
        <f>$S$804*$H$804</f>
        <v>0</v>
      </c>
      <c r="AR804" s="49" t="s">
        <v>78</v>
      </c>
      <c r="AT804" s="49" t="s">
        <v>75</v>
      </c>
      <c r="AU804" s="49" t="s">
        <v>43</v>
      </c>
      <c r="AY804" s="5" t="s">
        <v>73</v>
      </c>
      <c r="BE804" s="114">
        <f>IF($N$804="základní",$J$804,0)</f>
        <v>0</v>
      </c>
      <c r="BF804" s="114">
        <f>IF($N$804="snížená",$J$804,0)</f>
        <v>0</v>
      </c>
      <c r="BG804" s="114">
        <f>IF($N$804="zákl. přenesená",$J$804,0)</f>
        <v>0</v>
      </c>
      <c r="BH804" s="114">
        <f>IF($N$804="sníž. přenesená",$J$804,0)</f>
        <v>0</v>
      </c>
      <c r="BI804" s="114">
        <f>IF($N$804="nulová",$J$804,0)</f>
        <v>0</v>
      </c>
      <c r="BJ804" s="49" t="s">
        <v>8</v>
      </c>
      <c r="BK804" s="114">
        <f>ROUND($I$804*$H$804,2)</f>
        <v>0</v>
      </c>
      <c r="BL804" s="49" t="s">
        <v>78</v>
      </c>
      <c r="BM804" s="49" t="s">
        <v>1443</v>
      </c>
    </row>
    <row r="805" spans="2:47" s="5" customFormat="1" ht="30.75" customHeight="1">
      <c r="B805" s="16"/>
      <c r="C805" s="17"/>
      <c r="D805" s="115" t="s">
        <v>80</v>
      </c>
      <c r="E805" s="17"/>
      <c r="F805" s="118" t="s">
        <v>596</v>
      </c>
      <c r="G805" s="17"/>
      <c r="H805" s="17"/>
      <c r="J805" s="17"/>
      <c r="K805" s="17"/>
      <c r="L805" s="32"/>
      <c r="M805" s="35"/>
      <c r="N805" s="17"/>
      <c r="O805" s="17"/>
      <c r="P805" s="17"/>
      <c r="Q805" s="17"/>
      <c r="R805" s="17"/>
      <c r="S805" s="17"/>
      <c r="T805" s="36"/>
      <c r="AT805" s="5" t="s">
        <v>80</v>
      </c>
      <c r="AU805" s="5" t="s">
        <v>43</v>
      </c>
    </row>
    <row r="806" spans="2:65" s="5" customFormat="1" ht="15.75" customHeight="1">
      <c r="B806" s="16"/>
      <c r="C806" s="151" t="s">
        <v>569</v>
      </c>
      <c r="D806" s="151" t="s">
        <v>131</v>
      </c>
      <c r="E806" s="152" t="s">
        <v>194</v>
      </c>
      <c r="F806" s="153" t="s">
        <v>1444</v>
      </c>
      <c r="G806" s="154" t="s">
        <v>83</v>
      </c>
      <c r="H806" s="155">
        <v>43</v>
      </c>
      <c r="I806" s="156"/>
      <c r="J806" s="157">
        <f>ROUND($I$806*$H$806,2)</f>
        <v>0</v>
      </c>
      <c r="K806" s="153"/>
      <c r="L806" s="158"/>
      <c r="M806" s="159"/>
      <c r="N806" s="160" t="s">
        <v>31</v>
      </c>
      <c r="O806" s="17"/>
      <c r="P806" s="17"/>
      <c r="Q806" s="112">
        <v>0.058</v>
      </c>
      <c r="R806" s="112">
        <f>$Q$806*$H$806</f>
        <v>2.494</v>
      </c>
      <c r="S806" s="112">
        <v>0</v>
      </c>
      <c r="T806" s="113">
        <f>$S$806*$H$806</f>
        <v>0</v>
      </c>
      <c r="AR806" s="49" t="s">
        <v>87</v>
      </c>
      <c r="AT806" s="49" t="s">
        <v>131</v>
      </c>
      <c r="AU806" s="49" t="s">
        <v>43</v>
      </c>
      <c r="AY806" s="5" t="s">
        <v>73</v>
      </c>
      <c r="BE806" s="114">
        <f>IF($N$806="základní",$J$806,0)</f>
        <v>0</v>
      </c>
      <c r="BF806" s="114">
        <f>IF($N$806="snížená",$J$806,0)</f>
        <v>0</v>
      </c>
      <c r="BG806" s="114">
        <f>IF($N$806="zákl. přenesená",$J$806,0)</f>
        <v>0</v>
      </c>
      <c r="BH806" s="114">
        <f>IF($N$806="sníž. přenesená",$J$806,0)</f>
        <v>0</v>
      </c>
      <c r="BI806" s="114">
        <f>IF($N$806="nulová",$J$806,0)</f>
        <v>0</v>
      </c>
      <c r="BJ806" s="49" t="s">
        <v>8</v>
      </c>
      <c r="BK806" s="114">
        <f>ROUND($I$806*$H$806,2)</f>
        <v>0</v>
      </c>
      <c r="BL806" s="49" t="s">
        <v>78</v>
      </c>
      <c r="BM806" s="49" t="s">
        <v>1445</v>
      </c>
    </row>
    <row r="807" spans="2:47" s="5" customFormat="1" ht="30.75" customHeight="1">
      <c r="B807" s="16"/>
      <c r="C807" s="17"/>
      <c r="D807" s="115" t="s">
        <v>80</v>
      </c>
      <c r="E807" s="17"/>
      <c r="F807" s="118" t="s">
        <v>1446</v>
      </c>
      <c r="G807" s="17"/>
      <c r="H807" s="17"/>
      <c r="J807" s="17"/>
      <c r="K807" s="17"/>
      <c r="L807" s="32"/>
      <c r="M807" s="35"/>
      <c r="N807" s="17"/>
      <c r="O807" s="17"/>
      <c r="P807" s="17"/>
      <c r="Q807" s="17"/>
      <c r="R807" s="17"/>
      <c r="S807" s="17"/>
      <c r="T807" s="36"/>
      <c r="AT807" s="5" t="s">
        <v>80</v>
      </c>
      <c r="AU807" s="5" t="s">
        <v>43</v>
      </c>
    </row>
    <row r="808" spans="2:65" s="5" customFormat="1" ht="15.75" customHeight="1">
      <c r="B808" s="16"/>
      <c r="C808" s="103" t="s">
        <v>570</v>
      </c>
      <c r="D808" s="103" t="s">
        <v>75</v>
      </c>
      <c r="E808" s="104" t="s">
        <v>1447</v>
      </c>
      <c r="F808" s="105" t="s">
        <v>1448</v>
      </c>
      <c r="G808" s="106" t="s">
        <v>76</v>
      </c>
      <c r="H808" s="107">
        <v>664</v>
      </c>
      <c r="I808" s="108"/>
      <c r="J808" s="109">
        <f>ROUND($I$808*$H$808,2)</f>
        <v>0</v>
      </c>
      <c r="K808" s="105" t="s">
        <v>77</v>
      </c>
      <c r="L808" s="32"/>
      <c r="M808" s="110"/>
      <c r="N808" s="111" t="s">
        <v>31</v>
      </c>
      <c r="O808" s="17"/>
      <c r="P808" s="17"/>
      <c r="Q808" s="112">
        <v>0</v>
      </c>
      <c r="R808" s="112">
        <f>$Q$808*$H$808</f>
        <v>0</v>
      </c>
      <c r="S808" s="112">
        <v>0</v>
      </c>
      <c r="T808" s="113">
        <f>$S$808*$H$808</f>
        <v>0</v>
      </c>
      <c r="AR808" s="49" t="s">
        <v>78</v>
      </c>
      <c r="AT808" s="49" t="s">
        <v>75</v>
      </c>
      <c r="AU808" s="49" t="s">
        <v>43</v>
      </c>
      <c r="AY808" s="5" t="s">
        <v>73</v>
      </c>
      <c r="BE808" s="114">
        <f>IF($N$808="základní",$J$808,0)</f>
        <v>0</v>
      </c>
      <c r="BF808" s="114">
        <f>IF($N$808="snížená",$J$808,0)</f>
        <v>0</v>
      </c>
      <c r="BG808" s="114">
        <f>IF($N$808="zákl. přenesená",$J$808,0)</f>
        <v>0</v>
      </c>
      <c r="BH808" s="114">
        <f>IF($N$808="sníž. přenesená",$J$808,0)</f>
        <v>0</v>
      </c>
      <c r="BI808" s="114">
        <f>IF($N$808="nulová",$J$808,0)</f>
        <v>0</v>
      </c>
      <c r="BJ808" s="49" t="s">
        <v>8</v>
      </c>
      <c r="BK808" s="114">
        <f>ROUND($I$808*$H$808,2)</f>
        <v>0</v>
      </c>
      <c r="BL808" s="49" t="s">
        <v>78</v>
      </c>
      <c r="BM808" s="49" t="s">
        <v>1449</v>
      </c>
    </row>
    <row r="809" spans="2:47" s="5" customFormat="1" ht="27" customHeight="1">
      <c r="B809" s="16"/>
      <c r="C809" s="17"/>
      <c r="D809" s="115" t="s">
        <v>79</v>
      </c>
      <c r="E809" s="17"/>
      <c r="F809" s="116" t="s">
        <v>1450</v>
      </c>
      <c r="G809" s="17"/>
      <c r="H809" s="17"/>
      <c r="J809" s="17"/>
      <c r="K809" s="17"/>
      <c r="L809" s="32"/>
      <c r="M809" s="35"/>
      <c r="N809" s="17"/>
      <c r="O809" s="17"/>
      <c r="P809" s="17"/>
      <c r="Q809" s="17"/>
      <c r="R809" s="17"/>
      <c r="S809" s="17"/>
      <c r="T809" s="36"/>
      <c r="AT809" s="5" t="s">
        <v>79</v>
      </c>
      <c r="AU809" s="5" t="s">
        <v>43</v>
      </c>
    </row>
    <row r="810" spans="2:47" s="5" customFormat="1" ht="57.75" customHeight="1">
      <c r="B810" s="16"/>
      <c r="C810" s="17"/>
      <c r="D810" s="117" t="s">
        <v>117</v>
      </c>
      <c r="E810" s="17"/>
      <c r="F810" s="118" t="s">
        <v>1451</v>
      </c>
      <c r="G810" s="17"/>
      <c r="H810" s="17"/>
      <c r="J810" s="17"/>
      <c r="K810" s="17"/>
      <c r="L810" s="32"/>
      <c r="M810" s="35"/>
      <c r="N810" s="17"/>
      <c r="O810" s="17"/>
      <c r="P810" s="17"/>
      <c r="Q810" s="17"/>
      <c r="R810" s="17"/>
      <c r="S810" s="17"/>
      <c r="T810" s="36"/>
      <c r="AT810" s="5" t="s">
        <v>117</v>
      </c>
      <c r="AU810" s="5" t="s">
        <v>43</v>
      </c>
    </row>
    <row r="811" spans="2:47" s="5" customFormat="1" ht="30.75" customHeight="1">
      <c r="B811" s="16"/>
      <c r="C811" s="17"/>
      <c r="D811" s="117" t="s">
        <v>80</v>
      </c>
      <c r="E811" s="17"/>
      <c r="F811" s="118" t="s">
        <v>514</v>
      </c>
      <c r="G811" s="17"/>
      <c r="H811" s="17"/>
      <c r="J811" s="17"/>
      <c r="K811" s="17"/>
      <c r="L811" s="32"/>
      <c r="M811" s="35"/>
      <c r="N811" s="17"/>
      <c r="O811" s="17"/>
      <c r="P811" s="17"/>
      <c r="Q811" s="17"/>
      <c r="R811" s="17"/>
      <c r="S811" s="17"/>
      <c r="T811" s="36"/>
      <c r="AT811" s="5" t="s">
        <v>80</v>
      </c>
      <c r="AU811" s="5" t="s">
        <v>43</v>
      </c>
    </row>
    <row r="812" spans="2:65" s="5" customFormat="1" ht="15.75" customHeight="1">
      <c r="B812" s="16"/>
      <c r="C812" s="103" t="s">
        <v>572</v>
      </c>
      <c r="D812" s="103" t="s">
        <v>75</v>
      </c>
      <c r="E812" s="104" t="s">
        <v>1452</v>
      </c>
      <c r="F812" s="105" t="s">
        <v>1453</v>
      </c>
      <c r="G812" s="106" t="s">
        <v>76</v>
      </c>
      <c r="H812" s="107">
        <v>19920</v>
      </c>
      <c r="I812" s="108"/>
      <c r="J812" s="109">
        <f>ROUND($I$812*$H$812,2)</f>
        <v>0</v>
      </c>
      <c r="K812" s="105" t="s">
        <v>77</v>
      </c>
      <c r="L812" s="32"/>
      <c r="M812" s="110"/>
      <c r="N812" s="111" t="s">
        <v>31</v>
      </c>
      <c r="O812" s="17"/>
      <c r="P812" s="17"/>
      <c r="Q812" s="112">
        <v>0</v>
      </c>
      <c r="R812" s="112">
        <f>$Q$812*$H$812</f>
        <v>0</v>
      </c>
      <c r="S812" s="112">
        <v>0</v>
      </c>
      <c r="T812" s="113">
        <f>$S$812*$H$812</f>
        <v>0</v>
      </c>
      <c r="AR812" s="49" t="s">
        <v>78</v>
      </c>
      <c r="AT812" s="49" t="s">
        <v>75</v>
      </c>
      <c r="AU812" s="49" t="s">
        <v>43</v>
      </c>
      <c r="AY812" s="5" t="s">
        <v>73</v>
      </c>
      <c r="BE812" s="114">
        <f>IF($N$812="základní",$J$812,0)</f>
        <v>0</v>
      </c>
      <c r="BF812" s="114">
        <f>IF($N$812="snížená",$J$812,0)</f>
        <v>0</v>
      </c>
      <c r="BG812" s="114">
        <f>IF($N$812="zákl. přenesená",$J$812,0)</f>
        <v>0</v>
      </c>
      <c r="BH812" s="114">
        <f>IF($N$812="sníž. přenesená",$J$812,0)</f>
        <v>0</v>
      </c>
      <c r="BI812" s="114">
        <f>IF($N$812="nulová",$J$812,0)</f>
        <v>0</v>
      </c>
      <c r="BJ812" s="49" t="s">
        <v>8</v>
      </c>
      <c r="BK812" s="114">
        <f>ROUND($I$812*$H$812,2)</f>
        <v>0</v>
      </c>
      <c r="BL812" s="49" t="s">
        <v>78</v>
      </c>
      <c r="BM812" s="49" t="s">
        <v>1454</v>
      </c>
    </row>
    <row r="813" spans="2:47" s="5" customFormat="1" ht="27" customHeight="1">
      <c r="B813" s="16"/>
      <c r="C813" s="17"/>
      <c r="D813" s="115" t="s">
        <v>79</v>
      </c>
      <c r="E813" s="17"/>
      <c r="F813" s="116" t="s">
        <v>1455</v>
      </c>
      <c r="G813" s="17"/>
      <c r="H813" s="17"/>
      <c r="J813" s="17"/>
      <c r="K813" s="17"/>
      <c r="L813" s="32"/>
      <c r="M813" s="35"/>
      <c r="N813" s="17"/>
      <c r="O813" s="17"/>
      <c r="P813" s="17"/>
      <c r="Q813" s="17"/>
      <c r="R813" s="17"/>
      <c r="S813" s="17"/>
      <c r="T813" s="36"/>
      <c r="AT813" s="5" t="s">
        <v>79</v>
      </c>
      <c r="AU813" s="5" t="s">
        <v>43</v>
      </c>
    </row>
    <row r="814" spans="2:47" s="5" customFormat="1" ht="57.75" customHeight="1">
      <c r="B814" s="16"/>
      <c r="C814" s="17"/>
      <c r="D814" s="117" t="s">
        <v>117</v>
      </c>
      <c r="E814" s="17"/>
      <c r="F814" s="118" t="s">
        <v>1451</v>
      </c>
      <c r="G814" s="17"/>
      <c r="H814" s="17"/>
      <c r="J814" s="17"/>
      <c r="K814" s="17"/>
      <c r="L814" s="32"/>
      <c r="M814" s="35"/>
      <c r="N814" s="17"/>
      <c r="O814" s="17"/>
      <c r="P814" s="17"/>
      <c r="Q814" s="17"/>
      <c r="R814" s="17"/>
      <c r="S814" s="17"/>
      <c r="T814" s="36"/>
      <c r="AT814" s="5" t="s">
        <v>117</v>
      </c>
      <c r="AU814" s="5" t="s">
        <v>43</v>
      </c>
    </row>
    <row r="815" spans="2:47" s="5" customFormat="1" ht="30.75" customHeight="1">
      <c r="B815" s="16"/>
      <c r="C815" s="17"/>
      <c r="D815" s="117" t="s">
        <v>80</v>
      </c>
      <c r="E815" s="17"/>
      <c r="F815" s="118" t="s">
        <v>514</v>
      </c>
      <c r="G815" s="17"/>
      <c r="H815" s="17"/>
      <c r="J815" s="17"/>
      <c r="K815" s="17"/>
      <c r="L815" s="32"/>
      <c r="M815" s="35"/>
      <c r="N815" s="17"/>
      <c r="O815" s="17"/>
      <c r="P815" s="17"/>
      <c r="Q815" s="17"/>
      <c r="R815" s="17"/>
      <c r="S815" s="17"/>
      <c r="T815" s="36"/>
      <c r="AT815" s="5" t="s">
        <v>80</v>
      </c>
      <c r="AU815" s="5" t="s">
        <v>43</v>
      </c>
    </row>
    <row r="816" spans="2:51" s="5" customFormat="1" ht="15.75" customHeight="1">
      <c r="B816" s="119"/>
      <c r="C816" s="120"/>
      <c r="D816" s="117" t="s">
        <v>81</v>
      </c>
      <c r="E816" s="120"/>
      <c r="F816" s="121" t="s">
        <v>1456</v>
      </c>
      <c r="G816" s="120"/>
      <c r="H816" s="122">
        <v>19920</v>
      </c>
      <c r="J816" s="120"/>
      <c r="K816" s="120"/>
      <c r="L816" s="123"/>
      <c r="M816" s="124"/>
      <c r="N816" s="120"/>
      <c r="O816" s="120"/>
      <c r="P816" s="120"/>
      <c r="Q816" s="120"/>
      <c r="R816" s="120"/>
      <c r="S816" s="120"/>
      <c r="T816" s="125"/>
      <c r="AT816" s="126" t="s">
        <v>81</v>
      </c>
      <c r="AU816" s="126" t="s">
        <v>43</v>
      </c>
      <c r="AV816" s="126" t="s">
        <v>43</v>
      </c>
      <c r="AW816" s="126" t="s">
        <v>51</v>
      </c>
      <c r="AX816" s="126" t="s">
        <v>8</v>
      </c>
      <c r="AY816" s="126" t="s">
        <v>73</v>
      </c>
    </row>
    <row r="817" spans="2:65" s="5" customFormat="1" ht="15.75" customHeight="1">
      <c r="B817" s="16"/>
      <c r="C817" s="103" t="s">
        <v>574</v>
      </c>
      <c r="D817" s="103" t="s">
        <v>75</v>
      </c>
      <c r="E817" s="104" t="s">
        <v>529</v>
      </c>
      <c r="F817" s="105" t="s">
        <v>530</v>
      </c>
      <c r="G817" s="106" t="s">
        <v>76</v>
      </c>
      <c r="H817" s="107">
        <v>664</v>
      </c>
      <c r="I817" s="108"/>
      <c r="J817" s="109">
        <f>ROUND($I$817*$H$817,2)</f>
        <v>0</v>
      </c>
      <c r="K817" s="105" t="s">
        <v>77</v>
      </c>
      <c r="L817" s="32"/>
      <c r="M817" s="110"/>
      <c r="N817" s="111" t="s">
        <v>31</v>
      </c>
      <c r="O817" s="17"/>
      <c r="P817" s="17"/>
      <c r="Q817" s="112">
        <v>0</v>
      </c>
      <c r="R817" s="112">
        <f>$Q$817*$H$817</f>
        <v>0</v>
      </c>
      <c r="S817" s="112">
        <v>0</v>
      </c>
      <c r="T817" s="113">
        <f>$S$817*$H$817</f>
        <v>0</v>
      </c>
      <c r="AR817" s="49" t="s">
        <v>78</v>
      </c>
      <c r="AT817" s="49" t="s">
        <v>75</v>
      </c>
      <c r="AU817" s="49" t="s">
        <v>43</v>
      </c>
      <c r="AY817" s="5" t="s">
        <v>73</v>
      </c>
      <c r="BE817" s="114">
        <f>IF($N$817="základní",$J$817,0)</f>
        <v>0</v>
      </c>
      <c r="BF817" s="114">
        <f>IF($N$817="snížená",$J$817,0)</f>
        <v>0</v>
      </c>
      <c r="BG817" s="114">
        <f>IF($N$817="zákl. přenesená",$J$817,0)</f>
        <v>0</v>
      </c>
      <c r="BH817" s="114">
        <f>IF($N$817="sníž. přenesená",$J$817,0)</f>
        <v>0</v>
      </c>
      <c r="BI817" s="114">
        <f>IF($N$817="nulová",$J$817,0)</f>
        <v>0</v>
      </c>
      <c r="BJ817" s="49" t="s">
        <v>8</v>
      </c>
      <c r="BK817" s="114">
        <f>ROUND($I$817*$H$817,2)</f>
        <v>0</v>
      </c>
      <c r="BL817" s="49" t="s">
        <v>78</v>
      </c>
      <c r="BM817" s="49" t="s">
        <v>1457</v>
      </c>
    </row>
    <row r="818" spans="2:47" s="5" customFormat="1" ht="27" customHeight="1">
      <c r="B818" s="16"/>
      <c r="C818" s="17"/>
      <c r="D818" s="115" t="s">
        <v>79</v>
      </c>
      <c r="E818" s="17"/>
      <c r="F818" s="116" t="s">
        <v>531</v>
      </c>
      <c r="G818" s="17"/>
      <c r="H818" s="17"/>
      <c r="J818" s="17"/>
      <c r="K818" s="17"/>
      <c r="L818" s="32"/>
      <c r="M818" s="35"/>
      <c r="N818" s="17"/>
      <c r="O818" s="17"/>
      <c r="P818" s="17"/>
      <c r="Q818" s="17"/>
      <c r="R818" s="17"/>
      <c r="S818" s="17"/>
      <c r="T818" s="36"/>
      <c r="AT818" s="5" t="s">
        <v>79</v>
      </c>
      <c r="AU818" s="5" t="s">
        <v>43</v>
      </c>
    </row>
    <row r="819" spans="2:47" s="5" customFormat="1" ht="57.75" customHeight="1">
      <c r="B819" s="16"/>
      <c r="C819" s="17"/>
      <c r="D819" s="117" t="s">
        <v>117</v>
      </c>
      <c r="E819" s="17"/>
      <c r="F819" s="118" t="s">
        <v>532</v>
      </c>
      <c r="G819" s="17"/>
      <c r="H819" s="17"/>
      <c r="J819" s="17"/>
      <c r="K819" s="17"/>
      <c r="L819" s="32"/>
      <c r="M819" s="35"/>
      <c r="N819" s="17"/>
      <c r="O819" s="17"/>
      <c r="P819" s="17"/>
      <c r="Q819" s="17"/>
      <c r="R819" s="17"/>
      <c r="S819" s="17"/>
      <c r="T819" s="36"/>
      <c r="AT819" s="5" t="s">
        <v>117</v>
      </c>
      <c r="AU819" s="5" t="s">
        <v>43</v>
      </c>
    </row>
    <row r="820" spans="2:47" s="5" customFormat="1" ht="30.75" customHeight="1">
      <c r="B820" s="16"/>
      <c r="C820" s="17"/>
      <c r="D820" s="117" t="s">
        <v>80</v>
      </c>
      <c r="E820" s="17"/>
      <c r="F820" s="118" t="s">
        <v>514</v>
      </c>
      <c r="G820" s="17"/>
      <c r="H820" s="17"/>
      <c r="J820" s="17"/>
      <c r="K820" s="17"/>
      <c r="L820" s="32"/>
      <c r="M820" s="35"/>
      <c r="N820" s="17"/>
      <c r="O820" s="17"/>
      <c r="P820" s="17"/>
      <c r="Q820" s="17"/>
      <c r="R820" s="17"/>
      <c r="S820" s="17"/>
      <c r="T820" s="36"/>
      <c r="AT820" s="5" t="s">
        <v>80</v>
      </c>
      <c r="AU820" s="5" t="s">
        <v>43</v>
      </c>
    </row>
    <row r="821" spans="2:51" s="5" customFormat="1" ht="15.75" customHeight="1">
      <c r="B821" s="119"/>
      <c r="C821" s="120"/>
      <c r="D821" s="117" t="s">
        <v>81</v>
      </c>
      <c r="E821" s="120"/>
      <c r="F821" s="121" t="s">
        <v>1458</v>
      </c>
      <c r="G821" s="120"/>
      <c r="H821" s="122">
        <v>664</v>
      </c>
      <c r="J821" s="120"/>
      <c r="K821" s="120"/>
      <c r="L821" s="123"/>
      <c r="M821" s="124"/>
      <c r="N821" s="120"/>
      <c r="O821" s="120"/>
      <c r="P821" s="120"/>
      <c r="Q821" s="120"/>
      <c r="R821" s="120"/>
      <c r="S821" s="120"/>
      <c r="T821" s="125"/>
      <c r="AT821" s="126" t="s">
        <v>81</v>
      </c>
      <c r="AU821" s="126" t="s">
        <v>43</v>
      </c>
      <c r="AV821" s="126" t="s">
        <v>43</v>
      </c>
      <c r="AW821" s="126" t="s">
        <v>51</v>
      </c>
      <c r="AX821" s="126" t="s">
        <v>8</v>
      </c>
      <c r="AY821" s="126" t="s">
        <v>73</v>
      </c>
    </row>
    <row r="822" spans="2:65" s="5" customFormat="1" ht="15.75" customHeight="1">
      <c r="B822" s="16"/>
      <c r="C822" s="103" t="s">
        <v>577</v>
      </c>
      <c r="D822" s="103" t="s">
        <v>75</v>
      </c>
      <c r="E822" s="104" t="s">
        <v>534</v>
      </c>
      <c r="F822" s="105" t="s">
        <v>535</v>
      </c>
      <c r="G822" s="106" t="s">
        <v>118</v>
      </c>
      <c r="H822" s="107">
        <v>3465.8</v>
      </c>
      <c r="I822" s="108"/>
      <c r="J822" s="109">
        <f>ROUND($I$822*$H$822,2)</f>
        <v>0</v>
      </c>
      <c r="K822" s="105"/>
      <c r="L822" s="32"/>
      <c r="M822" s="110"/>
      <c r="N822" s="111" t="s">
        <v>31</v>
      </c>
      <c r="O822" s="17"/>
      <c r="P822" s="17"/>
      <c r="Q822" s="112">
        <v>0</v>
      </c>
      <c r="R822" s="112">
        <f>$Q$822*$H$822</f>
        <v>0</v>
      </c>
      <c r="S822" s="112">
        <v>2.65</v>
      </c>
      <c r="T822" s="113">
        <f>$S$822*$H$822</f>
        <v>9184.37</v>
      </c>
      <c r="AR822" s="49" t="s">
        <v>78</v>
      </c>
      <c r="AT822" s="49" t="s">
        <v>75</v>
      </c>
      <c r="AU822" s="49" t="s">
        <v>43</v>
      </c>
      <c r="AY822" s="5" t="s">
        <v>73</v>
      </c>
      <c r="BE822" s="114">
        <f>IF($N$822="základní",$J$822,0)</f>
        <v>0</v>
      </c>
      <c r="BF822" s="114">
        <f>IF($N$822="snížená",$J$822,0)</f>
        <v>0</v>
      </c>
      <c r="BG822" s="114">
        <f>IF($N$822="zákl. přenesená",$J$822,0)</f>
        <v>0</v>
      </c>
      <c r="BH822" s="114">
        <f>IF($N$822="sníž. přenesená",$J$822,0)</f>
        <v>0</v>
      </c>
      <c r="BI822" s="114">
        <f>IF($N$822="nulová",$J$822,0)</f>
        <v>0</v>
      </c>
      <c r="BJ822" s="49" t="s">
        <v>8</v>
      </c>
      <c r="BK822" s="114">
        <f>ROUND($I$822*$H$822,2)</f>
        <v>0</v>
      </c>
      <c r="BL822" s="49" t="s">
        <v>78</v>
      </c>
      <c r="BM822" s="49" t="s">
        <v>1459</v>
      </c>
    </row>
    <row r="823" spans="2:47" s="5" customFormat="1" ht="16.5" customHeight="1">
      <c r="B823" s="16"/>
      <c r="C823" s="17"/>
      <c r="D823" s="115" t="s">
        <v>79</v>
      </c>
      <c r="E823" s="17"/>
      <c r="F823" s="116" t="s">
        <v>536</v>
      </c>
      <c r="G823" s="17"/>
      <c r="H823" s="17"/>
      <c r="J823" s="17"/>
      <c r="K823" s="17"/>
      <c r="L823" s="32"/>
      <c r="M823" s="35"/>
      <c r="N823" s="17"/>
      <c r="O823" s="17"/>
      <c r="P823" s="17"/>
      <c r="Q823" s="17"/>
      <c r="R823" s="17"/>
      <c r="S823" s="17"/>
      <c r="T823" s="36"/>
      <c r="AT823" s="5" t="s">
        <v>79</v>
      </c>
      <c r="AU823" s="5" t="s">
        <v>43</v>
      </c>
    </row>
    <row r="824" spans="2:51" s="5" customFormat="1" ht="15.75" customHeight="1">
      <c r="B824" s="119"/>
      <c r="C824" s="120"/>
      <c r="D824" s="117" t="s">
        <v>81</v>
      </c>
      <c r="E824" s="120"/>
      <c r="F824" s="121" t="s">
        <v>1460</v>
      </c>
      <c r="G824" s="120"/>
      <c r="H824" s="122">
        <v>3276</v>
      </c>
      <c r="J824" s="120"/>
      <c r="K824" s="120"/>
      <c r="L824" s="123"/>
      <c r="M824" s="124"/>
      <c r="N824" s="120"/>
      <c r="O824" s="120"/>
      <c r="P824" s="120"/>
      <c r="Q824" s="120"/>
      <c r="R824" s="120"/>
      <c r="S824" s="120"/>
      <c r="T824" s="125"/>
      <c r="AT824" s="126" t="s">
        <v>81</v>
      </c>
      <c r="AU824" s="126" t="s">
        <v>43</v>
      </c>
      <c r="AV824" s="126" t="s">
        <v>43</v>
      </c>
      <c r="AW824" s="126" t="s">
        <v>51</v>
      </c>
      <c r="AX824" s="126" t="s">
        <v>42</v>
      </c>
      <c r="AY824" s="126" t="s">
        <v>73</v>
      </c>
    </row>
    <row r="825" spans="2:51" s="5" customFormat="1" ht="15.75" customHeight="1">
      <c r="B825" s="119"/>
      <c r="C825" s="120"/>
      <c r="D825" s="117" t="s">
        <v>81</v>
      </c>
      <c r="E825" s="120"/>
      <c r="F825" s="121" t="s">
        <v>1461</v>
      </c>
      <c r="G825" s="120"/>
      <c r="H825" s="122">
        <v>183</v>
      </c>
      <c r="J825" s="120"/>
      <c r="K825" s="120"/>
      <c r="L825" s="123"/>
      <c r="M825" s="124"/>
      <c r="N825" s="120"/>
      <c r="O825" s="120"/>
      <c r="P825" s="120"/>
      <c r="Q825" s="120"/>
      <c r="R825" s="120"/>
      <c r="S825" s="120"/>
      <c r="T825" s="125"/>
      <c r="AT825" s="126" t="s">
        <v>81</v>
      </c>
      <c r="AU825" s="126" t="s">
        <v>43</v>
      </c>
      <c r="AV825" s="126" t="s">
        <v>43</v>
      </c>
      <c r="AW825" s="126" t="s">
        <v>51</v>
      </c>
      <c r="AX825" s="126" t="s">
        <v>42</v>
      </c>
      <c r="AY825" s="126" t="s">
        <v>73</v>
      </c>
    </row>
    <row r="826" spans="2:51" s="5" customFormat="1" ht="15.75" customHeight="1">
      <c r="B826" s="119"/>
      <c r="C826" s="120"/>
      <c r="D826" s="117" t="s">
        <v>81</v>
      </c>
      <c r="E826" s="120"/>
      <c r="F826" s="121" t="s">
        <v>1462</v>
      </c>
      <c r="G826" s="120"/>
      <c r="H826" s="122">
        <v>2.6</v>
      </c>
      <c r="J826" s="120"/>
      <c r="K826" s="120"/>
      <c r="L826" s="123"/>
      <c r="M826" s="124"/>
      <c r="N826" s="120"/>
      <c r="O826" s="120"/>
      <c r="P826" s="120"/>
      <c r="Q826" s="120"/>
      <c r="R826" s="120"/>
      <c r="S826" s="120"/>
      <c r="T826" s="125"/>
      <c r="AT826" s="126" t="s">
        <v>81</v>
      </c>
      <c r="AU826" s="126" t="s">
        <v>43</v>
      </c>
      <c r="AV826" s="126" t="s">
        <v>43</v>
      </c>
      <c r="AW826" s="126" t="s">
        <v>51</v>
      </c>
      <c r="AX826" s="126" t="s">
        <v>42</v>
      </c>
      <c r="AY826" s="126" t="s">
        <v>73</v>
      </c>
    </row>
    <row r="827" spans="2:51" s="5" customFormat="1" ht="15.75" customHeight="1">
      <c r="B827" s="119"/>
      <c r="C827" s="120"/>
      <c r="D827" s="117" t="s">
        <v>81</v>
      </c>
      <c r="E827" s="120"/>
      <c r="F827" s="121" t="s">
        <v>1463</v>
      </c>
      <c r="G827" s="120"/>
      <c r="H827" s="122">
        <v>0.2</v>
      </c>
      <c r="J827" s="120"/>
      <c r="K827" s="120"/>
      <c r="L827" s="123"/>
      <c r="M827" s="124"/>
      <c r="N827" s="120"/>
      <c r="O827" s="120"/>
      <c r="P827" s="120"/>
      <c r="Q827" s="120"/>
      <c r="R827" s="120"/>
      <c r="S827" s="120"/>
      <c r="T827" s="125"/>
      <c r="AT827" s="126" t="s">
        <v>81</v>
      </c>
      <c r="AU827" s="126" t="s">
        <v>43</v>
      </c>
      <c r="AV827" s="126" t="s">
        <v>43</v>
      </c>
      <c r="AW827" s="126" t="s">
        <v>51</v>
      </c>
      <c r="AX827" s="126" t="s">
        <v>42</v>
      </c>
      <c r="AY827" s="126" t="s">
        <v>73</v>
      </c>
    </row>
    <row r="828" spans="2:51" s="5" customFormat="1" ht="15.75" customHeight="1">
      <c r="B828" s="119"/>
      <c r="C828" s="120"/>
      <c r="D828" s="117" t="s">
        <v>81</v>
      </c>
      <c r="E828" s="120"/>
      <c r="F828" s="121" t="s">
        <v>1464</v>
      </c>
      <c r="G828" s="120"/>
      <c r="H828" s="122">
        <v>4</v>
      </c>
      <c r="J828" s="120"/>
      <c r="K828" s="120"/>
      <c r="L828" s="123"/>
      <c r="M828" s="124"/>
      <c r="N828" s="120"/>
      <c r="O828" s="120"/>
      <c r="P828" s="120"/>
      <c r="Q828" s="120"/>
      <c r="R828" s="120"/>
      <c r="S828" s="120"/>
      <c r="T828" s="125"/>
      <c r="AT828" s="126" t="s">
        <v>81</v>
      </c>
      <c r="AU828" s="126" t="s">
        <v>43</v>
      </c>
      <c r="AV828" s="126" t="s">
        <v>43</v>
      </c>
      <c r="AW828" s="126" t="s">
        <v>51</v>
      </c>
      <c r="AX828" s="126" t="s">
        <v>42</v>
      </c>
      <c r="AY828" s="126" t="s">
        <v>73</v>
      </c>
    </row>
    <row r="829" spans="2:51" s="5" customFormat="1" ht="15.75" customHeight="1">
      <c r="B829" s="143"/>
      <c r="C829" s="144"/>
      <c r="D829" s="117" t="s">
        <v>81</v>
      </c>
      <c r="E829" s="144"/>
      <c r="F829" s="145" t="s">
        <v>120</v>
      </c>
      <c r="G829" s="144"/>
      <c r="H829" s="146">
        <v>3465.8</v>
      </c>
      <c r="J829" s="144"/>
      <c r="K829" s="144"/>
      <c r="L829" s="147"/>
      <c r="M829" s="148"/>
      <c r="N829" s="144"/>
      <c r="O829" s="144"/>
      <c r="P829" s="144"/>
      <c r="Q829" s="144"/>
      <c r="R829" s="144"/>
      <c r="S829" s="144"/>
      <c r="T829" s="149"/>
      <c r="AT829" s="150" t="s">
        <v>81</v>
      </c>
      <c r="AU829" s="150" t="s">
        <v>43</v>
      </c>
      <c r="AV829" s="150" t="s">
        <v>78</v>
      </c>
      <c r="AW829" s="150" t="s">
        <v>51</v>
      </c>
      <c r="AX829" s="150" t="s">
        <v>8</v>
      </c>
      <c r="AY829" s="150" t="s">
        <v>73</v>
      </c>
    </row>
    <row r="830" spans="2:65" s="5" customFormat="1" ht="15.75" customHeight="1">
      <c r="B830" s="16"/>
      <c r="C830" s="103" t="s">
        <v>580</v>
      </c>
      <c r="D830" s="103" t="s">
        <v>75</v>
      </c>
      <c r="E830" s="104" t="s">
        <v>538</v>
      </c>
      <c r="F830" s="105" t="s">
        <v>539</v>
      </c>
      <c r="G830" s="106" t="s">
        <v>118</v>
      </c>
      <c r="H830" s="107">
        <v>194.8</v>
      </c>
      <c r="I830" s="108"/>
      <c r="J830" s="109">
        <f>ROUND($I$830*$H$830,2)</f>
        <v>0</v>
      </c>
      <c r="K830" s="105"/>
      <c r="L830" s="32"/>
      <c r="M830" s="110"/>
      <c r="N830" s="111" t="s">
        <v>31</v>
      </c>
      <c r="O830" s="17"/>
      <c r="P830" s="17"/>
      <c r="Q830" s="112">
        <v>0</v>
      </c>
      <c r="R830" s="112">
        <f>$Q$830*$H$830</f>
        <v>0</v>
      </c>
      <c r="S830" s="112">
        <v>2.85</v>
      </c>
      <c r="T830" s="113">
        <f>$S$830*$H$830</f>
        <v>555.1800000000001</v>
      </c>
      <c r="AR830" s="49" t="s">
        <v>78</v>
      </c>
      <c r="AT830" s="49" t="s">
        <v>75</v>
      </c>
      <c r="AU830" s="49" t="s">
        <v>43</v>
      </c>
      <c r="AY830" s="5" t="s">
        <v>73</v>
      </c>
      <c r="BE830" s="114">
        <f>IF($N$830="základní",$J$830,0)</f>
        <v>0</v>
      </c>
      <c r="BF830" s="114">
        <f>IF($N$830="snížená",$J$830,0)</f>
        <v>0</v>
      </c>
      <c r="BG830" s="114">
        <f>IF($N$830="zákl. přenesená",$J$830,0)</f>
        <v>0</v>
      </c>
      <c r="BH830" s="114">
        <f>IF($N$830="sníž. přenesená",$J$830,0)</f>
        <v>0</v>
      </c>
      <c r="BI830" s="114">
        <f>IF($N$830="nulová",$J$830,0)</f>
        <v>0</v>
      </c>
      <c r="BJ830" s="49" t="s">
        <v>8</v>
      </c>
      <c r="BK830" s="114">
        <f>ROUND($I$830*$H$830,2)</f>
        <v>0</v>
      </c>
      <c r="BL830" s="49" t="s">
        <v>78</v>
      </c>
      <c r="BM830" s="49" t="s">
        <v>1465</v>
      </c>
    </row>
    <row r="831" spans="2:47" s="5" customFormat="1" ht="16.5" customHeight="1">
      <c r="B831" s="16"/>
      <c r="C831" s="17"/>
      <c r="D831" s="115" t="s">
        <v>79</v>
      </c>
      <c r="E831" s="17"/>
      <c r="F831" s="116" t="s">
        <v>1466</v>
      </c>
      <c r="G831" s="17"/>
      <c r="H831" s="17"/>
      <c r="J831" s="17"/>
      <c r="K831" s="17"/>
      <c r="L831" s="32"/>
      <c r="M831" s="35"/>
      <c r="N831" s="17"/>
      <c r="O831" s="17"/>
      <c r="P831" s="17"/>
      <c r="Q831" s="17"/>
      <c r="R831" s="17"/>
      <c r="S831" s="17"/>
      <c r="T831" s="36"/>
      <c r="AT831" s="5" t="s">
        <v>79</v>
      </c>
      <c r="AU831" s="5" t="s">
        <v>43</v>
      </c>
    </row>
    <row r="832" spans="2:51" s="5" customFormat="1" ht="15.75" customHeight="1">
      <c r="B832" s="119"/>
      <c r="C832" s="120"/>
      <c r="D832" s="117" t="s">
        <v>81</v>
      </c>
      <c r="E832" s="120"/>
      <c r="F832" s="121" t="s">
        <v>1467</v>
      </c>
      <c r="G832" s="120"/>
      <c r="H832" s="122">
        <v>154</v>
      </c>
      <c r="J832" s="120"/>
      <c r="K832" s="120"/>
      <c r="L832" s="123"/>
      <c r="M832" s="124"/>
      <c r="N832" s="120"/>
      <c r="O832" s="120"/>
      <c r="P832" s="120"/>
      <c r="Q832" s="120"/>
      <c r="R832" s="120"/>
      <c r="S832" s="120"/>
      <c r="T832" s="125"/>
      <c r="AT832" s="126" t="s">
        <v>81</v>
      </c>
      <c r="AU832" s="126" t="s">
        <v>43</v>
      </c>
      <c r="AV832" s="126" t="s">
        <v>43</v>
      </c>
      <c r="AW832" s="126" t="s">
        <v>51</v>
      </c>
      <c r="AX832" s="126" t="s">
        <v>42</v>
      </c>
      <c r="AY832" s="126" t="s">
        <v>73</v>
      </c>
    </row>
    <row r="833" spans="2:51" s="5" customFormat="1" ht="15.75" customHeight="1">
      <c r="B833" s="119"/>
      <c r="C833" s="120"/>
      <c r="D833" s="117" t="s">
        <v>81</v>
      </c>
      <c r="E833" s="120"/>
      <c r="F833" s="121" t="s">
        <v>1468</v>
      </c>
      <c r="G833" s="120"/>
      <c r="H833" s="122">
        <v>39</v>
      </c>
      <c r="J833" s="120"/>
      <c r="K833" s="120"/>
      <c r="L833" s="123"/>
      <c r="M833" s="124"/>
      <c r="N833" s="120"/>
      <c r="O833" s="120"/>
      <c r="P833" s="120"/>
      <c r="Q833" s="120"/>
      <c r="R833" s="120"/>
      <c r="S833" s="120"/>
      <c r="T833" s="125"/>
      <c r="AT833" s="126" t="s">
        <v>81</v>
      </c>
      <c r="AU833" s="126" t="s">
        <v>43</v>
      </c>
      <c r="AV833" s="126" t="s">
        <v>43</v>
      </c>
      <c r="AW833" s="126" t="s">
        <v>51</v>
      </c>
      <c r="AX833" s="126" t="s">
        <v>42</v>
      </c>
      <c r="AY833" s="126" t="s">
        <v>73</v>
      </c>
    </row>
    <row r="834" spans="2:51" s="5" customFormat="1" ht="15.75" customHeight="1">
      <c r="B834" s="119"/>
      <c r="C834" s="120"/>
      <c r="D834" s="117" t="s">
        <v>81</v>
      </c>
      <c r="E834" s="120"/>
      <c r="F834" s="121" t="s">
        <v>1469</v>
      </c>
      <c r="G834" s="120"/>
      <c r="H834" s="122">
        <v>1.8</v>
      </c>
      <c r="J834" s="120"/>
      <c r="K834" s="120"/>
      <c r="L834" s="123"/>
      <c r="M834" s="124"/>
      <c r="N834" s="120"/>
      <c r="O834" s="120"/>
      <c r="P834" s="120"/>
      <c r="Q834" s="120"/>
      <c r="R834" s="120"/>
      <c r="S834" s="120"/>
      <c r="T834" s="125"/>
      <c r="AT834" s="126" t="s">
        <v>81</v>
      </c>
      <c r="AU834" s="126" t="s">
        <v>43</v>
      </c>
      <c r="AV834" s="126" t="s">
        <v>43</v>
      </c>
      <c r="AW834" s="126" t="s">
        <v>51</v>
      </c>
      <c r="AX834" s="126" t="s">
        <v>42</v>
      </c>
      <c r="AY834" s="126" t="s">
        <v>73</v>
      </c>
    </row>
    <row r="835" spans="2:51" s="5" customFormat="1" ht="15.75" customHeight="1">
      <c r="B835" s="143"/>
      <c r="C835" s="144"/>
      <c r="D835" s="117" t="s">
        <v>81</v>
      </c>
      <c r="E835" s="144"/>
      <c r="F835" s="145" t="s">
        <v>120</v>
      </c>
      <c r="G835" s="144"/>
      <c r="H835" s="146">
        <v>194.8</v>
      </c>
      <c r="J835" s="144"/>
      <c r="K835" s="144"/>
      <c r="L835" s="147"/>
      <c r="M835" s="148"/>
      <c r="N835" s="144"/>
      <c r="O835" s="144"/>
      <c r="P835" s="144"/>
      <c r="Q835" s="144"/>
      <c r="R835" s="144"/>
      <c r="S835" s="144"/>
      <c r="T835" s="149"/>
      <c r="AT835" s="150" t="s">
        <v>81</v>
      </c>
      <c r="AU835" s="150" t="s">
        <v>43</v>
      </c>
      <c r="AV835" s="150" t="s">
        <v>78</v>
      </c>
      <c r="AW835" s="150" t="s">
        <v>51</v>
      </c>
      <c r="AX835" s="150" t="s">
        <v>8</v>
      </c>
      <c r="AY835" s="150" t="s">
        <v>73</v>
      </c>
    </row>
    <row r="836" spans="2:65" s="5" customFormat="1" ht="15.75" customHeight="1">
      <c r="B836" s="16"/>
      <c r="C836" s="103" t="s">
        <v>583</v>
      </c>
      <c r="D836" s="103" t="s">
        <v>75</v>
      </c>
      <c r="E836" s="104" t="s">
        <v>1470</v>
      </c>
      <c r="F836" s="105" t="s">
        <v>1471</v>
      </c>
      <c r="G836" s="106" t="s">
        <v>118</v>
      </c>
      <c r="H836" s="107">
        <v>32.4</v>
      </c>
      <c r="I836" s="108"/>
      <c r="J836" s="109">
        <f>ROUND($I$836*$H$836,2)</f>
        <v>0</v>
      </c>
      <c r="K836" s="105"/>
      <c r="L836" s="32"/>
      <c r="M836" s="110"/>
      <c r="N836" s="111" t="s">
        <v>31</v>
      </c>
      <c r="O836" s="17"/>
      <c r="P836" s="17"/>
      <c r="Q836" s="112">
        <v>0.00082</v>
      </c>
      <c r="R836" s="112">
        <f>$Q$836*$H$836</f>
        <v>0.026567999999999998</v>
      </c>
      <c r="S836" s="112">
        <v>2.85</v>
      </c>
      <c r="T836" s="113">
        <f>$S$836*$H$836</f>
        <v>92.34</v>
      </c>
      <c r="AR836" s="49" t="s">
        <v>78</v>
      </c>
      <c r="AT836" s="49" t="s">
        <v>75</v>
      </c>
      <c r="AU836" s="49" t="s">
        <v>43</v>
      </c>
      <c r="AY836" s="5" t="s">
        <v>73</v>
      </c>
      <c r="BE836" s="114">
        <f>IF($N$836="základní",$J$836,0)</f>
        <v>0</v>
      </c>
      <c r="BF836" s="114">
        <f>IF($N$836="snížená",$J$836,0)</f>
        <v>0</v>
      </c>
      <c r="BG836" s="114">
        <f>IF($N$836="zákl. přenesená",$J$836,0)</f>
        <v>0</v>
      </c>
      <c r="BH836" s="114">
        <f>IF($N$836="sníž. přenesená",$J$836,0)</f>
        <v>0</v>
      </c>
      <c r="BI836" s="114">
        <f>IF($N$836="nulová",$J$836,0)</f>
        <v>0</v>
      </c>
      <c r="BJ836" s="49" t="s">
        <v>8</v>
      </c>
      <c r="BK836" s="114">
        <f>ROUND($I$836*$H$836,2)</f>
        <v>0</v>
      </c>
      <c r="BL836" s="49" t="s">
        <v>78</v>
      </c>
      <c r="BM836" s="49" t="s">
        <v>1472</v>
      </c>
    </row>
    <row r="837" spans="2:51" s="5" customFormat="1" ht="15.75" customHeight="1">
      <c r="B837" s="119"/>
      <c r="C837" s="120"/>
      <c r="D837" s="115" t="s">
        <v>81</v>
      </c>
      <c r="E837" s="121"/>
      <c r="F837" s="121" t="s">
        <v>1473</v>
      </c>
      <c r="G837" s="120"/>
      <c r="H837" s="122">
        <v>22.6</v>
      </c>
      <c r="J837" s="120"/>
      <c r="K837" s="120"/>
      <c r="L837" s="123"/>
      <c r="M837" s="124"/>
      <c r="N837" s="120"/>
      <c r="O837" s="120"/>
      <c r="P837" s="120"/>
      <c r="Q837" s="120"/>
      <c r="R837" s="120"/>
      <c r="S837" s="120"/>
      <c r="T837" s="125"/>
      <c r="AT837" s="126" t="s">
        <v>81</v>
      </c>
      <c r="AU837" s="126" t="s">
        <v>43</v>
      </c>
      <c r="AV837" s="126" t="s">
        <v>43</v>
      </c>
      <c r="AW837" s="126" t="s">
        <v>51</v>
      </c>
      <c r="AX837" s="126" t="s">
        <v>42</v>
      </c>
      <c r="AY837" s="126" t="s">
        <v>73</v>
      </c>
    </row>
    <row r="838" spans="2:51" s="5" customFormat="1" ht="15.75" customHeight="1">
      <c r="B838" s="119"/>
      <c r="C838" s="120"/>
      <c r="D838" s="117" t="s">
        <v>81</v>
      </c>
      <c r="E838" s="120"/>
      <c r="F838" s="121" t="s">
        <v>1474</v>
      </c>
      <c r="G838" s="120"/>
      <c r="H838" s="122">
        <v>9.8</v>
      </c>
      <c r="J838" s="120"/>
      <c r="K838" s="120"/>
      <c r="L838" s="123"/>
      <c r="M838" s="124"/>
      <c r="N838" s="120"/>
      <c r="O838" s="120"/>
      <c r="P838" s="120"/>
      <c r="Q838" s="120"/>
      <c r="R838" s="120"/>
      <c r="S838" s="120"/>
      <c r="T838" s="125"/>
      <c r="AT838" s="126" t="s">
        <v>81</v>
      </c>
      <c r="AU838" s="126" t="s">
        <v>43</v>
      </c>
      <c r="AV838" s="126" t="s">
        <v>43</v>
      </c>
      <c r="AW838" s="126" t="s">
        <v>51</v>
      </c>
      <c r="AX838" s="126" t="s">
        <v>42</v>
      </c>
      <c r="AY838" s="126" t="s">
        <v>73</v>
      </c>
    </row>
    <row r="839" spans="2:51" s="5" customFormat="1" ht="15.75" customHeight="1">
      <c r="B839" s="143"/>
      <c r="C839" s="144"/>
      <c r="D839" s="117" t="s">
        <v>81</v>
      </c>
      <c r="E839" s="144"/>
      <c r="F839" s="145" t="s">
        <v>120</v>
      </c>
      <c r="G839" s="144"/>
      <c r="H839" s="146">
        <v>32.4</v>
      </c>
      <c r="J839" s="144"/>
      <c r="K839" s="144"/>
      <c r="L839" s="147"/>
      <c r="M839" s="148"/>
      <c r="N839" s="144"/>
      <c r="O839" s="144"/>
      <c r="P839" s="144"/>
      <c r="Q839" s="144"/>
      <c r="R839" s="144"/>
      <c r="S839" s="144"/>
      <c r="T839" s="149"/>
      <c r="AT839" s="150" t="s">
        <v>81</v>
      </c>
      <c r="AU839" s="150" t="s">
        <v>43</v>
      </c>
      <c r="AV839" s="150" t="s">
        <v>78</v>
      </c>
      <c r="AW839" s="150" t="s">
        <v>51</v>
      </c>
      <c r="AX839" s="150" t="s">
        <v>8</v>
      </c>
      <c r="AY839" s="150" t="s">
        <v>73</v>
      </c>
    </row>
    <row r="840" spans="2:65" s="5" customFormat="1" ht="15.75" customHeight="1">
      <c r="B840" s="16"/>
      <c r="C840" s="103" t="s">
        <v>585</v>
      </c>
      <c r="D840" s="103" t="s">
        <v>75</v>
      </c>
      <c r="E840" s="104" t="s">
        <v>1475</v>
      </c>
      <c r="F840" s="105" t="s">
        <v>1476</v>
      </c>
      <c r="G840" s="106" t="s">
        <v>118</v>
      </c>
      <c r="H840" s="107">
        <v>26.4</v>
      </c>
      <c r="I840" s="108"/>
      <c r="J840" s="109">
        <f>ROUND($I$840*$H$840,2)</f>
        <v>0</v>
      </c>
      <c r="K840" s="105"/>
      <c r="L840" s="32"/>
      <c r="M840" s="110"/>
      <c r="N840" s="111" t="s">
        <v>31</v>
      </c>
      <c r="O840" s="17"/>
      <c r="P840" s="17"/>
      <c r="Q840" s="112">
        <v>0.121711072</v>
      </c>
      <c r="R840" s="112">
        <f>$Q$840*$H$840</f>
        <v>3.2131723007999997</v>
      </c>
      <c r="S840" s="112">
        <v>2.4</v>
      </c>
      <c r="T840" s="113">
        <f>$S$840*$H$840</f>
        <v>63.35999999999999</v>
      </c>
      <c r="AR840" s="49" t="s">
        <v>78</v>
      </c>
      <c r="AT840" s="49" t="s">
        <v>75</v>
      </c>
      <c r="AU840" s="49" t="s">
        <v>43</v>
      </c>
      <c r="AY840" s="5" t="s">
        <v>73</v>
      </c>
      <c r="BE840" s="114">
        <f>IF($N$840="základní",$J$840,0)</f>
        <v>0</v>
      </c>
      <c r="BF840" s="114">
        <f>IF($N$840="snížená",$J$840,0)</f>
        <v>0</v>
      </c>
      <c r="BG840" s="114">
        <f>IF($N$840="zákl. přenesená",$J$840,0)</f>
        <v>0</v>
      </c>
      <c r="BH840" s="114">
        <f>IF($N$840="sníž. přenesená",$J$840,0)</f>
        <v>0</v>
      </c>
      <c r="BI840" s="114">
        <f>IF($N$840="nulová",$J$840,0)</f>
        <v>0</v>
      </c>
      <c r="BJ840" s="49" t="s">
        <v>8</v>
      </c>
      <c r="BK840" s="114">
        <f>ROUND($I$840*$H$840,2)</f>
        <v>0</v>
      </c>
      <c r="BL840" s="49" t="s">
        <v>78</v>
      </c>
      <c r="BM840" s="49" t="s">
        <v>1477</v>
      </c>
    </row>
    <row r="841" spans="2:51" s="5" customFormat="1" ht="15.75" customHeight="1">
      <c r="B841" s="119"/>
      <c r="C841" s="120"/>
      <c r="D841" s="115" t="s">
        <v>81</v>
      </c>
      <c r="E841" s="121"/>
      <c r="F841" s="121" t="s">
        <v>1478</v>
      </c>
      <c r="G841" s="120"/>
      <c r="H841" s="122">
        <v>26.4</v>
      </c>
      <c r="J841" s="120"/>
      <c r="K841" s="120"/>
      <c r="L841" s="123"/>
      <c r="M841" s="124"/>
      <c r="N841" s="120"/>
      <c r="O841" s="120"/>
      <c r="P841" s="120"/>
      <c r="Q841" s="120"/>
      <c r="R841" s="120"/>
      <c r="S841" s="120"/>
      <c r="T841" s="125"/>
      <c r="AT841" s="126" t="s">
        <v>81</v>
      </c>
      <c r="AU841" s="126" t="s">
        <v>43</v>
      </c>
      <c r="AV841" s="126" t="s">
        <v>43</v>
      </c>
      <c r="AW841" s="126" t="s">
        <v>51</v>
      </c>
      <c r="AX841" s="126" t="s">
        <v>8</v>
      </c>
      <c r="AY841" s="126" t="s">
        <v>73</v>
      </c>
    </row>
    <row r="842" spans="2:65" s="5" customFormat="1" ht="15.75" customHeight="1">
      <c r="B842" s="16"/>
      <c r="C842" s="103" t="s">
        <v>587</v>
      </c>
      <c r="D842" s="103" t="s">
        <v>75</v>
      </c>
      <c r="E842" s="104" t="s">
        <v>1479</v>
      </c>
      <c r="F842" s="105" t="s">
        <v>1480</v>
      </c>
      <c r="G842" s="106" t="s">
        <v>83</v>
      </c>
      <c r="H842" s="107">
        <v>11</v>
      </c>
      <c r="I842" s="108"/>
      <c r="J842" s="109">
        <f>ROUND($I$842*$H$842,2)</f>
        <v>0</v>
      </c>
      <c r="K842" s="105"/>
      <c r="L842" s="32"/>
      <c r="M842" s="110"/>
      <c r="N842" s="111" t="s">
        <v>31</v>
      </c>
      <c r="O842" s="17"/>
      <c r="P842" s="17"/>
      <c r="Q842" s="112">
        <v>0</v>
      </c>
      <c r="R842" s="112">
        <f>$Q$842*$H$842</f>
        <v>0</v>
      </c>
      <c r="S842" s="112">
        <v>7.5</v>
      </c>
      <c r="T842" s="113">
        <f>$S$842*$H$842</f>
        <v>82.5</v>
      </c>
      <c r="AR842" s="49" t="s">
        <v>78</v>
      </c>
      <c r="AT842" s="49" t="s">
        <v>75</v>
      </c>
      <c r="AU842" s="49" t="s">
        <v>43</v>
      </c>
      <c r="AY842" s="5" t="s">
        <v>73</v>
      </c>
      <c r="BE842" s="114">
        <f>IF($N$842="základní",$J$842,0)</f>
        <v>0</v>
      </c>
      <c r="BF842" s="114">
        <f>IF($N$842="snížená",$J$842,0)</f>
        <v>0</v>
      </c>
      <c r="BG842" s="114">
        <f>IF($N$842="zákl. přenesená",$J$842,0)</f>
        <v>0</v>
      </c>
      <c r="BH842" s="114">
        <f>IF($N$842="sníž. přenesená",$J$842,0)</f>
        <v>0</v>
      </c>
      <c r="BI842" s="114">
        <f>IF($N$842="nulová",$J$842,0)</f>
        <v>0</v>
      </c>
      <c r="BJ842" s="49" t="s">
        <v>8</v>
      </c>
      <c r="BK842" s="114">
        <f>ROUND($I$842*$H$842,2)</f>
        <v>0</v>
      </c>
      <c r="BL842" s="49" t="s">
        <v>78</v>
      </c>
      <c r="BM842" s="49" t="s">
        <v>1481</v>
      </c>
    </row>
    <row r="843" spans="2:51" s="5" customFormat="1" ht="15.75" customHeight="1">
      <c r="B843" s="119"/>
      <c r="C843" s="120"/>
      <c r="D843" s="115" t="s">
        <v>81</v>
      </c>
      <c r="E843" s="121"/>
      <c r="F843" s="121" t="s">
        <v>1482</v>
      </c>
      <c r="G843" s="120"/>
      <c r="H843" s="122">
        <v>11</v>
      </c>
      <c r="J843" s="120"/>
      <c r="K843" s="120"/>
      <c r="L843" s="123"/>
      <c r="M843" s="124"/>
      <c r="N843" s="120"/>
      <c r="O843" s="120"/>
      <c r="P843" s="120"/>
      <c r="Q843" s="120"/>
      <c r="R843" s="120"/>
      <c r="S843" s="120"/>
      <c r="T843" s="125"/>
      <c r="AT843" s="126" t="s">
        <v>81</v>
      </c>
      <c r="AU843" s="126" t="s">
        <v>43</v>
      </c>
      <c r="AV843" s="126" t="s">
        <v>43</v>
      </c>
      <c r="AW843" s="126" t="s">
        <v>51</v>
      </c>
      <c r="AX843" s="126" t="s">
        <v>8</v>
      </c>
      <c r="AY843" s="126" t="s">
        <v>73</v>
      </c>
    </row>
    <row r="844" spans="2:65" s="5" customFormat="1" ht="15.75" customHeight="1">
      <c r="B844" s="16"/>
      <c r="C844" s="103" t="s">
        <v>589</v>
      </c>
      <c r="D844" s="103" t="s">
        <v>75</v>
      </c>
      <c r="E844" s="104" t="s">
        <v>544</v>
      </c>
      <c r="F844" s="105" t="s">
        <v>545</v>
      </c>
      <c r="G844" s="106" t="s">
        <v>132</v>
      </c>
      <c r="H844" s="107">
        <v>274</v>
      </c>
      <c r="I844" s="108"/>
      <c r="J844" s="109">
        <f>ROUND($I$844*$H$844,2)</f>
        <v>0</v>
      </c>
      <c r="K844" s="105"/>
      <c r="L844" s="32"/>
      <c r="M844" s="110"/>
      <c r="N844" s="111" t="s">
        <v>31</v>
      </c>
      <c r="O844" s="17"/>
      <c r="P844" s="17"/>
      <c r="Q844" s="112">
        <v>8.36E-05</v>
      </c>
      <c r="R844" s="112">
        <f>$Q$844*$H$844</f>
        <v>0.0229064</v>
      </c>
      <c r="S844" s="112">
        <v>0.018</v>
      </c>
      <c r="T844" s="113">
        <f>$S$844*$H$844</f>
        <v>4.9319999999999995</v>
      </c>
      <c r="AR844" s="49" t="s">
        <v>78</v>
      </c>
      <c r="AT844" s="49" t="s">
        <v>75</v>
      </c>
      <c r="AU844" s="49" t="s">
        <v>43</v>
      </c>
      <c r="AY844" s="5" t="s">
        <v>73</v>
      </c>
      <c r="BE844" s="114">
        <f>IF($N$844="základní",$J$844,0)</f>
        <v>0</v>
      </c>
      <c r="BF844" s="114">
        <f>IF($N$844="snížená",$J$844,0)</f>
        <v>0</v>
      </c>
      <c r="BG844" s="114">
        <f>IF($N$844="zákl. přenesená",$J$844,0)</f>
        <v>0</v>
      </c>
      <c r="BH844" s="114">
        <f>IF($N$844="sníž. přenesená",$J$844,0)</f>
        <v>0</v>
      </c>
      <c r="BI844" s="114">
        <f>IF($N$844="nulová",$J$844,0)</f>
        <v>0</v>
      </c>
      <c r="BJ844" s="49" t="s">
        <v>8</v>
      </c>
      <c r="BK844" s="114">
        <f>ROUND($I$844*$H$844,2)</f>
        <v>0</v>
      </c>
      <c r="BL844" s="49" t="s">
        <v>78</v>
      </c>
      <c r="BM844" s="49" t="s">
        <v>1483</v>
      </c>
    </row>
    <row r="845" spans="2:51" s="5" customFormat="1" ht="15.75" customHeight="1">
      <c r="B845" s="119"/>
      <c r="C845" s="120"/>
      <c r="D845" s="115" t="s">
        <v>81</v>
      </c>
      <c r="E845" s="121"/>
      <c r="F845" s="121" t="s">
        <v>1484</v>
      </c>
      <c r="G845" s="120"/>
      <c r="H845" s="122">
        <v>274</v>
      </c>
      <c r="J845" s="120"/>
      <c r="K845" s="120"/>
      <c r="L845" s="123"/>
      <c r="M845" s="124"/>
      <c r="N845" s="120"/>
      <c r="O845" s="120"/>
      <c r="P845" s="120"/>
      <c r="Q845" s="120"/>
      <c r="R845" s="120"/>
      <c r="S845" s="120"/>
      <c r="T845" s="125"/>
      <c r="AT845" s="126" t="s">
        <v>81</v>
      </c>
      <c r="AU845" s="126" t="s">
        <v>43</v>
      </c>
      <c r="AV845" s="126" t="s">
        <v>43</v>
      </c>
      <c r="AW845" s="126" t="s">
        <v>51</v>
      </c>
      <c r="AX845" s="126" t="s">
        <v>8</v>
      </c>
      <c r="AY845" s="126" t="s">
        <v>73</v>
      </c>
    </row>
    <row r="846" spans="2:65" s="5" customFormat="1" ht="15.75" customHeight="1">
      <c r="B846" s="16"/>
      <c r="C846" s="103" t="s">
        <v>592</v>
      </c>
      <c r="D846" s="103" t="s">
        <v>75</v>
      </c>
      <c r="E846" s="104" t="s">
        <v>547</v>
      </c>
      <c r="F846" s="105" t="s">
        <v>548</v>
      </c>
      <c r="G846" s="106" t="s">
        <v>83</v>
      </c>
      <c r="H846" s="107">
        <v>23</v>
      </c>
      <c r="I846" s="108"/>
      <c r="J846" s="109">
        <f>ROUND($I$846*$H$846,2)</f>
        <v>0</v>
      </c>
      <c r="K846" s="105"/>
      <c r="L846" s="32"/>
      <c r="M846" s="110"/>
      <c r="N846" s="111" t="s">
        <v>31</v>
      </c>
      <c r="O846" s="17"/>
      <c r="P846" s="17"/>
      <c r="Q846" s="112">
        <v>0</v>
      </c>
      <c r="R846" s="112">
        <f>$Q$846*$H$846</f>
        <v>0</v>
      </c>
      <c r="S846" s="112">
        <v>0</v>
      </c>
      <c r="T846" s="113">
        <f>$S$846*$H$846</f>
        <v>0</v>
      </c>
      <c r="AR846" s="49" t="s">
        <v>78</v>
      </c>
      <c r="AT846" s="49" t="s">
        <v>75</v>
      </c>
      <c r="AU846" s="49" t="s">
        <v>43</v>
      </c>
      <c r="AY846" s="5" t="s">
        <v>73</v>
      </c>
      <c r="BE846" s="114">
        <f>IF($N$846="základní",$J$846,0)</f>
        <v>0</v>
      </c>
      <c r="BF846" s="114">
        <f>IF($N$846="snížená",$J$846,0)</f>
        <v>0</v>
      </c>
      <c r="BG846" s="114">
        <f>IF($N$846="zákl. přenesená",$J$846,0)</f>
        <v>0</v>
      </c>
      <c r="BH846" s="114">
        <f>IF($N$846="sníž. přenesená",$J$846,0)</f>
        <v>0</v>
      </c>
      <c r="BI846" s="114">
        <f>IF($N$846="nulová",$J$846,0)</f>
        <v>0</v>
      </c>
      <c r="BJ846" s="49" t="s">
        <v>8</v>
      </c>
      <c r="BK846" s="114">
        <f>ROUND($I$846*$H$846,2)</f>
        <v>0</v>
      </c>
      <c r="BL846" s="49" t="s">
        <v>78</v>
      </c>
      <c r="BM846" s="49" t="s">
        <v>1485</v>
      </c>
    </row>
    <row r="847" spans="2:51" s="5" customFormat="1" ht="15.75" customHeight="1">
      <c r="B847" s="119"/>
      <c r="C847" s="120"/>
      <c r="D847" s="115" t="s">
        <v>81</v>
      </c>
      <c r="E847" s="121"/>
      <c r="F847" s="121" t="s">
        <v>1486</v>
      </c>
      <c r="G847" s="120"/>
      <c r="H847" s="122">
        <v>20</v>
      </c>
      <c r="J847" s="120"/>
      <c r="K847" s="120"/>
      <c r="L847" s="123"/>
      <c r="M847" s="124"/>
      <c r="N847" s="120"/>
      <c r="O847" s="120"/>
      <c r="P847" s="120"/>
      <c r="Q847" s="120"/>
      <c r="R847" s="120"/>
      <c r="S847" s="120"/>
      <c r="T847" s="125"/>
      <c r="AT847" s="126" t="s">
        <v>81</v>
      </c>
      <c r="AU847" s="126" t="s">
        <v>43</v>
      </c>
      <c r="AV847" s="126" t="s">
        <v>43</v>
      </c>
      <c r="AW847" s="126" t="s">
        <v>51</v>
      </c>
      <c r="AX847" s="126" t="s">
        <v>42</v>
      </c>
      <c r="AY847" s="126" t="s">
        <v>73</v>
      </c>
    </row>
    <row r="848" spans="2:51" s="5" customFormat="1" ht="15.75" customHeight="1">
      <c r="B848" s="119"/>
      <c r="C848" s="120"/>
      <c r="D848" s="117" t="s">
        <v>81</v>
      </c>
      <c r="E848" s="120"/>
      <c r="F848" s="121" t="s">
        <v>1487</v>
      </c>
      <c r="G848" s="120"/>
      <c r="H848" s="122">
        <v>3</v>
      </c>
      <c r="J848" s="120"/>
      <c r="K848" s="120"/>
      <c r="L848" s="123"/>
      <c r="M848" s="124"/>
      <c r="N848" s="120"/>
      <c r="O848" s="120"/>
      <c r="P848" s="120"/>
      <c r="Q848" s="120"/>
      <c r="R848" s="120"/>
      <c r="S848" s="120"/>
      <c r="T848" s="125"/>
      <c r="AT848" s="126" t="s">
        <v>81</v>
      </c>
      <c r="AU848" s="126" t="s">
        <v>43</v>
      </c>
      <c r="AV848" s="126" t="s">
        <v>43</v>
      </c>
      <c r="AW848" s="126" t="s">
        <v>51</v>
      </c>
      <c r="AX848" s="126" t="s">
        <v>42</v>
      </c>
      <c r="AY848" s="126" t="s">
        <v>73</v>
      </c>
    </row>
    <row r="849" spans="2:51" s="5" customFormat="1" ht="15.75" customHeight="1">
      <c r="B849" s="143"/>
      <c r="C849" s="144"/>
      <c r="D849" s="117" t="s">
        <v>81</v>
      </c>
      <c r="E849" s="144"/>
      <c r="F849" s="145" t="s">
        <v>120</v>
      </c>
      <c r="G849" s="144"/>
      <c r="H849" s="146">
        <v>23</v>
      </c>
      <c r="J849" s="144"/>
      <c r="K849" s="144"/>
      <c r="L849" s="147"/>
      <c r="M849" s="148"/>
      <c r="N849" s="144"/>
      <c r="O849" s="144"/>
      <c r="P849" s="144"/>
      <c r="Q849" s="144"/>
      <c r="R849" s="144"/>
      <c r="S849" s="144"/>
      <c r="T849" s="149"/>
      <c r="AT849" s="150" t="s">
        <v>81</v>
      </c>
      <c r="AU849" s="150" t="s">
        <v>43</v>
      </c>
      <c r="AV849" s="150" t="s">
        <v>78</v>
      </c>
      <c r="AW849" s="150" t="s">
        <v>51</v>
      </c>
      <c r="AX849" s="150" t="s">
        <v>8</v>
      </c>
      <c r="AY849" s="150" t="s">
        <v>73</v>
      </c>
    </row>
    <row r="850" spans="2:65" s="5" customFormat="1" ht="15.75" customHeight="1">
      <c r="B850" s="16"/>
      <c r="C850" s="103" t="s">
        <v>594</v>
      </c>
      <c r="D850" s="103" t="s">
        <v>75</v>
      </c>
      <c r="E850" s="104" t="s">
        <v>550</v>
      </c>
      <c r="F850" s="105" t="s">
        <v>551</v>
      </c>
      <c r="G850" s="106" t="s">
        <v>83</v>
      </c>
      <c r="H850" s="107">
        <v>50</v>
      </c>
      <c r="I850" s="108"/>
      <c r="J850" s="109">
        <f>ROUND($I$850*$H$850,2)</f>
        <v>0</v>
      </c>
      <c r="K850" s="105"/>
      <c r="L850" s="32"/>
      <c r="M850" s="110"/>
      <c r="N850" s="111" t="s">
        <v>31</v>
      </c>
      <c r="O850" s="17"/>
      <c r="P850" s="17"/>
      <c r="Q850" s="112">
        <v>0</v>
      </c>
      <c r="R850" s="112">
        <f>$Q$850*$H$850</f>
        <v>0</v>
      </c>
      <c r="S850" s="112">
        <v>0</v>
      </c>
      <c r="T850" s="113">
        <f>$S$850*$H$850</f>
        <v>0</v>
      </c>
      <c r="AR850" s="49" t="s">
        <v>78</v>
      </c>
      <c r="AT850" s="49" t="s">
        <v>75</v>
      </c>
      <c r="AU850" s="49" t="s">
        <v>43</v>
      </c>
      <c r="AY850" s="5" t="s">
        <v>73</v>
      </c>
      <c r="BE850" s="114">
        <f>IF($N$850="základní",$J$850,0)</f>
        <v>0</v>
      </c>
      <c r="BF850" s="114">
        <f>IF($N$850="snížená",$J$850,0)</f>
        <v>0</v>
      </c>
      <c r="BG850" s="114">
        <f>IF($N$850="zákl. přenesená",$J$850,0)</f>
        <v>0</v>
      </c>
      <c r="BH850" s="114">
        <f>IF($N$850="sníž. přenesená",$J$850,0)</f>
        <v>0</v>
      </c>
      <c r="BI850" s="114">
        <f>IF($N$850="nulová",$J$850,0)</f>
        <v>0</v>
      </c>
      <c r="BJ850" s="49" t="s">
        <v>8</v>
      </c>
      <c r="BK850" s="114">
        <f>ROUND($I$850*$H$850,2)</f>
        <v>0</v>
      </c>
      <c r="BL850" s="49" t="s">
        <v>78</v>
      </c>
      <c r="BM850" s="49" t="s">
        <v>1488</v>
      </c>
    </row>
    <row r="851" spans="2:51" s="5" customFormat="1" ht="15.75" customHeight="1">
      <c r="B851" s="119"/>
      <c r="C851" s="120"/>
      <c r="D851" s="115" t="s">
        <v>81</v>
      </c>
      <c r="E851" s="121"/>
      <c r="F851" s="121" t="s">
        <v>1489</v>
      </c>
      <c r="G851" s="120"/>
      <c r="H851" s="122">
        <v>20</v>
      </c>
      <c r="J851" s="120"/>
      <c r="K851" s="120"/>
      <c r="L851" s="123"/>
      <c r="M851" s="124"/>
      <c r="N851" s="120"/>
      <c r="O851" s="120"/>
      <c r="P851" s="120"/>
      <c r="Q851" s="120"/>
      <c r="R851" s="120"/>
      <c r="S851" s="120"/>
      <c r="T851" s="125"/>
      <c r="AT851" s="126" t="s">
        <v>81</v>
      </c>
      <c r="AU851" s="126" t="s">
        <v>43</v>
      </c>
      <c r="AV851" s="126" t="s">
        <v>43</v>
      </c>
      <c r="AW851" s="126" t="s">
        <v>51</v>
      </c>
      <c r="AX851" s="126" t="s">
        <v>42</v>
      </c>
      <c r="AY851" s="126" t="s">
        <v>73</v>
      </c>
    </row>
    <row r="852" spans="2:51" s="5" customFormat="1" ht="15.75" customHeight="1">
      <c r="B852" s="119"/>
      <c r="C852" s="120"/>
      <c r="D852" s="117" t="s">
        <v>81</v>
      </c>
      <c r="E852" s="120"/>
      <c r="F852" s="121" t="s">
        <v>1490</v>
      </c>
      <c r="G852" s="120"/>
      <c r="H852" s="122">
        <v>30</v>
      </c>
      <c r="J852" s="120"/>
      <c r="K852" s="120"/>
      <c r="L852" s="123"/>
      <c r="M852" s="124"/>
      <c r="N852" s="120"/>
      <c r="O852" s="120"/>
      <c r="P852" s="120"/>
      <c r="Q852" s="120"/>
      <c r="R852" s="120"/>
      <c r="S852" s="120"/>
      <c r="T852" s="125"/>
      <c r="AT852" s="126" t="s">
        <v>81</v>
      </c>
      <c r="AU852" s="126" t="s">
        <v>43</v>
      </c>
      <c r="AV852" s="126" t="s">
        <v>43</v>
      </c>
      <c r="AW852" s="126" t="s">
        <v>51</v>
      </c>
      <c r="AX852" s="126" t="s">
        <v>42</v>
      </c>
      <c r="AY852" s="126" t="s">
        <v>73</v>
      </c>
    </row>
    <row r="853" spans="2:51" s="5" customFormat="1" ht="15.75" customHeight="1">
      <c r="B853" s="143"/>
      <c r="C853" s="144"/>
      <c r="D853" s="117" t="s">
        <v>81</v>
      </c>
      <c r="E853" s="144"/>
      <c r="F853" s="145" t="s">
        <v>120</v>
      </c>
      <c r="G853" s="144"/>
      <c r="H853" s="146">
        <v>50</v>
      </c>
      <c r="J853" s="144"/>
      <c r="K853" s="144"/>
      <c r="L853" s="147"/>
      <c r="M853" s="148"/>
      <c r="N853" s="144"/>
      <c r="O853" s="144"/>
      <c r="P853" s="144"/>
      <c r="Q853" s="144"/>
      <c r="R853" s="144"/>
      <c r="S853" s="144"/>
      <c r="T853" s="149"/>
      <c r="AT853" s="150" t="s">
        <v>81</v>
      </c>
      <c r="AU853" s="150" t="s">
        <v>43</v>
      </c>
      <c r="AV853" s="150" t="s">
        <v>78</v>
      </c>
      <c r="AW853" s="150" t="s">
        <v>51</v>
      </c>
      <c r="AX853" s="150" t="s">
        <v>8</v>
      </c>
      <c r="AY853" s="150" t="s">
        <v>73</v>
      </c>
    </row>
    <row r="854" spans="2:65" s="5" customFormat="1" ht="15.75" customHeight="1">
      <c r="B854" s="16"/>
      <c r="C854" s="103" t="s">
        <v>595</v>
      </c>
      <c r="D854" s="103" t="s">
        <v>75</v>
      </c>
      <c r="E854" s="104" t="s">
        <v>1491</v>
      </c>
      <c r="F854" s="105" t="s">
        <v>1492</v>
      </c>
      <c r="G854" s="106" t="s">
        <v>132</v>
      </c>
      <c r="H854" s="107">
        <v>14</v>
      </c>
      <c r="I854" s="108"/>
      <c r="J854" s="109">
        <f>ROUND($I$854*$H$854,2)</f>
        <v>0</v>
      </c>
      <c r="K854" s="105"/>
      <c r="L854" s="32"/>
      <c r="M854" s="110"/>
      <c r="N854" s="111" t="s">
        <v>31</v>
      </c>
      <c r="O854" s="17"/>
      <c r="P854" s="17"/>
      <c r="Q854" s="112">
        <v>0</v>
      </c>
      <c r="R854" s="112">
        <f>$Q$854*$H$854</f>
        <v>0</v>
      </c>
      <c r="S854" s="112">
        <v>0.063</v>
      </c>
      <c r="T854" s="113">
        <f>$S$854*$H$854</f>
        <v>0.882</v>
      </c>
      <c r="AR854" s="49" t="s">
        <v>78</v>
      </c>
      <c r="AT854" s="49" t="s">
        <v>75</v>
      </c>
      <c r="AU854" s="49" t="s">
        <v>43</v>
      </c>
      <c r="AY854" s="5" t="s">
        <v>73</v>
      </c>
      <c r="BE854" s="114">
        <f>IF($N$854="základní",$J$854,0)</f>
        <v>0</v>
      </c>
      <c r="BF854" s="114">
        <f>IF($N$854="snížená",$J$854,0)</f>
        <v>0</v>
      </c>
      <c r="BG854" s="114">
        <f>IF($N$854="zákl. přenesená",$J$854,0)</f>
        <v>0</v>
      </c>
      <c r="BH854" s="114">
        <f>IF($N$854="sníž. přenesená",$J$854,0)</f>
        <v>0</v>
      </c>
      <c r="BI854" s="114">
        <f>IF($N$854="nulová",$J$854,0)</f>
        <v>0</v>
      </c>
      <c r="BJ854" s="49" t="s">
        <v>8</v>
      </c>
      <c r="BK854" s="114">
        <f>ROUND($I$854*$H$854,2)</f>
        <v>0</v>
      </c>
      <c r="BL854" s="49" t="s">
        <v>78</v>
      </c>
      <c r="BM854" s="49" t="s">
        <v>1493</v>
      </c>
    </row>
    <row r="855" spans="2:51" s="5" customFormat="1" ht="15.75" customHeight="1">
      <c r="B855" s="119"/>
      <c r="C855" s="120"/>
      <c r="D855" s="115" t="s">
        <v>81</v>
      </c>
      <c r="E855" s="121"/>
      <c r="F855" s="121" t="s">
        <v>1494</v>
      </c>
      <c r="G855" s="120"/>
      <c r="H855" s="122">
        <v>14</v>
      </c>
      <c r="J855" s="120"/>
      <c r="K855" s="120"/>
      <c r="L855" s="123"/>
      <c r="M855" s="124"/>
      <c r="N855" s="120"/>
      <c r="O855" s="120"/>
      <c r="P855" s="120"/>
      <c r="Q855" s="120"/>
      <c r="R855" s="120"/>
      <c r="S855" s="120"/>
      <c r="T855" s="125"/>
      <c r="AT855" s="126" t="s">
        <v>81</v>
      </c>
      <c r="AU855" s="126" t="s">
        <v>43</v>
      </c>
      <c r="AV855" s="126" t="s">
        <v>43</v>
      </c>
      <c r="AW855" s="126" t="s">
        <v>51</v>
      </c>
      <c r="AX855" s="126" t="s">
        <v>8</v>
      </c>
      <c r="AY855" s="126" t="s">
        <v>73</v>
      </c>
    </row>
    <row r="856" spans="2:65" s="5" customFormat="1" ht="15.75" customHeight="1">
      <c r="B856" s="16"/>
      <c r="C856" s="103" t="s">
        <v>597</v>
      </c>
      <c r="D856" s="103" t="s">
        <v>75</v>
      </c>
      <c r="E856" s="104" t="s">
        <v>1495</v>
      </c>
      <c r="F856" s="105" t="s">
        <v>1496</v>
      </c>
      <c r="G856" s="106" t="s">
        <v>132</v>
      </c>
      <c r="H856" s="107">
        <v>17</v>
      </c>
      <c r="I856" s="108"/>
      <c r="J856" s="109">
        <f>ROUND($I$856*$H$856,2)</f>
        <v>0</v>
      </c>
      <c r="K856" s="105"/>
      <c r="L856" s="32"/>
      <c r="M856" s="110"/>
      <c r="N856" s="111" t="s">
        <v>31</v>
      </c>
      <c r="O856" s="17"/>
      <c r="P856" s="17"/>
      <c r="Q856" s="112">
        <v>0</v>
      </c>
      <c r="R856" s="112">
        <f>$Q$856*$H$856</f>
        <v>0</v>
      </c>
      <c r="S856" s="112">
        <v>0.093</v>
      </c>
      <c r="T856" s="113">
        <f>$S$856*$H$856</f>
        <v>1.581</v>
      </c>
      <c r="AR856" s="49" t="s">
        <v>78</v>
      </c>
      <c r="AT856" s="49" t="s">
        <v>75</v>
      </c>
      <c r="AU856" s="49" t="s">
        <v>43</v>
      </c>
      <c r="AY856" s="5" t="s">
        <v>73</v>
      </c>
      <c r="BE856" s="114">
        <f>IF($N$856="základní",$J$856,0)</f>
        <v>0</v>
      </c>
      <c r="BF856" s="114">
        <f>IF($N$856="snížená",$J$856,0)</f>
        <v>0</v>
      </c>
      <c r="BG856" s="114">
        <f>IF($N$856="zákl. přenesená",$J$856,0)</f>
        <v>0</v>
      </c>
      <c r="BH856" s="114">
        <f>IF($N$856="sníž. přenesená",$J$856,0)</f>
        <v>0</v>
      </c>
      <c r="BI856" s="114">
        <f>IF($N$856="nulová",$J$856,0)</f>
        <v>0</v>
      </c>
      <c r="BJ856" s="49" t="s">
        <v>8</v>
      </c>
      <c r="BK856" s="114">
        <f>ROUND($I$856*$H$856,2)</f>
        <v>0</v>
      </c>
      <c r="BL856" s="49" t="s">
        <v>78</v>
      </c>
      <c r="BM856" s="49" t="s">
        <v>1497</v>
      </c>
    </row>
    <row r="857" spans="2:51" s="5" customFormat="1" ht="15.75" customHeight="1">
      <c r="B857" s="119"/>
      <c r="C857" s="120"/>
      <c r="D857" s="115" t="s">
        <v>81</v>
      </c>
      <c r="E857" s="121"/>
      <c r="F857" s="121" t="s">
        <v>1498</v>
      </c>
      <c r="G857" s="120"/>
      <c r="H857" s="122">
        <v>17</v>
      </c>
      <c r="J857" s="120"/>
      <c r="K857" s="120"/>
      <c r="L857" s="123"/>
      <c r="M857" s="124"/>
      <c r="N857" s="120"/>
      <c r="O857" s="120"/>
      <c r="P857" s="120"/>
      <c r="Q857" s="120"/>
      <c r="R857" s="120"/>
      <c r="S857" s="120"/>
      <c r="T857" s="125"/>
      <c r="AT857" s="126" t="s">
        <v>81</v>
      </c>
      <c r="AU857" s="126" t="s">
        <v>43</v>
      </c>
      <c r="AV857" s="126" t="s">
        <v>43</v>
      </c>
      <c r="AW857" s="126" t="s">
        <v>51</v>
      </c>
      <c r="AX857" s="126" t="s">
        <v>8</v>
      </c>
      <c r="AY857" s="126" t="s">
        <v>73</v>
      </c>
    </row>
    <row r="858" spans="2:65" s="5" customFormat="1" ht="15.75" customHeight="1">
      <c r="B858" s="16"/>
      <c r="C858" s="103" t="s">
        <v>601</v>
      </c>
      <c r="D858" s="103" t="s">
        <v>75</v>
      </c>
      <c r="E858" s="104" t="s">
        <v>1499</v>
      </c>
      <c r="F858" s="105" t="s">
        <v>1500</v>
      </c>
      <c r="G858" s="106" t="s">
        <v>132</v>
      </c>
      <c r="H858" s="107">
        <v>7</v>
      </c>
      <c r="I858" s="108"/>
      <c r="J858" s="109">
        <f>ROUND($I$858*$H$858,2)</f>
        <v>0</v>
      </c>
      <c r="K858" s="105"/>
      <c r="L858" s="32"/>
      <c r="M858" s="110"/>
      <c r="N858" s="111" t="s">
        <v>31</v>
      </c>
      <c r="O858" s="17"/>
      <c r="P858" s="17"/>
      <c r="Q858" s="112">
        <v>0.0006</v>
      </c>
      <c r="R858" s="112">
        <f>$Q$858*$H$858</f>
        <v>0.0042</v>
      </c>
      <c r="S858" s="112">
        <v>0.583</v>
      </c>
      <c r="T858" s="113">
        <f>$S$858*$H$858</f>
        <v>4.0809999999999995</v>
      </c>
      <c r="AR858" s="49" t="s">
        <v>78</v>
      </c>
      <c r="AT858" s="49" t="s">
        <v>75</v>
      </c>
      <c r="AU858" s="49" t="s">
        <v>43</v>
      </c>
      <c r="AY858" s="5" t="s">
        <v>73</v>
      </c>
      <c r="BE858" s="114">
        <f>IF($N$858="základní",$J$858,0)</f>
        <v>0</v>
      </c>
      <c r="BF858" s="114">
        <f>IF($N$858="snížená",$J$858,0)</f>
        <v>0</v>
      </c>
      <c r="BG858" s="114">
        <f>IF($N$858="zákl. přenesená",$J$858,0)</f>
        <v>0</v>
      </c>
      <c r="BH858" s="114">
        <f>IF($N$858="sníž. přenesená",$J$858,0)</f>
        <v>0</v>
      </c>
      <c r="BI858" s="114">
        <f>IF($N$858="nulová",$J$858,0)</f>
        <v>0</v>
      </c>
      <c r="BJ858" s="49" t="s">
        <v>8</v>
      </c>
      <c r="BK858" s="114">
        <f>ROUND($I$858*$H$858,2)</f>
        <v>0</v>
      </c>
      <c r="BL858" s="49" t="s">
        <v>78</v>
      </c>
      <c r="BM858" s="49" t="s">
        <v>1501</v>
      </c>
    </row>
    <row r="859" spans="2:47" s="5" customFormat="1" ht="30.75" customHeight="1">
      <c r="B859" s="16"/>
      <c r="C859" s="17"/>
      <c r="D859" s="115" t="s">
        <v>80</v>
      </c>
      <c r="E859" s="17"/>
      <c r="F859" s="118" t="s">
        <v>1502</v>
      </c>
      <c r="G859" s="17"/>
      <c r="H859" s="17"/>
      <c r="J859" s="17"/>
      <c r="K859" s="17"/>
      <c r="L859" s="32"/>
      <c r="M859" s="35"/>
      <c r="N859" s="17"/>
      <c r="O859" s="17"/>
      <c r="P859" s="17"/>
      <c r="Q859" s="17"/>
      <c r="R859" s="17"/>
      <c r="S859" s="17"/>
      <c r="T859" s="36"/>
      <c r="AT859" s="5" t="s">
        <v>80</v>
      </c>
      <c r="AU859" s="5" t="s">
        <v>43</v>
      </c>
    </row>
    <row r="860" spans="2:65" s="5" customFormat="1" ht="15.75" customHeight="1">
      <c r="B860" s="16"/>
      <c r="C860" s="103" t="s">
        <v>605</v>
      </c>
      <c r="D860" s="103" t="s">
        <v>75</v>
      </c>
      <c r="E860" s="104" t="s">
        <v>553</v>
      </c>
      <c r="F860" s="105" t="s">
        <v>554</v>
      </c>
      <c r="G860" s="106" t="s">
        <v>83</v>
      </c>
      <c r="H860" s="107">
        <v>760</v>
      </c>
      <c r="I860" s="108"/>
      <c r="J860" s="109">
        <f>ROUND($I$860*$H$860,2)</f>
        <v>0</v>
      </c>
      <c r="K860" s="105"/>
      <c r="L860" s="32"/>
      <c r="M860" s="110"/>
      <c r="N860" s="111" t="s">
        <v>31</v>
      </c>
      <c r="O860" s="17"/>
      <c r="P860" s="17"/>
      <c r="Q860" s="112">
        <v>1.24E-05</v>
      </c>
      <c r="R860" s="112">
        <f>$Q$860*$H$860</f>
        <v>0.009424</v>
      </c>
      <c r="S860" s="112">
        <v>0</v>
      </c>
      <c r="T860" s="113">
        <f>$S$860*$H$860</f>
        <v>0</v>
      </c>
      <c r="AR860" s="49" t="s">
        <v>78</v>
      </c>
      <c r="AT860" s="49" t="s">
        <v>75</v>
      </c>
      <c r="AU860" s="49" t="s">
        <v>43</v>
      </c>
      <c r="AY860" s="5" t="s">
        <v>73</v>
      </c>
      <c r="BE860" s="114">
        <f>IF($N$860="základní",$J$860,0)</f>
        <v>0</v>
      </c>
      <c r="BF860" s="114">
        <f>IF($N$860="snížená",$J$860,0)</f>
        <v>0</v>
      </c>
      <c r="BG860" s="114">
        <f>IF($N$860="zákl. přenesená",$J$860,0)</f>
        <v>0</v>
      </c>
      <c r="BH860" s="114">
        <f>IF($N$860="sníž. přenesená",$J$860,0)</f>
        <v>0</v>
      </c>
      <c r="BI860" s="114">
        <f>IF($N$860="nulová",$J$860,0)</f>
        <v>0</v>
      </c>
      <c r="BJ860" s="49" t="s">
        <v>8</v>
      </c>
      <c r="BK860" s="114">
        <f>ROUND($I$860*$H$860,2)</f>
        <v>0</v>
      </c>
      <c r="BL860" s="49" t="s">
        <v>78</v>
      </c>
      <c r="BM860" s="49" t="s">
        <v>1503</v>
      </c>
    </row>
    <row r="861" spans="2:51" s="5" customFormat="1" ht="15.75" customHeight="1">
      <c r="B861" s="119"/>
      <c r="C861" s="120"/>
      <c r="D861" s="115" t="s">
        <v>81</v>
      </c>
      <c r="E861" s="121"/>
      <c r="F861" s="121" t="s">
        <v>1504</v>
      </c>
      <c r="G861" s="120"/>
      <c r="H861" s="122">
        <v>760</v>
      </c>
      <c r="J861" s="120"/>
      <c r="K861" s="120"/>
      <c r="L861" s="123"/>
      <c r="M861" s="124"/>
      <c r="N861" s="120"/>
      <c r="O861" s="120"/>
      <c r="P861" s="120"/>
      <c r="Q861" s="120"/>
      <c r="R861" s="120"/>
      <c r="S861" s="120"/>
      <c r="T861" s="125"/>
      <c r="AT861" s="126" t="s">
        <v>81</v>
      </c>
      <c r="AU861" s="126" t="s">
        <v>43</v>
      </c>
      <c r="AV861" s="126" t="s">
        <v>43</v>
      </c>
      <c r="AW861" s="126" t="s">
        <v>51</v>
      </c>
      <c r="AX861" s="126" t="s">
        <v>8</v>
      </c>
      <c r="AY861" s="126" t="s">
        <v>73</v>
      </c>
    </row>
    <row r="862" spans="2:65" s="5" customFormat="1" ht="15.75" customHeight="1">
      <c r="B862" s="16"/>
      <c r="C862" s="151" t="s">
        <v>609</v>
      </c>
      <c r="D862" s="151" t="s">
        <v>131</v>
      </c>
      <c r="E862" s="152" t="s">
        <v>1505</v>
      </c>
      <c r="F862" s="153" t="s">
        <v>1506</v>
      </c>
      <c r="G862" s="154" t="s">
        <v>83</v>
      </c>
      <c r="H862" s="155">
        <v>760</v>
      </c>
      <c r="I862" s="156"/>
      <c r="J862" s="157">
        <f>ROUND($I$862*$H$862,2)</f>
        <v>0</v>
      </c>
      <c r="K862" s="153"/>
      <c r="L862" s="158"/>
      <c r="M862" s="159"/>
      <c r="N862" s="160" t="s">
        <v>31</v>
      </c>
      <c r="O862" s="17"/>
      <c r="P862" s="17"/>
      <c r="Q862" s="112">
        <v>0.00025</v>
      </c>
      <c r="R862" s="112">
        <f>$Q$862*$H$862</f>
        <v>0.19</v>
      </c>
      <c r="S862" s="112">
        <v>0</v>
      </c>
      <c r="T862" s="113">
        <f>$S$862*$H$862</f>
        <v>0</v>
      </c>
      <c r="AR862" s="49" t="s">
        <v>87</v>
      </c>
      <c r="AT862" s="49" t="s">
        <v>131</v>
      </c>
      <c r="AU862" s="49" t="s">
        <v>43</v>
      </c>
      <c r="AY862" s="5" t="s">
        <v>73</v>
      </c>
      <c r="BE862" s="114">
        <f>IF($N$862="základní",$J$862,0)</f>
        <v>0</v>
      </c>
      <c r="BF862" s="114">
        <f>IF($N$862="snížená",$J$862,0)</f>
        <v>0</v>
      </c>
      <c r="BG862" s="114">
        <f>IF($N$862="zákl. přenesená",$J$862,0)</f>
        <v>0</v>
      </c>
      <c r="BH862" s="114">
        <f>IF($N$862="sníž. přenesená",$J$862,0)</f>
        <v>0</v>
      </c>
      <c r="BI862" s="114">
        <f>IF($N$862="nulová",$J$862,0)</f>
        <v>0</v>
      </c>
      <c r="BJ862" s="49" t="s">
        <v>8</v>
      </c>
      <c r="BK862" s="114">
        <f>ROUND($I$862*$H$862,2)</f>
        <v>0</v>
      </c>
      <c r="BL862" s="49" t="s">
        <v>78</v>
      </c>
      <c r="BM862" s="49" t="s">
        <v>1507</v>
      </c>
    </row>
    <row r="863" spans="2:65" s="5" customFormat="1" ht="15.75" customHeight="1">
      <c r="B863" s="16"/>
      <c r="C863" s="106" t="s">
        <v>612</v>
      </c>
      <c r="D863" s="106" t="s">
        <v>75</v>
      </c>
      <c r="E863" s="104" t="s">
        <v>1508</v>
      </c>
      <c r="F863" s="105" t="s">
        <v>1509</v>
      </c>
      <c r="G863" s="106" t="s">
        <v>76</v>
      </c>
      <c r="H863" s="107">
        <v>6</v>
      </c>
      <c r="I863" s="108"/>
      <c r="J863" s="109">
        <f>ROUND($I$863*$H$863,2)</f>
        <v>0</v>
      </c>
      <c r="K863" s="105"/>
      <c r="L863" s="32"/>
      <c r="M863" s="110"/>
      <c r="N863" s="111" t="s">
        <v>31</v>
      </c>
      <c r="O863" s="17"/>
      <c r="P863" s="17"/>
      <c r="Q863" s="112">
        <v>0</v>
      </c>
      <c r="R863" s="112">
        <f>$Q$863*$H$863</f>
        <v>0</v>
      </c>
      <c r="S863" s="112">
        <v>0</v>
      </c>
      <c r="T863" s="113">
        <f>$S$863*$H$863</f>
        <v>0</v>
      </c>
      <c r="AR863" s="49" t="s">
        <v>78</v>
      </c>
      <c r="AT863" s="49" t="s">
        <v>75</v>
      </c>
      <c r="AU863" s="49" t="s">
        <v>43</v>
      </c>
      <c r="AY863" s="49" t="s">
        <v>73</v>
      </c>
      <c r="BE863" s="114">
        <f>IF($N$863="základní",$J$863,0)</f>
        <v>0</v>
      </c>
      <c r="BF863" s="114">
        <f>IF($N$863="snížená",$J$863,0)</f>
        <v>0</v>
      </c>
      <c r="BG863" s="114">
        <f>IF($N$863="zákl. přenesená",$J$863,0)</f>
        <v>0</v>
      </c>
      <c r="BH863" s="114">
        <f>IF($N$863="sníž. přenesená",$J$863,0)</f>
        <v>0</v>
      </c>
      <c r="BI863" s="114">
        <f>IF($N$863="nulová",$J$863,0)</f>
        <v>0</v>
      </c>
      <c r="BJ863" s="49" t="s">
        <v>8</v>
      </c>
      <c r="BK863" s="114">
        <f>ROUND($I$863*$H$863,2)</f>
        <v>0</v>
      </c>
      <c r="BL863" s="49" t="s">
        <v>78</v>
      </c>
      <c r="BM863" s="49" t="s">
        <v>1510</v>
      </c>
    </row>
    <row r="864" spans="2:47" s="5" customFormat="1" ht="16.5" customHeight="1">
      <c r="B864" s="16"/>
      <c r="C864" s="17"/>
      <c r="D864" s="115" t="s">
        <v>79</v>
      </c>
      <c r="E864" s="17"/>
      <c r="F864" s="116" t="s">
        <v>1511</v>
      </c>
      <c r="G864" s="17"/>
      <c r="H864" s="17"/>
      <c r="J864" s="17"/>
      <c r="K864" s="17"/>
      <c r="L864" s="32"/>
      <c r="M864" s="35"/>
      <c r="N864" s="17"/>
      <c r="O864" s="17"/>
      <c r="P864" s="17"/>
      <c r="Q864" s="17"/>
      <c r="R864" s="17"/>
      <c r="S864" s="17"/>
      <c r="T864" s="36"/>
      <c r="AT864" s="5" t="s">
        <v>79</v>
      </c>
      <c r="AU864" s="5" t="s">
        <v>43</v>
      </c>
    </row>
    <row r="865" spans="2:65" s="5" customFormat="1" ht="15.75" customHeight="1">
      <c r="B865" s="16"/>
      <c r="C865" s="103" t="s">
        <v>615</v>
      </c>
      <c r="D865" s="103" t="s">
        <v>75</v>
      </c>
      <c r="E865" s="104" t="s">
        <v>559</v>
      </c>
      <c r="F865" s="105" t="s">
        <v>560</v>
      </c>
      <c r="G865" s="106" t="s">
        <v>116</v>
      </c>
      <c r="H865" s="107">
        <v>7165.797</v>
      </c>
      <c r="I865" s="108"/>
      <c r="J865" s="109">
        <f>ROUND($I$865*$H$865,2)</f>
        <v>0</v>
      </c>
      <c r="K865" s="105"/>
      <c r="L865" s="32"/>
      <c r="M865" s="110"/>
      <c r="N865" s="111" t="s">
        <v>31</v>
      </c>
      <c r="O865" s="17"/>
      <c r="P865" s="17"/>
      <c r="Q865" s="112">
        <v>0</v>
      </c>
      <c r="R865" s="112">
        <f>$Q$865*$H$865</f>
        <v>0</v>
      </c>
      <c r="S865" s="112">
        <v>0</v>
      </c>
      <c r="T865" s="113">
        <f>$S$865*$H$865</f>
        <v>0</v>
      </c>
      <c r="AR865" s="49" t="s">
        <v>78</v>
      </c>
      <c r="AT865" s="49" t="s">
        <v>75</v>
      </c>
      <c r="AU865" s="49" t="s">
        <v>43</v>
      </c>
      <c r="AY865" s="5" t="s">
        <v>73</v>
      </c>
      <c r="BE865" s="114">
        <f>IF($N$865="základní",$J$865,0)</f>
        <v>0</v>
      </c>
      <c r="BF865" s="114">
        <f>IF($N$865="snížená",$J$865,0)</f>
        <v>0</v>
      </c>
      <c r="BG865" s="114">
        <f>IF($N$865="zákl. přenesená",$J$865,0)</f>
        <v>0</v>
      </c>
      <c r="BH865" s="114">
        <f>IF($N$865="sníž. přenesená",$J$865,0)</f>
        <v>0</v>
      </c>
      <c r="BI865" s="114">
        <f>IF($N$865="nulová",$J$865,0)</f>
        <v>0</v>
      </c>
      <c r="BJ865" s="49" t="s">
        <v>8</v>
      </c>
      <c r="BK865" s="114">
        <f>ROUND($I$865*$H$865,2)</f>
        <v>0</v>
      </c>
      <c r="BL865" s="49" t="s">
        <v>78</v>
      </c>
      <c r="BM865" s="49" t="s">
        <v>1512</v>
      </c>
    </row>
    <row r="866" spans="2:51" s="5" customFormat="1" ht="15.75" customHeight="1">
      <c r="B866" s="119"/>
      <c r="C866" s="120"/>
      <c r="D866" s="115" t="s">
        <v>81</v>
      </c>
      <c r="E866" s="121"/>
      <c r="F866" s="121" t="s">
        <v>1513</v>
      </c>
      <c r="G866" s="120"/>
      <c r="H866" s="122">
        <v>7165.7968</v>
      </c>
      <c r="J866" s="120"/>
      <c r="K866" s="120"/>
      <c r="L866" s="123"/>
      <c r="M866" s="124"/>
      <c r="N866" s="120"/>
      <c r="O866" s="120"/>
      <c r="P866" s="120"/>
      <c r="Q866" s="120"/>
      <c r="R866" s="120"/>
      <c r="S866" s="120"/>
      <c r="T866" s="125"/>
      <c r="AT866" s="126" t="s">
        <v>81</v>
      </c>
      <c r="AU866" s="126" t="s">
        <v>43</v>
      </c>
      <c r="AV866" s="126" t="s">
        <v>43</v>
      </c>
      <c r="AW866" s="126" t="s">
        <v>51</v>
      </c>
      <c r="AX866" s="126" t="s">
        <v>8</v>
      </c>
      <c r="AY866" s="126" t="s">
        <v>73</v>
      </c>
    </row>
    <row r="867" spans="2:65" s="5" customFormat="1" ht="15.75" customHeight="1">
      <c r="B867" s="16"/>
      <c r="C867" s="103" t="s">
        <v>618</v>
      </c>
      <c r="D867" s="103" t="s">
        <v>75</v>
      </c>
      <c r="E867" s="104" t="s">
        <v>562</v>
      </c>
      <c r="F867" s="105" t="s">
        <v>563</v>
      </c>
      <c r="G867" s="106" t="s">
        <v>116</v>
      </c>
      <c r="H867" s="107">
        <v>3027.403</v>
      </c>
      <c r="I867" s="108"/>
      <c r="J867" s="109">
        <f>ROUND($I$867*$H$867,2)</f>
        <v>0</v>
      </c>
      <c r="K867" s="105"/>
      <c r="L867" s="32"/>
      <c r="M867" s="110"/>
      <c r="N867" s="111" t="s">
        <v>31</v>
      </c>
      <c r="O867" s="17"/>
      <c r="P867" s="17"/>
      <c r="Q867" s="112">
        <v>0</v>
      </c>
      <c r="R867" s="112">
        <f>$Q$867*$H$867</f>
        <v>0</v>
      </c>
      <c r="S867" s="112">
        <v>0</v>
      </c>
      <c r="T867" s="113">
        <f>$S$867*$H$867</f>
        <v>0</v>
      </c>
      <c r="AR867" s="49" t="s">
        <v>78</v>
      </c>
      <c r="AT867" s="49" t="s">
        <v>75</v>
      </c>
      <c r="AU867" s="49" t="s">
        <v>43</v>
      </c>
      <c r="AY867" s="5" t="s">
        <v>73</v>
      </c>
      <c r="BE867" s="114">
        <f>IF($N$867="základní",$J$867,0)</f>
        <v>0</v>
      </c>
      <c r="BF867" s="114">
        <f>IF($N$867="snížená",$J$867,0)</f>
        <v>0</v>
      </c>
      <c r="BG867" s="114">
        <f>IF($N$867="zákl. přenesená",$J$867,0)</f>
        <v>0</v>
      </c>
      <c r="BH867" s="114">
        <f>IF($N$867="sníž. přenesená",$J$867,0)</f>
        <v>0</v>
      </c>
      <c r="BI867" s="114">
        <f>IF($N$867="nulová",$J$867,0)</f>
        <v>0</v>
      </c>
      <c r="BJ867" s="49" t="s">
        <v>8</v>
      </c>
      <c r="BK867" s="114">
        <f>ROUND($I$867*$H$867,2)</f>
        <v>0</v>
      </c>
      <c r="BL867" s="49" t="s">
        <v>78</v>
      </c>
      <c r="BM867" s="49" t="s">
        <v>1514</v>
      </c>
    </row>
    <row r="868" spans="2:51" s="5" customFormat="1" ht="15.75" customHeight="1">
      <c r="B868" s="119"/>
      <c r="C868" s="120"/>
      <c r="D868" s="115" t="s">
        <v>81</v>
      </c>
      <c r="E868" s="121"/>
      <c r="F868" s="121" t="s">
        <v>1515</v>
      </c>
      <c r="G868" s="120"/>
      <c r="H868" s="122">
        <v>8681.4</v>
      </c>
      <c r="J868" s="120"/>
      <c r="K868" s="120"/>
      <c r="L868" s="123"/>
      <c r="M868" s="124"/>
      <c r="N868" s="120"/>
      <c r="O868" s="120"/>
      <c r="P868" s="120"/>
      <c r="Q868" s="120"/>
      <c r="R868" s="120"/>
      <c r="S868" s="120"/>
      <c r="T868" s="125"/>
      <c r="AT868" s="126" t="s">
        <v>81</v>
      </c>
      <c r="AU868" s="126" t="s">
        <v>43</v>
      </c>
      <c r="AV868" s="126" t="s">
        <v>43</v>
      </c>
      <c r="AW868" s="126" t="s">
        <v>51</v>
      </c>
      <c r="AX868" s="126" t="s">
        <v>42</v>
      </c>
      <c r="AY868" s="126" t="s">
        <v>73</v>
      </c>
    </row>
    <row r="869" spans="2:51" s="5" customFormat="1" ht="15.75" customHeight="1">
      <c r="B869" s="119"/>
      <c r="C869" s="120"/>
      <c r="D869" s="117" t="s">
        <v>81</v>
      </c>
      <c r="E869" s="120"/>
      <c r="F869" s="121" t="s">
        <v>1516</v>
      </c>
      <c r="G869" s="120"/>
      <c r="H869" s="122">
        <v>484.95</v>
      </c>
      <c r="J869" s="120"/>
      <c r="K869" s="120"/>
      <c r="L869" s="123"/>
      <c r="M869" s="124"/>
      <c r="N869" s="120"/>
      <c r="O869" s="120"/>
      <c r="P869" s="120"/>
      <c r="Q869" s="120"/>
      <c r="R869" s="120"/>
      <c r="S869" s="120"/>
      <c r="T869" s="125"/>
      <c r="AT869" s="126" t="s">
        <v>81</v>
      </c>
      <c r="AU869" s="126" t="s">
        <v>43</v>
      </c>
      <c r="AV869" s="126" t="s">
        <v>43</v>
      </c>
      <c r="AW869" s="126" t="s">
        <v>51</v>
      </c>
      <c r="AX869" s="126" t="s">
        <v>42</v>
      </c>
      <c r="AY869" s="126" t="s">
        <v>73</v>
      </c>
    </row>
    <row r="870" spans="2:51" s="5" customFormat="1" ht="15.75" customHeight="1">
      <c r="B870" s="119"/>
      <c r="C870" s="120"/>
      <c r="D870" s="117" t="s">
        <v>81</v>
      </c>
      <c r="E870" s="120"/>
      <c r="F870" s="121" t="s">
        <v>1517</v>
      </c>
      <c r="G870" s="120"/>
      <c r="H870" s="122">
        <v>6.89</v>
      </c>
      <c r="J870" s="120"/>
      <c r="K870" s="120"/>
      <c r="L870" s="123"/>
      <c r="M870" s="124"/>
      <c r="N870" s="120"/>
      <c r="O870" s="120"/>
      <c r="P870" s="120"/>
      <c r="Q870" s="120"/>
      <c r="R870" s="120"/>
      <c r="S870" s="120"/>
      <c r="T870" s="125"/>
      <c r="AT870" s="126" t="s">
        <v>81</v>
      </c>
      <c r="AU870" s="126" t="s">
        <v>43</v>
      </c>
      <c r="AV870" s="126" t="s">
        <v>43</v>
      </c>
      <c r="AW870" s="126" t="s">
        <v>51</v>
      </c>
      <c r="AX870" s="126" t="s">
        <v>42</v>
      </c>
      <c r="AY870" s="126" t="s">
        <v>73</v>
      </c>
    </row>
    <row r="871" spans="2:51" s="5" customFormat="1" ht="15.75" customHeight="1">
      <c r="B871" s="119"/>
      <c r="C871" s="120"/>
      <c r="D871" s="117" t="s">
        <v>81</v>
      </c>
      <c r="E871" s="120"/>
      <c r="F871" s="121" t="s">
        <v>1518</v>
      </c>
      <c r="G871" s="120"/>
      <c r="H871" s="122">
        <v>0.53</v>
      </c>
      <c r="J871" s="120"/>
      <c r="K871" s="120"/>
      <c r="L871" s="123"/>
      <c r="M871" s="124"/>
      <c r="N871" s="120"/>
      <c r="O871" s="120"/>
      <c r="P871" s="120"/>
      <c r="Q871" s="120"/>
      <c r="R871" s="120"/>
      <c r="S871" s="120"/>
      <c r="T871" s="125"/>
      <c r="AT871" s="126" t="s">
        <v>81</v>
      </c>
      <c r="AU871" s="126" t="s">
        <v>43</v>
      </c>
      <c r="AV871" s="126" t="s">
        <v>43</v>
      </c>
      <c r="AW871" s="126" t="s">
        <v>51</v>
      </c>
      <c r="AX871" s="126" t="s">
        <v>42</v>
      </c>
      <c r="AY871" s="126" t="s">
        <v>73</v>
      </c>
    </row>
    <row r="872" spans="2:51" s="5" customFormat="1" ht="15.75" customHeight="1">
      <c r="B872" s="119"/>
      <c r="C872" s="120"/>
      <c r="D872" s="117" t="s">
        <v>81</v>
      </c>
      <c r="E872" s="120"/>
      <c r="F872" s="121" t="s">
        <v>1519</v>
      </c>
      <c r="G872" s="120"/>
      <c r="H872" s="122">
        <v>438.9</v>
      </c>
      <c r="J872" s="120"/>
      <c r="K872" s="120"/>
      <c r="L872" s="123"/>
      <c r="M872" s="124"/>
      <c r="N872" s="120"/>
      <c r="O872" s="120"/>
      <c r="P872" s="120"/>
      <c r="Q872" s="120"/>
      <c r="R872" s="120"/>
      <c r="S872" s="120"/>
      <c r="T872" s="125"/>
      <c r="AT872" s="126" t="s">
        <v>81</v>
      </c>
      <c r="AU872" s="126" t="s">
        <v>43</v>
      </c>
      <c r="AV872" s="126" t="s">
        <v>43</v>
      </c>
      <c r="AW872" s="126" t="s">
        <v>51</v>
      </c>
      <c r="AX872" s="126" t="s">
        <v>42</v>
      </c>
      <c r="AY872" s="126" t="s">
        <v>73</v>
      </c>
    </row>
    <row r="873" spans="2:51" s="5" customFormat="1" ht="15.75" customHeight="1">
      <c r="B873" s="119"/>
      <c r="C873" s="120"/>
      <c r="D873" s="117" t="s">
        <v>81</v>
      </c>
      <c r="E873" s="120"/>
      <c r="F873" s="121" t="s">
        <v>1520</v>
      </c>
      <c r="G873" s="120"/>
      <c r="H873" s="122">
        <v>111.15</v>
      </c>
      <c r="J873" s="120"/>
      <c r="K873" s="120"/>
      <c r="L873" s="123"/>
      <c r="M873" s="124"/>
      <c r="N873" s="120"/>
      <c r="O873" s="120"/>
      <c r="P873" s="120"/>
      <c r="Q873" s="120"/>
      <c r="R873" s="120"/>
      <c r="S873" s="120"/>
      <c r="T873" s="125"/>
      <c r="AT873" s="126" t="s">
        <v>81</v>
      </c>
      <c r="AU873" s="126" t="s">
        <v>43</v>
      </c>
      <c r="AV873" s="126" t="s">
        <v>43</v>
      </c>
      <c r="AW873" s="126" t="s">
        <v>51</v>
      </c>
      <c r="AX873" s="126" t="s">
        <v>42</v>
      </c>
      <c r="AY873" s="126" t="s">
        <v>73</v>
      </c>
    </row>
    <row r="874" spans="2:51" s="5" customFormat="1" ht="15.75" customHeight="1">
      <c r="B874" s="119"/>
      <c r="C874" s="120"/>
      <c r="D874" s="117" t="s">
        <v>81</v>
      </c>
      <c r="E874" s="120"/>
      <c r="F874" s="121" t="s">
        <v>1521</v>
      </c>
      <c r="G874" s="120"/>
      <c r="H874" s="122">
        <v>92.34</v>
      </c>
      <c r="J874" s="120"/>
      <c r="K874" s="120"/>
      <c r="L874" s="123"/>
      <c r="M874" s="124"/>
      <c r="N874" s="120"/>
      <c r="O874" s="120"/>
      <c r="P874" s="120"/>
      <c r="Q874" s="120"/>
      <c r="R874" s="120"/>
      <c r="S874" s="120"/>
      <c r="T874" s="125"/>
      <c r="AT874" s="126" t="s">
        <v>81</v>
      </c>
      <c r="AU874" s="126" t="s">
        <v>43</v>
      </c>
      <c r="AV874" s="126" t="s">
        <v>43</v>
      </c>
      <c r="AW874" s="126" t="s">
        <v>51</v>
      </c>
      <c r="AX874" s="126" t="s">
        <v>42</v>
      </c>
      <c r="AY874" s="126" t="s">
        <v>73</v>
      </c>
    </row>
    <row r="875" spans="2:51" s="5" customFormat="1" ht="15.75" customHeight="1">
      <c r="B875" s="143"/>
      <c r="C875" s="144"/>
      <c r="D875" s="117" t="s">
        <v>81</v>
      </c>
      <c r="E875" s="144" t="s">
        <v>728</v>
      </c>
      <c r="F875" s="145" t="s">
        <v>120</v>
      </c>
      <c r="G875" s="144"/>
      <c r="H875" s="146">
        <v>9816.16</v>
      </c>
      <c r="J875" s="144"/>
      <c r="K875" s="144"/>
      <c r="L875" s="147"/>
      <c r="M875" s="148"/>
      <c r="N875" s="144"/>
      <c r="O875" s="144"/>
      <c r="P875" s="144"/>
      <c r="Q875" s="144"/>
      <c r="R875" s="144"/>
      <c r="S875" s="144"/>
      <c r="T875" s="149"/>
      <c r="AT875" s="150" t="s">
        <v>81</v>
      </c>
      <c r="AU875" s="150" t="s">
        <v>43</v>
      </c>
      <c r="AV875" s="150" t="s">
        <v>78</v>
      </c>
      <c r="AW875" s="150" t="s">
        <v>51</v>
      </c>
      <c r="AX875" s="150" t="s">
        <v>42</v>
      </c>
      <c r="AY875" s="150" t="s">
        <v>73</v>
      </c>
    </row>
    <row r="876" spans="2:51" s="5" customFormat="1" ht="15.75" customHeight="1">
      <c r="B876" s="119"/>
      <c r="C876" s="120"/>
      <c r="D876" s="117" t="s">
        <v>81</v>
      </c>
      <c r="E876" s="120"/>
      <c r="F876" s="121" t="s">
        <v>1522</v>
      </c>
      <c r="G876" s="120"/>
      <c r="H876" s="122">
        <v>2650.3632</v>
      </c>
      <c r="J876" s="120"/>
      <c r="K876" s="120"/>
      <c r="L876" s="123"/>
      <c r="M876" s="124"/>
      <c r="N876" s="120"/>
      <c r="O876" s="120"/>
      <c r="P876" s="120"/>
      <c r="Q876" s="120"/>
      <c r="R876" s="120"/>
      <c r="S876" s="120"/>
      <c r="T876" s="125"/>
      <c r="AT876" s="126" t="s">
        <v>81</v>
      </c>
      <c r="AU876" s="126" t="s">
        <v>43</v>
      </c>
      <c r="AV876" s="126" t="s">
        <v>43</v>
      </c>
      <c r="AW876" s="126" t="s">
        <v>51</v>
      </c>
      <c r="AX876" s="126" t="s">
        <v>42</v>
      </c>
      <c r="AY876" s="126" t="s">
        <v>73</v>
      </c>
    </row>
    <row r="877" spans="2:51" s="5" customFormat="1" ht="15.75" customHeight="1">
      <c r="B877" s="119"/>
      <c r="C877" s="120"/>
      <c r="D877" s="117" t="s">
        <v>81</v>
      </c>
      <c r="E877" s="120"/>
      <c r="F877" s="121" t="s">
        <v>1523</v>
      </c>
      <c r="G877" s="120"/>
      <c r="H877" s="122">
        <v>309.68</v>
      </c>
      <c r="J877" s="120"/>
      <c r="K877" s="120"/>
      <c r="L877" s="123"/>
      <c r="M877" s="124"/>
      <c r="N877" s="120"/>
      <c r="O877" s="120"/>
      <c r="P877" s="120"/>
      <c r="Q877" s="120"/>
      <c r="R877" s="120"/>
      <c r="S877" s="120"/>
      <c r="T877" s="125"/>
      <c r="AT877" s="126" t="s">
        <v>81</v>
      </c>
      <c r="AU877" s="126" t="s">
        <v>43</v>
      </c>
      <c r="AV877" s="126" t="s">
        <v>43</v>
      </c>
      <c r="AW877" s="126" t="s">
        <v>51</v>
      </c>
      <c r="AX877" s="126" t="s">
        <v>42</v>
      </c>
      <c r="AY877" s="126" t="s">
        <v>73</v>
      </c>
    </row>
    <row r="878" spans="2:51" s="5" customFormat="1" ht="15.75" customHeight="1">
      <c r="B878" s="119"/>
      <c r="C878" s="120"/>
      <c r="D878" s="117" t="s">
        <v>81</v>
      </c>
      <c r="E878" s="120"/>
      <c r="F878" s="121" t="s">
        <v>1524</v>
      </c>
      <c r="G878" s="120"/>
      <c r="H878" s="122">
        <v>63.36</v>
      </c>
      <c r="J878" s="120"/>
      <c r="K878" s="120"/>
      <c r="L878" s="123"/>
      <c r="M878" s="124"/>
      <c r="N878" s="120"/>
      <c r="O878" s="120"/>
      <c r="P878" s="120"/>
      <c r="Q878" s="120"/>
      <c r="R878" s="120"/>
      <c r="S878" s="120"/>
      <c r="T878" s="125"/>
      <c r="AT878" s="126" t="s">
        <v>81</v>
      </c>
      <c r="AU878" s="126" t="s">
        <v>43</v>
      </c>
      <c r="AV878" s="126" t="s">
        <v>43</v>
      </c>
      <c r="AW878" s="126" t="s">
        <v>51</v>
      </c>
      <c r="AX878" s="126" t="s">
        <v>42</v>
      </c>
      <c r="AY878" s="126" t="s">
        <v>73</v>
      </c>
    </row>
    <row r="879" spans="2:51" s="5" customFormat="1" ht="15.75" customHeight="1">
      <c r="B879" s="119"/>
      <c r="C879" s="120"/>
      <c r="D879" s="117" t="s">
        <v>81</v>
      </c>
      <c r="E879" s="120"/>
      <c r="F879" s="121" t="s">
        <v>1525</v>
      </c>
      <c r="G879" s="120"/>
      <c r="H879" s="122">
        <v>4</v>
      </c>
      <c r="J879" s="120"/>
      <c r="K879" s="120"/>
      <c r="L879" s="123"/>
      <c r="M879" s="124"/>
      <c r="N879" s="120"/>
      <c r="O879" s="120"/>
      <c r="P879" s="120"/>
      <c r="Q879" s="120"/>
      <c r="R879" s="120"/>
      <c r="S879" s="120"/>
      <c r="T879" s="125"/>
      <c r="AT879" s="126" t="s">
        <v>81</v>
      </c>
      <c r="AU879" s="126" t="s">
        <v>43</v>
      </c>
      <c r="AV879" s="126" t="s">
        <v>43</v>
      </c>
      <c r="AW879" s="126" t="s">
        <v>51</v>
      </c>
      <c r="AX879" s="126" t="s">
        <v>42</v>
      </c>
      <c r="AY879" s="126" t="s">
        <v>73</v>
      </c>
    </row>
    <row r="880" spans="2:51" s="5" customFormat="1" ht="15.75" customHeight="1">
      <c r="B880" s="143"/>
      <c r="C880" s="144"/>
      <c r="D880" s="117" t="s">
        <v>81</v>
      </c>
      <c r="E880" s="144"/>
      <c r="F880" s="145" t="s">
        <v>120</v>
      </c>
      <c r="G880" s="144"/>
      <c r="H880" s="146">
        <v>3027.4032</v>
      </c>
      <c r="J880" s="144"/>
      <c r="K880" s="144"/>
      <c r="L880" s="147"/>
      <c r="M880" s="148"/>
      <c r="N880" s="144"/>
      <c r="O880" s="144"/>
      <c r="P880" s="144"/>
      <c r="Q880" s="144"/>
      <c r="R880" s="144"/>
      <c r="S880" s="144"/>
      <c r="T880" s="149"/>
      <c r="AT880" s="150" t="s">
        <v>81</v>
      </c>
      <c r="AU880" s="150" t="s">
        <v>43</v>
      </c>
      <c r="AV880" s="150" t="s">
        <v>78</v>
      </c>
      <c r="AW880" s="150" t="s">
        <v>51</v>
      </c>
      <c r="AX880" s="150" t="s">
        <v>8</v>
      </c>
      <c r="AY880" s="150" t="s">
        <v>73</v>
      </c>
    </row>
    <row r="881" spans="2:65" s="5" customFormat="1" ht="15.75" customHeight="1">
      <c r="B881" s="16"/>
      <c r="C881" s="103" t="s">
        <v>621</v>
      </c>
      <c r="D881" s="103" t="s">
        <v>75</v>
      </c>
      <c r="E881" s="104" t="s">
        <v>565</v>
      </c>
      <c r="F881" s="105" t="s">
        <v>566</v>
      </c>
      <c r="G881" s="106" t="s">
        <v>116</v>
      </c>
      <c r="H881" s="107">
        <v>260.086</v>
      </c>
      <c r="I881" s="108"/>
      <c r="J881" s="109">
        <f>ROUND($I$881*$H$881,2)</f>
        <v>0</v>
      </c>
      <c r="K881" s="105"/>
      <c r="L881" s="32"/>
      <c r="M881" s="110"/>
      <c r="N881" s="111" t="s">
        <v>31</v>
      </c>
      <c r="O881" s="17"/>
      <c r="P881" s="17"/>
      <c r="Q881" s="112">
        <v>0</v>
      </c>
      <c r="R881" s="112">
        <f>$Q$881*$H$881</f>
        <v>0</v>
      </c>
      <c r="S881" s="112">
        <v>0</v>
      </c>
      <c r="T881" s="113">
        <f>$S$881*$H$881</f>
        <v>0</v>
      </c>
      <c r="AR881" s="49" t="s">
        <v>78</v>
      </c>
      <c r="AT881" s="49" t="s">
        <v>75</v>
      </c>
      <c r="AU881" s="49" t="s">
        <v>43</v>
      </c>
      <c r="AY881" s="5" t="s">
        <v>73</v>
      </c>
      <c r="BE881" s="114">
        <f>IF($N$881="základní",$J$881,0)</f>
        <v>0</v>
      </c>
      <c r="BF881" s="114">
        <f>IF($N$881="snížená",$J$881,0)</f>
        <v>0</v>
      </c>
      <c r="BG881" s="114">
        <f>IF($N$881="zákl. přenesená",$J$881,0)</f>
        <v>0</v>
      </c>
      <c r="BH881" s="114">
        <f>IF($N$881="sníž. přenesená",$J$881,0)</f>
        <v>0</v>
      </c>
      <c r="BI881" s="114">
        <f>IF($N$881="nulová",$J$881,0)</f>
        <v>0</v>
      </c>
      <c r="BJ881" s="49" t="s">
        <v>8</v>
      </c>
      <c r="BK881" s="114">
        <f>ROUND($I$881*$H$881,2)</f>
        <v>0</v>
      </c>
      <c r="BL881" s="49" t="s">
        <v>78</v>
      </c>
      <c r="BM881" s="49" t="s">
        <v>1526</v>
      </c>
    </row>
    <row r="882" spans="2:51" s="5" customFormat="1" ht="15.75" customHeight="1">
      <c r="B882" s="119"/>
      <c r="C882" s="120"/>
      <c r="D882" s="115" t="s">
        <v>81</v>
      </c>
      <c r="E882" s="121"/>
      <c r="F882" s="121" t="s">
        <v>1527</v>
      </c>
      <c r="G882" s="120"/>
      <c r="H882" s="122">
        <v>4.384</v>
      </c>
      <c r="J882" s="120"/>
      <c r="K882" s="120"/>
      <c r="L882" s="123"/>
      <c r="M882" s="124"/>
      <c r="N882" s="120"/>
      <c r="O882" s="120"/>
      <c r="P882" s="120"/>
      <c r="Q882" s="120"/>
      <c r="R882" s="120"/>
      <c r="S882" s="120"/>
      <c r="T882" s="125"/>
      <c r="AT882" s="126" t="s">
        <v>81</v>
      </c>
      <c r="AU882" s="126" t="s">
        <v>43</v>
      </c>
      <c r="AV882" s="126" t="s">
        <v>43</v>
      </c>
      <c r="AW882" s="126" t="s">
        <v>51</v>
      </c>
      <c r="AX882" s="126" t="s">
        <v>42</v>
      </c>
      <c r="AY882" s="126" t="s">
        <v>73</v>
      </c>
    </row>
    <row r="883" spans="2:51" s="5" customFormat="1" ht="15.75" customHeight="1">
      <c r="B883" s="119"/>
      <c r="C883" s="120"/>
      <c r="D883" s="117" t="s">
        <v>81</v>
      </c>
      <c r="E883" s="120"/>
      <c r="F883" s="121" t="s">
        <v>1528</v>
      </c>
      <c r="G883" s="120"/>
      <c r="H883" s="122">
        <v>100.093</v>
      </c>
      <c r="J883" s="120"/>
      <c r="K883" s="120"/>
      <c r="L883" s="123"/>
      <c r="M883" s="124"/>
      <c r="N883" s="120"/>
      <c r="O883" s="120"/>
      <c r="P883" s="120"/>
      <c r="Q883" s="120"/>
      <c r="R883" s="120"/>
      <c r="S883" s="120"/>
      <c r="T883" s="125"/>
      <c r="AT883" s="126" t="s">
        <v>81</v>
      </c>
      <c r="AU883" s="126" t="s">
        <v>43</v>
      </c>
      <c r="AV883" s="126" t="s">
        <v>43</v>
      </c>
      <c r="AW883" s="126" t="s">
        <v>51</v>
      </c>
      <c r="AX883" s="126" t="s">
        <v>42</v>
      </c>
      <c r="AY883" s="126" t="s">
        <v>73</v>
      </c>
    </row>
    <row r="884" spans="2:51" s="5" customFormat="1" ht="15.75" customHeight="1">
      <c r="B884" s="119"/>
      <c r="C884" s="120"/>
      <c r="D884" s="117" t="s">
        <v>81</v>
      </c>
      <c r="E884" s="120"/>
      <c r="F884" s="121" t="s">
        <v>1529</v>
      </c>
      <c r="G884" s="120"/>
      <c r="H884" s="122">
        <v>64.02</v>
      </c>
      <c r="J884" s="120"/>
      <c r="K884" s="120"/>
      <c r="L884" s="123"/>
      <c r="M884" s="124"/>
      <c r="N884" s="120"/>
      <c r="O884" s="120"/>
      <c r="P884" s="120"/>
      <c r="Q884" s="120"/>
      <c r="R884" s="120"/>
      <c r="S884" s="120"/>
      <c r="T884" s="125"/>
      <c r="AT884" s="126" t="s">
        <v>81</v>
      </c>
      <c r="AU884" s="126" t="s">
        <v>43</v>
      </c>
      <c r="AV884" s="126" t="s">
        <v>43</v>
      </c>
      <c r="AW884" s="126" t="s">
        <v>51</v>
      </c>
      <c r="AX884" s="126" t="s">
        <v>42</v>
      </c>
      <c r="AY884" s="126" t="s">
        <v>73</v>
      </c>
    </row>
    <row r="885" spans="2:51" s="5" customFormat="1" ht="15.75" customHeight="1">
      <c r="B885" s="119"/>
      <c r="C885" s="120"/>
      <c r="D885" s="117" t="s">
        <v>81</v>
      </c>
      <c r="E885" s="120"/>
      <c r="F885" s="121" t="s">
        <v>1530</v>
      </c>
      <c r="G885" s="120"/>
      <c r="H885" s="122">
        <v>82.5</v>
      </c>
      <c r="J885" s="120"/>
      <c r="K885" s="120"/>
      <c r="L885" s="123"/>
      <c r="M885" s="124"/>
      <c r="N885" s="120"/>
      <c r="O885" s="120"/>
      <c r="P885" s="120"/>
      <c r="Q885" s="120"/>
      <c r="R885" s="120"/>
      <c r="S885" s="120"/>
      <c r="T885" s="125"/>
      <c r="AT885" s="126" t="s">
        <v>81</v>
      </c>
      <c r="AU885" s="126" t="s">
        <v>43</v>
      </c>
      <c r="AV885" s="126" t="s">
        <v>43</v>
      </c>
      <c r="AW885" s="126" t="s">
        <v>51</v>
      </c>
      <c r="AX885" s="126" t="s">
        <v>42</v>
      </c>
      <c r="AY885" s="126" t="s">
        <v>73</v>
      </c>
    </row>
    <row r="886" spans="2:51" s="5" customFormat="1" ht="15.75" customHeight="1">
      <c r="B886" s="119"/>
      <c r="C886" s="120"/>
      <c r="D886" s="117" t="s">
        <v>81</v>
      </c>
      <c r="E886" s="120"/>
      <c r="F886" s="121" t="s">
        <v>1531</v>
      </c>
      <c r="G886" s="120"/>
      <c r="H886" s="122">
        <v>0.882</v>
      </c>
      <c r="J886" s="120"/>
      <c r="K886" s="120"/>
      <c r="L886" s="123"/>
      <c r="M886" s="124"/>
      <c r="N886" s="120"/>
      <c r="O886" s="120"/>
      <c r="P886" s="120"/>
      <c r="Q886" s="120"/>
      <c r="R886" s="120"/>
      <c r="S886" s="120"/>
      <c r="T886" s="125"/>
      <c r="AT886" s="126" t="s">
        <v>81</v>
      </c>
      <c r="AU886" s="126" t="s">
        <v>43</v>
      </c>
      <c r="AV886" s="126" t="s">
        <v>43</v>
      </c>
      <c r="AW886" s="126" t="s">
        <v>51</v>
      </c>
      <c r="AX886" s="126" t="s">
        <v>42</v>
      </c>
      <c r="AY886" s="126" t="s">
        <v>73</v>
      </c>
    </row>
    <row r="887" spans="2:51" s="5" customFormat="1" ht="15.75" customHeight="1">
      <c r="B887" s="119"/>
      <c r="C887" s="120"/>
      <c r="D887" s="117" t="s">
        <v>81</v>
      </c>
      <c r="E887" s="120"/>
      <c r="F887" s="121" t="s">
        <v>1532</v>
      </c>
      <c r="G887" s="120"/>
      <c r="H887" s="122">
        <v>3.876</v>
      </c>
      <c r="J887" s="120"/>
      <c r="K887" s="120"/>
      <c r="L887" s="123"/>
      <c r="M887" s="124"/>
      <c r="N887" s="120"/>
      <c r="O887" s="120"/>
      <c r="P887" s="120"/>
      <c r="Q887" s="120"/>
      <c r="R887" s="120"/>
      <c r="S887" s="120"/>
      <c r="T887" s="125"/>
      <c r="AT887" s="126" t="s">
        <v>81</v>
      </c>
      <c r="AU887" s="126" t="s">
        <v>43</v>
      </c>
      <c r="AV887" s="126" t="s">
        <v>43</v>
      </c>
      <c r="AW887" s="126" t="s">
        <v>51</v>
      </c>
      <c r="AX887" s="126" t="s">
        <v>42</v>
      </c>
      <c r="AY887" s="126" t="s">
        <v>73</v>
      </c>
    </row>
    <row r="888" spans="2:51" s="5" customFormat="1" ht="15.75" customHeight="1">
      <c r="B888" s="119"/>
      <c r="C888" s="120"/>
      <c r="D888" s="117" t="s">
        <v>81</v>
      </c>
      <c r="E888" s="120"/>
      <c r="F888" s="121" t="s">
        <v>1533</v>
      </c>
      <c r="G888" s="120"/>
      <c r="H888" s="122">
        <v>4.081</v>
      </c>
      <c r="J888" s="120"/>
      <c r="K888" s="120"/>
      <c r="L888" s="123"/>
      <c r="M888" s="124"/>
      <c r="N888" s="120"/>
      <c r="O888" s="120"/>
      <c r="P888" s="120"/>
      <c r="Q888" s="120"/>
      <c r="R888" s="120"/>
      <c r="S888" s="120"/>
      <c r="T888" s="125"/>
      <c r="AT888" s="126" t="s">
        <v>81</v>
      </c>
      <c r="AU888" s="126" t="s">
        <v>43</v>
      </c>
      <c r="AV888" s="126" t="s">
        <v>43</v>
      </c>
      <c r="AW888" s="126" t="s">
        <v>51</v>
      </c>
      <c r="AX888" s="126" t="s">
        <v>42</v>
      </c>
      <c r="AY888" s="126" t="s">
        <v>73</v>
      </c>
    </row>
    <row r="889" spans="2:51" s="5" customFormat="1" ht="15.75" customHeight="1">
      <c r="B889" s="119"/>
      <c r="C889" s="120"/>
      <c r="D889" s="117" t="s">
        <v>81</v>
      </c>
      <c r="E889" s="120"/>
      <c r="F889" s="121" t="s">
        <v>1534</v>
      </c>
      <c r="G889" s="120"/>
      <c r="H889" s="122">
        <v>0.25</v>
      </c>
      <c r="J889" s="120"/>
      <c r="K889" s="120"/>
      <c r="L889" s="123"/>
      <c r="M889" s="124"/>
      <c r="N889" s="120"/>
      <c r="O889" s="120"/>
      <c r="P889" s="120"/>
      <c r="Q889" s="120"/>
      <c r="R889" s="120"/>
      <c r="S889" s="120"/>
      <c r="T889" s="125"/>
      <c r="AT889" s="126" t="s">
        <v>81</v>
      </c>
      <c r="AU889" s="126" t="s">
        <v>43</v>
      </c>
      <c r="AV889" s="126" t="s">
        <v>43</v>
      </c>
      <c r="AW889" s="126" t="s">
        <v>51</v>
      </c>
      <c r="AX889" s="126" t="s">
        <v>42</v>
      </c>
      <c r="AY889" s="126" t="s">
        <v>73</v>
      </c>
    </row>
    <row r="890" spans="2:51" s="5" customFormat="1" ht="15.75" customHeight="1">
      <c r="B890" s="143"/>
      <c r="C890" s="144"/>
      <c r="D890" s="117" t="s">
        <v>81</v>
      </c>
      <c r="E890" s="144" t="s">
        <v>731</v>
      </c>
      <c r="F890" s="145" t="s">
        <v>120</v>
      </c>
      <c r="G890" s="144"/>
      <c r="H890" s="146">
        <v>260.086</v>
      </c>
      <c r="J890" s="144"/>
      <c r="K890" s="144"/>
      <c r="L890" s="147"/>
      <c r="M890" s="148"/>
      <c r="N890" s="144"/>
      <c r="O890" s="144"/>
      <c r="P890" s="144"/>
      <c r="Q890" s="144"/>
      <c r="R890" s="144"/>
      <c r="S890" s="144"/>
      <c r="T890" s="149"/>
      <c r="AT890" s="150" t="s">
        <v>81</v>
      </c>
      <c r="AU890" s="150" t="s">
        <v>43</v>
      </c>
      <c r="AV890" s="150" t="s">
        <v>78</v>
      </c>
      <c r="AW890" s="150" t="s">
        <v>51</v>
      </c>
      <c r="AX890" s="150" t="s">
        <v>8</v>
      </c>
      <c r="AY890" s="150" t="s">
        <v>73</v>
      </c>
    </row>
    <row r="891" spans="2:65" s="5" customFormat="1" ht="15.75" customHeight="1">
      <c r="B891" s="16"/>
      <c r="C891" s="103" t="s">
        <v>624</v>
      </c>
      <c r="D891" s="103" t="s">
        <v>75</v>
      </c>
      <c r="E891" s="104" t="s">
        <v>144</v>
      </c>
      <c r="F891" s="105" t="s">
        <v>145</v>
      </c>
      <c r="G891" s="106" t="s">
        <v>116</v>
      </c>
      <c r="H891" s="107">
        <v>4941.634</v>
      </c>
      <c r="I891" s="108"/>
      <c r="J891" s="109">
        <f>ROUND($I$891*$H$891,2)</f>
        <v>0</v>
      </c>
      <c r="K891" s="105" t="s">
        <v>77</v>
      </c>
      <c r="L891" s="32"/>
      <c r="M891" s="110"/>
      <c r="N891" s="111" t="s">
        <v>31</v>
      </c>
      <c r="O891" s="17"/>
      <c r="P891" s="17"/>
      <c r="Q891" s="112">
        <v>0</v>
      </c>
      <c r="R891" s="112">
        <f>$Q$891*$H$891</f>
        <v>0</v>
      </c>
      <c r="S891" s="112">
        <v>0</v>
      </c>
      <c r="T891" s="113">
        <f>$S$891*$H$891</f>
        <v>0</v>
      </c>
      <c r="AR891" s="49" t="s">
        <v>78</v>
      </c>
      <c r="AT891" s="49" t="s">
        <v>75</v>
      </c>
      <c r="AU891" s="49" t="s">
        <v>43</v>
      </c>
      <c r="AY891" s="5" t="s">
        <v>73</v>
      </c>
      <c r="BE891" s="114">
        <f>IF($N$891="základní",$J$891,0)</f>
        <v>0</v>
      </c>
      <c r="BF891" s="114">
        <f>IF($N$891="snížená",$J$891,0)</f>
        <v>0</v>
      </c>
      <c r="BG891" s="114">
        <f>IF($N$891="zákl. přenesená",$J$891,0)</f>
        <v>0</v>
      </c>
      <c r="BH891" s="114">
        <f>IF($N$891="sníž. přenesená",$J$891,0)</f>
        <v>0</v>
      </c>
      <c r="BI891" s="114">
        <f>IF($N$891="nulová",$J$891,0)</f>
        <v>0</v>
      </c>
      <c r="BJ891" s="49" t="s">
        <v>8</v>
      </c>
      <c r="BK891" s="114">
        <f>ROUND($I$891*$H$891,2)</f>
        <v>0</v>
      </c>
      <c r="BL891" s="49" t="s">
        <v>78</v>
      </c>
      <c r="BM891" s="49" t="s">
        <v>1535</v>
      </c>
    </row>
    <row r="892" spans="2:47" s="5" customFormat="1" ht="27" customHeight="1">
      <c r="B892" s="16"/>
      <c r="C892" s="17"/>
      <c r="D892" s="115" t="s">
        <v>79</v>
      </c>
      <c r="E892" s="17"/>
      <c r="F892" s="116" t="s">
        <v>146</v>
      </c>
      <c r="G892" s="17"/>
      <c r="H892" s="17"/>
      <c r="J892" s="17"/>
      <c r="K892" s="17"/>
      <c r="L892" s="32"/>
      <c r="M892" s="35"/>
      <c r="N892" s="17"/>
      <c r="O892" s="17"/>
      <c r="P892" s="17"/>
      <c r="Q892" s="17"/>
      <c r="R892" s="17"/>
      <c r="S892" s="17"/>
      <c r="T892" s="36"/>
      <c r="AT892" s="5" t="s">
        <v>79</v>
      </c>
      <c r="AU892" s="5" t="s">
        <v>43</v>
      </c>
    </row>
    <row r="893" spans="2:51" s="5" customFormat="1" ht="15.75" customHeight="1">
      <c r="B893" s="119"/>
      <c r="C893" s="120"/>
      <c r="D893" s="117" t="s">
        <v>81</v>
      </c>
      <c r="E893" s="120"/>
      <c r="F893" s="121" t="s">
        <v>1536</v>
      </c>
      <c r="G893" s="120"/>
      <c r="H893" s="122">
        <v>4941.634</v>
      </c>
      <c r="J893" s="120"/>
      <c r="K893" s="120"/>
      <c r="L893" s="123"/>
      <c r="M893" s="124"/>
      <c r="N893" s="120"/>
      <c r="O893" s="120"/>
      <c r="P893" s="120"/>
      <c r="Q893" s="120"/>
      <c r="R893" s="120"/>
      <c r="S893" s="120"/>
      <c r="T893" s="125"/>
      <c r="AT893" s="126" t="s">
        <v>81</v>
      </c>
      <c r="AU893" s="126" t="s">
        <v>43</v>
      </c>
      <c r="AV893" s="126" t="s">
        <v>43</v>
      </c>
      <c r="AW893" s="126" t="s">
        <v>51</v>
      </c>
      <c r="AX893" s="126" t="s">
        <v>8</v>
      </c>
      <c r="AY893" s="126" t="s">
        <v>73</v>
      </c>
    </row>
    <row r="894" spans="2:65" s="5" customFormat="1" ht="15.75" customHeight="1">
      <c r="B894" s="16"/>
      <c r="C894" s="103" t="s">
        <v>627</v>
      </c>
      <c r="D894" s="103" t="s">
        <v>75</v>
      </c>
      <c r="E894" s="104" t="s">
        <v>1537</v>
      </c>
      <c r="F894" s="105" t="s">
        <v>1538</v>
      </c>
      <c r="G894" s="106" t="s">
        <v>116</v>
      </c>
      <c r="H894" s="107">
        <v>6773.15</v>
      </c>
      <c r="I894" s="108"/>
      <c r="J894" s="109">
        <f>ROUND($I$894*$H$894,2)</f>
        <v>0</v>
      </c>
      <c r="K894" s="105" t="s">
        <v>77</v>
      </c>
      <c r="L894" s="32"/>
      <c r="M894" s="110"/>
      <c r="N894" s="111" t="s">
        <v>31</v>
      </c>
      <c r="O894" s="17"/>
      <c r="P894" s="17"/>
      <c r="Q894" s="112">
        <v>0</v>
      </c>
      <c r="R894" s="112">
        <f>$Q$894*$H$894</f>
        <v>0</v>
      </c>
      <c r="S894" s="112">
        <v>0</v>
      </c>
      <c r="T894" s="113">
        <f>$S$894*$H$894</f>
        <v>0</v>
      </c>
      <c r="AR894" s="49" t="s">
        <v>78</v>
      </c>
      <c r="AT894" s="49" t="s">
        <v>75</v>
      </c>
      <c r="AU894" s="49" t="s">
        <v>43</v>
      </c>
      <c r="AY894" s="5" t="s">
        <v>73</v>
      </c>
      <c r="BE894" s="114">
        <f>IF($N$894="základní",$J$894,0)</f>
        <v>0</v>
      </c>
      <c r="BF894" s="114">
        <f>IF($N$894="snížená",$J$894,0)</f>
        <v>0</v>
      </c>
      <c r="BG894" s="114">
        <f>IF($N$894="zákl. přenesená",$J$894,0)</f>
        <v>0</v>
      </c>
      <c r="BH894" s="114">
        <f>IF($N$894="sníž. přenesená",$J$894,0)</f>
        <v>0</v>
      </c>
      <c r="BI894" s="114">
        <f>IF($N$894="nulová",$J$894,0)</f>
        <v>0</v>
      </c>
      <c r="BJ894" s="49" t="s">
        <v>8</v>
      </c>
      <c r="BK894" s="114">
        <f>ROUND($I$894*$H$894,2)</f>
        <v>0</v>
      </c>
      <c r="BL894" s="49" t="s">
        <v>78</v>
      </c>
      <c r="BM894" s="49" t="s">
        <v>1539</v>
      </c>
    </row>
    <row r="895" spans="2:47" s="5" customFormat="1" ht="27" customHeight="1">
      <c r="B895" s="16"/>
      <c r="C895" s="17"/>
      <c r="D895" s="115" t="s">
        <v>79</v>
      </c>
      <c r="E895" s="17"/>
      <c r="F895" s="116" t="s">
        <v>1540</v>
      </c>
      <c r="G895" s="17"/>
      <c r="H895" s="17"/>
      <c r="J895" s="17"/>
      <c r="K895" s="17"/>
      <c r="L895" s="32"/>
      <c r="M895" s="35"/>
      <c r="N895" s="17"/>
      <c r="O895" s="17"/>
      <c r="P895" s="17"/>
      <c r="Q895" s="17"/>
      <c r="R895" s="17"/>
      <c r="S895" s="17"/>
      <c r="T895" s="36"/>
      <c r="AT895" s="5" t="s">
        <v>79</v>
      </c>
      <c r="AU895" s="5" t="s">
        <v>43</v>
      </c>
    </row>
    <row r="896" spans="2:47" s="5" customFormat="1" ht="192.75" customHeight="1">
      <c r="B896" s="16"/>
      <c r="C896" s="17"/>
      <c r="D896" s="117" t="s">
        <v>117</v>
      </c>
      <c r="E896" s="17"/>
      <c r="F896" s="118" t="s">
        <v>143</v>
      </c>
      <c r="G896" s="17"/>
      <c r="H896" s="17"/>
      <c r="J896" s="17"/>
      <c r="K896" s="17"/>
      <c r="L896" s="32"/>
      <c r="M896" s="35"/>
      <c r="N896" s="17"/>
      <c r="O896" s="17"/>
      <c r="P896" s="17"/>
      <c r="Q896" s="17"/>
      <c r="R896" s="17"/>
      <c r="S896" s="17"/>
      <c r="T896" s="36"/>
      <c r="AT896" s="5" t="s">
        <v>117</v>
      </c>
      <c r="AU896" s="5" t="s">
        <v>43</v>
      </c>
    </row>
    <row r="897" spans="2:51" s="5" customFormat="1" ht="15.75" customHeight="1">
      <c r="B897" s="119"/>
      <c r="C897" s="120"/>
      <c r="D897" s="117" t="s">
        <v>81</v>
      </c>
      <c r="E897" s="120"/>
      <c r="F897" s="121" t="s">
        <v>1541</v>
      </c>
      <c r="G897" s="120"/>
      <c r="H897" s="122">
        <v>6773.1504</v>
      </c>
      <c r="J897" s="120"/>
      <c r="K897" s="120"/>
      <c r="L897" s="123"/>
      <c r="M897" s="124"/>
      <c r="N897" s="120"/>
      <c r="O897" s="120"/>
      <c r="P897" s="120"/>
      <c r="Q897" s="120"/>
      <c r="R897" s="120"/>
      <c r="S897" s="120"/>
      <c r="T897" s="125"/>
      <c r="AT897" s="126" t="s">
        <v>81</v>
      </c>
      <c r="AU897" s="126" t="s">
        <v>43</v>
      </c>
      <c r="AV897" s="126" t="s">
        <v>43</v>
      </c>
      <c r="AW897" s="126" t="s">
        <v>51</v>
      </c>
      <c r="AX897" s="126" t="s">
        <v>8</v>
      </c>
      <c r="AY897" s="126" t="s">
        <v>73</v>
      </c>
    </row>
    <row r="898" spans="2:65" s="5" customFormat="1" ht="15.75" customHeight="1">
      <c r="B898" s="16"/>
      <c r="C898" s="103" t="s">
        <v>629</v>
      </c>
      <c r="D898" s="103" t="s">
        <v>75</v>
      </c>
      <c r="E898" s="104" t="s">
        <v>1542</v>
      </c>
      <c r="F898" s="105" t="s">
        <v>1543</v>
      </c>
      <c r="G898" s="106" t="s">
        <v>116</v>
      </c>
      <c r="H898" s="107">
        <v>91.339</v>
      </c>
      <c r="I898" s="108"/>
      <c r="J898" s="109">
        <f>ROUND($I$898*$H$898,2)</f>
        <v>0</v>
      </c>
      <c r="K898" s="105"/>
      <c r="L898" s="32"/>
      <c r="M898" s="110"/>
      <c r="N898" s="111" t="s">
        <v>31</v>
      </c>
      <c r="O898" s="17"/>
      <c r="P898" s="17"/>
      <c r="Q898" s="112">
        <v>0</v>
      </c>
      <c r="R898" s="112">
        <f>$Q$898*$H$898</f>
        <v>0</v>
      </c>
      <c r="S898" s="112">
        <v>0</v>
      </c>
      <c r="T898" s="113">
        <f>$S$898*$H$898</f>
        <v>0</v>
      </c>
      <c r="AR898" s="49" t="s">
        <v>78</v>
      </c>
      <c r="AT898" s="49" t="s">
        <v>75</v>
      </c>
      <c r="AU898" s="49" t="s">
        <v>43</v>
      </c>
      <c r="AY898" s="5" t="s">
        <v>73</v>
      </c>
      <c r="BE898" s="114">
        <f>IF($N$898="základní",$J$898,0)</f>
        <v>0</v>
      </c>
      <c r="BF898" s="114">
        <f>IF($N$898="snížená",$J$898,0)</f>
        <v>0</v>
      </c>
      <c r="BG898" s="114">
        <f>IF($N$898="zákl. přenesená",$J$898,0)</f>
        <v>0</v>
      </c>
      <c r="BH898" s="114">
        <f>IF($N$898="sníž. přenesená",$J$898,0)</f>
        <v>0</v>
      </c>
      <c r="BI898" s="114">
        <f>IF($N$898="nulová",$J$898,0)</f>
        <v>0</v>
      </c>
      <c r="BJ898" s="49" t="s">
        <v>8</v>
      </c>
      <c r="BK898" s="114">
        <f>ROUND($I$898*$H$898,2)</f>
        <v>0</v>
      </c>
      <c r="BL898" s="49" t="s">
        <v>78</v>
      </c>
      <c r="BM898" s="49" t="s">
        <v>1544</v>
      </c>
    </row>
    <row r="899" spans="2:51" s="5" customFormat="1" ht="15.75" customHeight="1">
      <c r="B899" s="119"/>
      <c r="C899" s="120"/>
      <c r="D899" s="115" t="s">
        <v>81</v>
      </c>
      <c r="E899" s="121"/>
      <c r="F899" s="121" t="s">
        <v>1545</v>
      </c>
      <c r="G899" s="120"/>
      <c r="H899" s="122">
        <v>82.5</v>
      </c>
      <c r="J899" s="120"/>
      <c r="K899" s="120"/>
      <c r="L899" s="123"/>
      <c r="M899" s="124"/>
      <c r="N899" s="120"/>
      <c r="O899" s="120"/>
      <c r="P899" s="120"/>
      <c r="Q899" s="120"/>
      <c r="R899" s="120"/>
      <c r="S899" s="120"/>
      <c r="T899" s="125"/>
      <c r="AT899" s="126" t="s">
        <v>81</v>
      </c>
      <c r="AU899" s="126" t="s">
        <v>43</v>
      </c>
      <c r="AV899" s="126" t="s">
        <v>43</v>
      </c>
      <c r="AW899" s="126" t="s">
        <v>51</v>
      </c>
      <c r="AX899" s="126" t="s">
        <v>42</v>
      </c>
      <c r="AY899" s="126" t="s">
        <v>73</v>
      </c>
    </row>
    <row r="900" spans="2:51" s="5" customFormat="1" ht="15.75" customHeight="1">
      <c r="B900" s="119"/>
      <c r="C900" s="120"/>
      <c r="D900" s="117" t="s">
        <v>81</v>
      </c>
      <c r="E900" s="120"/>
      <c r="F900" s="121" t="s">
        <v>1546</v>
      </c>
      <c r="G900" s="120"/>
      <c r="H900" s="122">
        <v>0.882</v>
      </c>
      <c r="J900" s="120"/>
      <c r="K900" s="120"/>
      <c r="L900" s="123"/>
      <c r="M900" s="124"/>
      <c r="N900" s="120"/>
      <c r="O900" s="120"/>
      <c r="P900" s="120"/>
      <c r="Q900" s="120"/>
      <c r="R900" s="120"/>
      <c r="S900" s="120"/>
      <c r="T900" s="125"/>
      <c r="AT900" s="126" t="s">
        <v>81</v>
      </c>
      <c r="AU900" s="126" t="s">
        <v>43</v>
      </c>
      <c r="AV900" s="126" t="s">
        <v>43</v>
      </c>
      <c r="AW900" s="126" t="s">
        <v>51</v>
      </c>
      <c r="AX900" s="126" t="s">
        <v>42</v>
      </c>
      <c r="AY900" s="126" t="s">
        <v>73</v>
      </c>
    </row>
    <row r="901" spans="2:51" s="5" customFormat="1" ht="15.75" customHeight="1">
      <c r="B901" s="119"/>
      <c r="C901" s="120"/>
      <c r="D901" s="117" t="s">
        <v>81</v>
      </c>
      <c r="E901" s="120"/>
      <c r="F901" s="121" t="s">
        <v>1532</v>
      </c>
      <c r="G901" s="120"/>
      <c r="H901" s="122">
        <v>3.876</v>
      </c>
      <c r="J901" s="120"/>
      <c r="K901" s="120"/>
      <c r="L901" s="123"/>
      <c r="M901" s="124"/>
      <c r="N901" s="120"/>
      <c r="O901" s="120"/>
      <c r="P901" s="120"/>
      <c r="Q901" s="120"/>
      <c r="R901" s="120"/>
      <c r="S901" s="120"/>
      <c r="T901" s="125"/>
      <c r="AT901" s="126" t="s">
        <v>81</v>
      </c>
      <c r="AU901" s="126" t="s">
        <v>43</v>
      </c>
      <c r="AV901" s="126" t="s">
        <v>43</v>
      </c>
      <c r="AW901" s="126" t="s">
        <v>51</v>
      </c>
      <c r="AX901" s="126" t="s">
        <v>42</v>
      </c>
      <c r="AY901" s="126" t="s">
        <v>73</v>
      </c>
    </row>
    <row r="902" spans="2:51" s="5" customFormat="1" ht="15.75" customHeight="1">
      <c r="B902" s="119"/>
      <c r="C902" s="120"/>
      <c r="D902" s="117" t="s">
        <v>81</v>
      </c>
      <c r="E902" s="120"/>
      <c r="F902" s="121" t="s">
        <v>1533</v>
      </c>
      <c r="G902" s="120"/>
      <c r="H902" s="122">
        <v>4.081</v>
      </c>
      <c r="J902" s="120"/>
      <c r="K902" s="120"/>
      <c r="L902" s="123"/>
      <c r="M902" s="124"/>
      <c r="N902" s="120"/>
      <c r="O902" s="120"/>
      <c r="P902" s="120"/>
      <c r="Q902" s="120"/>
      <c r="R902" s="120"/>
      <c r="S902" s="120"/>
      <c r="T902" s="125"/>
      <c r="AT902" s="126" t="s">
        <v>81</v>
      </c>
      <c r="AU902" s="126" t="s">
        <v>43</v>
      </c>
      <c r="AV902" s="126" t="s">
        <v>43</v>
      </c>
      <c r="AW902" s="126" t="s">
        <v>51</v>
      </c>
      <c r="AX902" s="126" t="s">
        <v>42</v>
      </c>
      <c r="AY902" s="126" t="s">
        <v>73</v>
      </c>
    </row>
    <row r="903" spans="2:51" s="5" customFormat="1" ht="15.75" customHeight="1">
      <c r="B903" s="143"/>
      <c r="C903" s="144"/>
      <c r="D903" s="117" t="s">
        <v>81</v>
      </c>
      <c r="E903" s="144"/>
      <c r="F903" s="145" t="s">
        <v>120</v>
      </c>
      <c r="G903" s="144"/>
      <c r="H903" s="146">
        <v>91.339</v>
      </c>
      <c r="J903" s="144"/>
      <c r="K903" s="144"/>
      <c r="L903" s="147"/>
      <c r="M903" s="148"/>
      <c r="N903" s="144"/>
      <c r="O903" s="144"/>
      <c r="P903" s="144"/>
      <c r="Q903" s="144"/>
      <c r="R903" s="144"/>
      <c r="S903" s="144"/>
      <c r="T903" s="149"/>
      <c r="AT903" s="150" t="s">
        <v>81</v>
      </c>
      <c r="AU903" s="150" t="s">
        <v>43</v>
      </c>
      <c r="AV903" s="150" t="s">
        <v>78</v>
      </c>
      <c r="AW903" s="150" t="s">
        <v>51</v>
      </c>
      <c r="AX903" s="150" t="s">
        <v>8</v>
      </c>
      <c r="AY903" s="150" t="s">
        <v>73</v>
      </c>
    </row>
    <row r="904" spans="2:65" s="5" customFormat="1" ht="15.75" customHeight="1">
      <c r="B904" s="16"/>
      <c r="C904" s="103" t="s">
        <v>631</v>
      </c>
      <c r="D904" s="103" t="s">
        <v>75</v>
      </c>
      <c r="E904" s="104" t="s">
        <v>693</v>
      </c>
      <c r="F904" s="105" t="s">
        <v>694</v>
      </c>
      <c r="G904" s="106" t="s">
        <v>116</v>
      </c>
      <c r="H904" s="107">
        <v>164.113</v>
      </c>
      <c r="I904" s="108"/>
      <c r="J904" s="109">
        <f>ROUND($I$904*$H$904,2)</f>
        <v>0</v>
      </c>
      <c r="K904" s="105" t="s">
        <v>77</v>
      </c>
      <c r="L904" s="32"/>
      <c r="M904" s="110"/>
      <c r="N904" s="111" t="s">
        <v>31</v>
      </c>
      <c r="O904" s="17"/>
      <c r="P904" s="17"/>
      <c r="Q904" s="112">
        <v>0</v>
      </c>
      <c r="R904" s="112">
        <f>$Q$904*$H$904</f>
        <v>0</v>
      </c>
      <c r="S904" s="112">
        <v>0</v>
      </c>
      <c r="T904" s="113">
        <f>$S$904*$H$904</f>
        <v>0</v>
      </c>
      <c r="AR904" s="49" t="s">
        <v>78</v>
      </c>
      <c r="AT904" s="49" t="s">
        <v>75</v>
      </c>
      <c r="AU904" s="49" t="s">
        <v>43</v>
      </c>
      <c r="AY904" s="5" t="s">
        <v>73</v>
      </c>
      <c r="BE904" s="114">
        <f>IF($N$904="základní",$J$904,0)</f>
        <v>0</v>
      </c>
      <c r="BF904" s="114">
        <f>IF($N$904="snížená",$J$904,0)</f>
        <v>0</v>
      </c>
      <c r="BG904" s="114">
        <f>IF($N$904="zákl. přenesená",$J$904,0)</f>
        <v>0</v>
      </c>
      <c r="BH904" s="114">
        <f>IF($N$904="sníž. přenesená",$J$904,0)</f>
        <v>0</v>
      </c>
      <c r="BI904" s="114">
        <f>IF($N$904="nulová",$J$904,0)</f>
        <v>0</v>
      </c>
      <c r="BJ904" s="49" t="s">
        <v>8</v>
      </c>
      <c r="BK904" s="114">
        <f>ROUND($I$904*$H$904,2)</f>
        <v>0</v>
      </c>
      <c r="BL904" s="49" t="s">
        <v>78</v>
      </c>
      <c r="BM904" s="49" t="s">
        <v>1547</v>
      </c>
    </row>
    <row r="905" spans="2:47" s="5" customFormat="1" ht="16.5" customHeight="1">
      <c r="B905" s="16"/>
      <c r="C905" s="17"/>
      <c r="D905" s="115" t="s">
        <v>79</v>
      </c>
      <c r="E905" s="17"/>
      <c r="F905" s="116" t="s">
        <v>695</v>
      </c>
      <c r="G905" s="17"/>
      <c r="H905" s="17"/>
      <c r="J905" s="17"/>
      <c r="K905" s="17"/>
      <c r="L905" s="32"/>
      <c r="M905" s="35"/>
      <c r="N905" s="17"/>
      <c r="O905" s="17"/>
      <c r="P905" s="17"/>
      <c r="Q905" s="17"/>
      <c r="R905" s="17"/>
      <c r="S905" s="17"/>
      <c r="T905" s="36"/>
      <c r="AT905" s="5" t="s">
        <v>79</v>
      </c>
      <c r="AU905" s="5" t="s">
        <v>43</v>
      </c>
    </row>
    <row r="906" spans="2:47" s="5" customFormat="1" ht="57.75" customHeight="1">
      <c r="B906" s="16"/>
      <c r="C906" s="17"/>
      <c r="D906" s="117" t="s">
        <v>117</v>
      </c>
      <c r="E906" s="17"/>
      <c r="F906" s="118" t="s">
        <v>696</v>
      </c>
      <c r="G906" s="17"/>
      <c r="H906" s="17"/>
      <c r="J906" s="17"/>
      <c r="K906" s="17"/>
      <c r="L906" s="32"/>
      <c r="M906" s="35"/>
      <c r="N906" s="17"/>
      <c r="O906" s="17"/>
      <c r="P906" s="17"/>
      <c r="Q906" s="17"/>
      <c r="R906" s="17"/>
      <c r="S906" s="17"/>
      <c r="T906" s="36"/>
      <c r="AT906" s="5" t="s">
        <v>117</v>
      </c>
      <c r="AU906" s="5" t="s">
        <v>43</v>
      </c>
    </row>
    <row r="907" spans="2:51" s="5" customFormat="1" ht="15.75" customHeight="1">
      <c r="B907" s="119"/>
      <c r="C907" s="120"/>
      <c r="D907" s="117" t="s">
        <v>81</v>
      </c>
      <c r="E907" s="120"/>
      <c r="F907" s="121" t="s">
        <v>1548</v>
      </c>
      <c r="G907" s="120"/>
      <c r="H907" s="122">
        <v>164.113</v>
      </c>
      <c r="J907" s="120"/>
      <c r="K907" s="120"/>
      <c r="L907" s="123"/>
      <c r="M907" s="124"/>
      <c r="N907" s="120"/>
      <c r="O907" s="120"/>
      <c r="P907" s="120"/>
      <c r="Q907" s="120"/>
      <c r="R907" s="120"/>
      <c r="S907" s="120"/>
      <c r="T907" s="125"/>
      <c r="AT907" s="126" t="s">
        <v>81</v>
      </c>
      <c r="AU907" s="126" t="s">
        <v>43</v>
      </c>
      <c r="AV907" s="126" t="s">
        <v>43</v>
      </c>
      <c r="AW907" s="126" t="s">
        <v>51</v>
      </c>
      <c r="AX907" s="126" t="s">
        <v>8</v>
      </c>
      <c r="AY907" s="126" t="s">
        <v>73</v>
      </c>
    </row>
    <row r="908" spans="2:65" s="5" customFormat="1" ht="15.75" customHeight="1">
      <c r="B908" s="16"/>
      <c r="C908" s="103" t="s">
        <v>633</v>
      </c>
      <c r="D908" s="103" t="s">
        <v>75</v>
      </c>
      <c r="E908" s="104" t="s">
        <v>1549</v>
      </c>
      <c r="F908" s="105" t="s">
        <v>1550</v>
      </c>
      <c r="G908" s="106" t="s">
        <v>116</v>
      </c>
      <c r="H908" s="107">
        <v>6773.15</v>
      </c>
      <c r="I908" s="108"/>
      <c r="J908" s="109">
        <f>ROUND($I$908*$H$908,2)</f>
        <v>0</v>
      </c>
      <c r="K908" s="105"/>
      <c r="L908" s="32"/>
      <c r="M908" s="110"/>
      <c r="N908" s="111" t="s">
        <v>31</v>
      </c>
      <c r="O908" s="17"/>
      <c r="P908" s="17"/>
      <c r="Q908" s="112">
        <v>0</v>
      </c>
      <c r="R908" s="112">
        <f>$Q$908*$H$908</f>
        <v>0</v>
      </c>
      <c r="S908" s="112">
        <v>0</v>
      </c>
      <c r="T908" s="113">
        <f>$S$908*$H$908</f>
        <v>0</v>
      </c>
      <c r="AR908" s="49" t="s">
        <v>78</v>
      </c>
      <c r="AT908" s="49" t="s">
        <v>75</v>
      </c>
      <c r="AU908" s="49" t="s">
        <v>43</v>
      </c>
      <c r="AY908" s="5" t="s">
        <v>73</v>
      </c>
      <c r="BE908" s="114">
        <f>IF($N$908="základní",$J$908,0)</f>
        <v>0</v>
      </c>
      <c r="BF908" s="114">
        <f>IF($N$908="snížená",$J$908,0)</f>
        <v>0</v>
      </c>
      <c r="BG908" s="114">
        <f>IF($N$908="zákl. přenesená",$J$908,0)</f>
        <v>0</v>
      </c>
      <c r="BH908" s="114">
        <f>IF($N$908="sníž. přenesená",$J$908,0)</f>
        <v>0</v>
      </c>
      <c r="BI908" s="114">
        <f>IF($N$908="nulová",$J$908,0)</f>
        <v>0</v>
      </c>
      <c r="BJ908" s="49" t="s">
        <v>8</v>
      </c>
      <c r="BK908" s="114">
        <f>ROUND($I$908*$H$908,2)</f>
        <v>0</v>
      </c>
      <c r="BL908" s="49" t="s">
        <v>78</v>
      </c>
      <c r="BM908" s="49" t="s">
        <v>1551</v>
      </c>
    </row>
    <row r="909" spans="2:51" s="5" customFormat="1" ht="15.75" customHeight="1">
      <c r="B909" s="119"/>
      <c r="C909" s="120"/>
      <c r="D909" s="115" t="s">
        <v>81</v>
      </c>
      <c r="E909" s="121"/>
      <c r="F909" s="121" t="s">
        <v>1552</v>
      </c>
      <c r="G909" s="120"/>
      <c r="H909" s="122">
        <v>6773.1504</v>
      </c>
      <c r="J909" s="120"/>
      <c r="K909" s="120"/>
      <c r="L909" s="123"/>
      <c r="M909" s="124"/>
      <c r="N909" s="120"/>
      <c r="O909" s="120"/>
      <c r="P909" s="120"/>
      <c r="Q909" s="120"/>
      <c r="R909" s="120"/>
      <c r="S909" s="120"/>
      <c r="T909" s="125"/>
      <c r="AT909" s="126" t="s">
        <v>81</v>
      </c>
      <c r="AU909" s="126" t="s">
        <v>43</v>
      </c>
      <c r="AV909" s="126" t="s">
        <v>43</v>
      </c>
      <c r="AW909" s="126" t="s">
        <v>51</v>
      </c>
      <c r="AX909" s="126" t="s">
        <v>8</v>
      </c>
      <c r="AY909" s="126" t="s">
        <v>73</v>
      </c>
    </row>
    <row r="910" spans="2:65" s="5" customFormat="1" ht="15.75" customHeight="1">
      <c r="B910" s="16"/>
      <c r="C910" s="103" t="s">
        <v>636</v>
      </c>
      <c r="D910" s="103" t="s">
        <v>75</v>
      </c>
      <c r="E910" s="104" t="s">
        <v>1553</v>
      </c>
      <c r="F910" s="105" t="s">
        <v>1554</v>
      </c>
      <c r="G910" s="106" t="s">
        <v>697</v>
      </c>
      <c r="H910" s="107">
        <v>1</v>
      </c>
      <c r="I910" s="108"/>
      <c r="J910" s="109">
        <f>ROUND($I$910*$H$910,2)</f>
        <v>0</v>
      </c>
      <c r="K910" s="105"/>
      <c r="L910" s="32"/>
      <c r="M910" s="110"/>
      <c r="N910" s="111" t="s">
        <v>31</v>
      </c>
      <c r="O910" s="17"/>
      <c r="P910" s="17"/>
      <c r="Q910" s="112">
        <v>0</v>
      </c>
      <c r="R910" s="112">
        <f>$Q$910*$H$910</f>
        <v>0</v>
      </c>
      <c r="S910" s="112">
        <v>0</v>
      </c>
      <c r="T910" s="113">
        <f>$S$910*$H$910</f>
        <v>0</v>
      </c>
      <c r="AR910" s="49" t="s">
        <v>78</v>
      </c>
      <c r="AT910" s="49" t="s">
        <v>75</v>
      </c>
      <c r="AU910" s="49" t="s">
        <v>43</v>
      </c>
      <c r="AY910" s="5" t="s">
        <v>73</v>
      </c>
      <c r="BE910" s="114">
        <f>IF($N$910="základní",$J$910,0)</f>
        <v>0</v>
      </c>
      <c r="BF910" s="114">
        <f>IF($N$910="snížená",$J$910,0)</f>
        <v>0</v>
      </c>
      <c r="BG910" s="114">
        <f>IF($N$910="zákl. přenesená",$J$910,0)</f>
        <v>0</v>
      </c>
      <c r="BH910" s="114">
        <f>IF($N$910="sníž. přenesená",$J$910,0)</f>
        <v>0</v>
      </c>
      <c r="BI910" s="114">
        <f>IF($N$910="nulová",$J$910,0)</f>
        <v>0</v>
      </c>
      <c r="BJ910" s="49" t="s">
        <v>8</v>
      </c>
      <c r="BK910" s="114">
        <f>ROUND($I$910*$H$910,2)</f>
        <v>0</v>
      </c>
      <c r="BL910" s="49" t="s">
        <v>78</v>
      </c>
      <c r="BM910" s="49" t="s">
        <v>1555</v>
      </c>
    </row>
    <row r="911" spans="2:47" s="5" customFormat="1" ht="44.25" customHeight="1">
      <c r="B911" s="16"/>
      <c r="C911" s="17"/>
      <c r="D911" s="115" t="s">
        <v>80</v>
      </c>
      <c r="E911" s="17"/>
      <c r="F911" s="118" t="s">
        <v>1556</v>
      </c>
      <c r="G911" s="17"/>
      <c r="H911" s="17"/>
      <c r="J911" s="17"/>
      <c r="K911" s="17"/>
      <c r="L911" s="32"/>
      <c r="M911" s="35"/>
      <c r="N911" s="17"/>
      <c r="O911" s="17"/>
      <c r="P911" s="17"/>
      <c r="Q911" s="17"/>
      <c r="R911" s="17"/>
      <c r="S911" s="17"/>
      <c r="T911" s="36"/>
      <c r="AT911" s="5" t="s">
        <v>80</v>
      </c>
      <c r="AU911" s="5" t="s">
        <v>43</v>
      </c>
    </row>
    <row r="912" spans="2:65" s="5" customFormat="1" ht="15.75" customHeight="1">
      <c r="B912" s="16"/>
      <c r="C912" s="103" t="s">
        <v>637</v>
      </c>
      <c r="D912" s="103" t="s">
        <v>75</v>
      </c>
      <c r="E912" s="104" t="s">
        <v>1557</v>
      </c>
      <c r="F912" s="105" t="s">
        <v>1558</v>
      </c>
      <c r="G912" s="106" t="s">
        <v>132</v>
      </c>
      <c r="H912" s="107">
        <v>47</v>
      </c>
      <c r="I912" s="108"/>
      <c r="J912" s="109">
        <f>ROUND($I$912*$H$912,2)</f>
        <v>0</v>
      </c>
      <c r="K912" s="105"/>
      <c r="L912" s="32"/>
      <c r="M912" s="110"/>
      <c r="N912" s="111" t="s">
        <v>31</v>
      </c>
      <c r="O912" s="17"/>
      <c r="P912" s="17"/>
      <c r="Q912" s="112">
        <v>0.004</v>
      </c>
      <c r="R912" s="112">
        <f>$Q$912*$H$912</f>
        <v>0.188</v>
      </c>
      <c r="S912" s="112">
        <v>0</v>
      </c>
      <c r="T912" s="113">
        <f>$S$912*$H$912</f>
        <v>0</v>
      </c>
      <c r="AR912" s="49" t="s">
        <v>78</v>
      </c>
      <c r="AT912" s="49" t="s">
        <v>75</v>
      </c>
      <c r="AU912" s="49" t="s">
        <v>43</v>
      </c>
      <c r="AY912" s="5" t="s">
        <v>73</v>
      </c>
      <c r="BE912" s="114">
        <f>IF($N$912="základní",$J$912,0)</f>
        <v>0</v>
      </c>
      <c r="BF912" s="114">
        <f>IF($N$912="snížená",$J$912,0)</f>
        <v>0</v>
      </c>
      <c r="BG912" s="114">
        <f>IF($N$912="zákl. přenesená",$J$912,0)</f>
        <v>0</v>
      </c>
      <c r="BH912" s="114">
        <f>IF($N$912="sníž. přenesená",$J$912,0)</f>
        <v>0</v>
      </c>
      <c r="BI912" s="114">
        <f>IF($N$912="nulová",$J$912,0)</f>
        <v>0</v>
      </c>
      <c r="BJ912" s="49" t="s">
        <v>8</v>
      </c>
      <c r="BK912" s="114">
        <f>ROUND($I$912*$H$912,2)</f>
        <v>0</v>
      </c>
      <c r="BL912" s="49" t="s">
        <v>78</v>
      </c>
      <c r="BM912" s="49" t="s">
        <v>1559</v>
      </c>
    </row>
    <row r="913" spans="2:47" s="5" customFormat="1" ht="84.75" customHeight="1">
      <c r="B913" s="16"/>
      <c r="C913" s="17"/>
      <c r="D913" s="115" t="s">
        <v>80</v>
      </c>
      <c r="E913" s="17"/>
      <c r="F913" s="118" t="s">
        <v>1560</v>
      </c>
      <c r="G913" s="17"/>
      <c r="H913" s="17"/>
      <c r="J913" s="17"/>
      <c r="K913" s="17"/>
      <c r="L913" s="32"/>
      <c r="M913" s="35"/>
      <c r="N913" s="17"/>
      <c r="O913" s="17"/>
      <c r="P913" s="17"/>
      <c r="Q913" s="17"/>
      <c r="R913" s="17"/>
      <c r="S913" s="17"/>
      <c r="T913" s="36"/>
      <c r="AT913" s="5" t="s">
        <v>80</v>
      </c>
      <c r="AU913" s="5" t="s">
        <v>43</v>
      </c>
    </row>
    <row r="914" spans="2:65" s="5" customFormat="1" ht="15.75" customHeight="1">
      <c r="B914" s="16"/>
      <c r="C914" s="103" t="s">
        <v>638</v>
      </c>
      <c r="D914" s="103" t="s">
        <v>75</v>
      </c>
      <c r="E914" s="104" t="s">
        <v>1561</v>
      </c>
      <c r="F914" s="105" t="s">
        <v>1562</v>
      </c>
      <c r="G914" s="106" t="s">
        <v>132</v>
      </c>
      <c r="H914" s="107">
        <v>22</v>
      </c>
      <c r="I914" s="108"/>
      <c r="J914" s="109">
        <f>ROUND($I$914*$H$914,2)</f>
        <v>0</v>
      </c>
      <c r="K914" s="105"/>
      <c r="L914" s="32"/>
      <c r="M914" s="110"/>
      <c r="N914" s="111" t="s">
        <v>31</v>
      </c>
      <c r="O914" s="17"/>
      <c r="P914" s="17"/>
      <c r="Q914" s="112">
        <v>0</v>
      </c>
      <c r="R914" s="112">
        <f>$Q$914*$H$914</f>
        <v>0</v>
      </c>
      <c r="S914" s="112">
        <v>0</v>
      </c>
      <c r="T914" s="113">
        <f>$S$914*$H$914</f>
        <v>0</v>
      </c>
      <c r="AR914" s="49" t="s">
        <v>78</v>
      </c>
      <c r="AT914" s="49" t="s">
        <v>75</v>
      </c>
      <c r="AU914" s="49" t="s">
        <v>43</v>
      </c>
      <c r="AY914" s="5" t="s">
        <v>73</v>
      </c>
      <c r="BE914" s="114">
        <f>IF($N$914="základní",$J$914,0)</f>
        <v>0</v>
      </c>
      <c r="BF914" s="114">
        <f>IF($N$914="snížená",$J$914,0)</f>
        <v>0</v>
      </c>
      <c r="BG914" s="114">
        <f>IF($N$914="zákl. přenesená",$J$914,0)</f>
        <v>0</v>
      </c>
      <c r="BH914" s="114">
        <f>IF($N$914="sníž. přenesená",$J$914,0)</f>
        <v>0</v>
      </c>
      <c r="BI914" s="114">
        <f>IF($N$914="nulová",$J$914,0)</f>
        <v>0</v>
      </c>
      <c r="BJ914" s="49" t="s">
        <v>8</v>
      </c>
      <c r="BK914" s="114">
        <f>ROUND($I$914*$H$914,2)</f>
        <v>0</v>
      </c>
      <c r="BL914" s="49" t="s">
        <v>78</v>
      </c>
      <c r="BM914" s="49" t="s">
        <v>1563</v>
      </c>
    </row>
    <row r="915" spans="2:47" s="5" customFormat="1" ht="57.75" customHeight="1">
      <c r="B915" s="16"/>
      <c r="C915" s="17"/>
      <c r="D915" s="115" t="s">
        <v>80</v>
      </c>
      <c r="E915" s="17"/>
      <c r="F915" s="118" t="s">
        <v>1564</v>
      </c>
      <c r="G915" s="17"/>
      <c r="H915" s="17"/>
      <c r="J915" s="17"/>
      <c r="K915" s="17"/>
      <c r="L915" s="32"/>
      <c r="M915" s="35"/>
      <c r="N915" s="17"/>
      <c r="O915" s="17"/>
      <c r="P915" s="17"/>
      <c r="Q915" s="17"/>
      <c r="R915" s="17"/>
      <c r="S915" s="17"/>
      <c r="T915" s="36"/>
      <c r="AT915" s="5" t="s">
        <v>80</v>
      </c>
      <c r="AU915" s="5" t="s">
        <v>43</v>
      </c>
    </row>
    <row r="916" spans="2:65" s="5" customFormat="1" ht="15.75" customHeight="1">
      <c r="B916" s="16"/>
      <c r="C916" s="103" t="s">
        <v>639</v>
      </c>
      <c r="D916" s="103" t="s">
        <v>75</v>
      </c>
      <c r="E916" s="104" t="s">
        <v>1565</v>
      </c>
      <c r="F916" s="105" t="s">
        <v>1566</v>
      </c>
      <c r="G916" s="106"/>
      <c r="H916" s="107">
        <v>80</v>
      </c>
      <c r="I916" s="108"/>
      <c r="J916" s="109">
        <f>ROUND($I$916*$H$916,2)</f>
        <v>0</v>
      </c>
      <c r="K916" s="105"/>
      <c r="L916" s="32"/>
      <c r="M916" s="110"/>
      <c r="N916" s="111" t="s">
        <v>31</v>
      </c>
      <c r="O916" s="17"/>
      <c r="P916" s="17"/>
      <c r="Q916" s="112">
        <v>0</v>
      </c>
      <c r="R916" s="112">
        <f>$Q$916*$H$916</f>
        <v>0</v>
      </c>
      <c r="S916" s="112">
        <v>0</v>
      </c>
      <c r="T916" s="113">
        <f>$S$916*$H$916</f>
        <v>0</v>
      </c>
      <c r="AR916" s="49" t="s">
        <v>78</v>
      </c>
      <c r="AT916" s="49" t="s">
        <v>75</v>
      </c>
      <c r="AU916" s="49" t="s">
        <v>43</v>
      </c>
      <c r="AY916" s="5" t="s">
        <v>73</v>
      </c>
      <c r="BE916" s="114">
        <f>IF($N$916="základní",$J$916,0)</f>
        <v>0</v>
      </c>
      <c r="BF916" s="114">
        <f>IF($N$916="snížená",$J$916,0)</f>
        <v>0</v>
      </c>
      <c r="BG916" s="114">
        <f>IF($N$916="zákl. přenesená",$J$916,0)</f>
        <v>0</v>
      </c>
      <c r="BH916" s="114">
        <f>IF($N$916="sníž. přenesená",$J$916,0)</f>
        <v>0</v>
      </c>
      <c r="BI916" s="114">
        <f>IF($N$916="nulová",$J$916,0)</f>
        <v>0</v>
      </c>
      <c r="BJ916" s="49" t="s">
        <v>8</v>
      </c>
      <c r="BK916" s="114">
        <f>ROUND($I$916*$H$916,2)</f>
        <v>0</v>
      </c>
      <c r="BL916" s="49" t="s">
        <v>78</v>
      </c>
      <c r="BM916" s="49" t="s">
        <v>1567</v>
      </c>
    </row>
    <row r="917" spans="2:47" s="5" customFormat="1" ht="30.75" customHeight="1">
      <c r="B917" s="16"/>
      <c r="C917" s="17"/>
      <c r="D917" s="115" t="s">
        <v>80</v>
      </c>
      <c r="E917" s="17"/>
      <c r="F917" s="118" t="s">
        <v>485</v>
      </c>
      <c r="G917" s="17"/>
      <c r="H917" s="17"/>
      <c r="J917" s="17"/>
      <c r="K917" s="17"/>
      <c r="L917" s="32"/>
      <c r="M917" s="35"/>
      <c r="N917" s="17"/>
      <c r="O917" s="17"/>
      <c r="P917" s="17"/>
      <c r="Q917" s="17"/>
      <c r="R917" s="17"/>
      <c r="S917" s="17"/>
      <c r="T917" s="36"/>
      <c r="AT917" s="5" t="s">
        <v>80</v>
      </c>
      <c r="AU917" s="5" t="s">
        <v>43</v>
      </c>
    </row>
    <row r="918" spans="2:63" s="90" customFormat="1" ht="23.25" customHeight="1">
      <c r="B918" s="91"/>
      <c r="C918" s="92"/>
      <c r="D918" s="92" t="s">
        <v>41</v>
      </c>
      <c r="E918" s="101" t="s">
        <v>111</v>
      </c>
      <c r="F918" s="101" t="s">
        <v>112</v>
      </c>
      <c r="G918" s="92"/>
      <c r="H918" s="92"/>
      <c r="J918" s="102">
        <f>$BK$918</f>
        <v>0</v>
      </c>
      <c r="K918" s="92"/>
      <c r="L918" s="95"/>
      <c r="M918" s="96"/>
      <c r="N918" s="92"/>
      <c r="O918" s="92"/>
      <c r="P918" s="97">
        <f>SUM($P$919:$P$920)</f>
        <v>0</v>
      </c>
      <c r="Q918" s="92"/>
      <c r="R918" s="97">
        <f>SUM($R$919:$R$920)</f>
        <v>0</v>
      </c>
      <c r="S918" s="92"/>
      <c r="T918" s="98">
        <f>SUM($T$919:$T$920)</f>
        <v>0</v>
      </c>
      <c r="AR918" s="99" t="s">
        <v>8</v>
      </c>
      <c r="AT918" s="99" t="s">
        <v>41</v>
      </c>
      <c r="AU918" s="99" t="s">
        <v>43</v>
      </c>
      <c r="AY918" s="99" t="s">
        <v>73</v>
      </c>
      <c r="BK918" s="100">
        <f>SUM($BK$919:$BK$920)</f>
        <v>0</v>
      </c>
    </row>
    <row r="919" spans="2:65" s="5" customFormat="1" ht="15.75" customHeight="1">
      <c r="B919" s="16"/>
      <c r="C919" s="103" t="s">
        <v>640</v>
      </c>
      <c r="D919" s="103" t="s">
        <v>75</v>
      </c>
      <c r="E919" s="104" t="s">
        <v>114</v>
      </c>
      <c r="F919" s="105" t="s">
        <v>115</v>
      </c>
      <c r="G919" s="106" t="s">
        <v>116</v>
      </c>
      <c r="H919" s="107">
        <v>25446.859</v>
      </c>
      <c r="I919" s="108"/>
      <c r="J919" s="109">
        <f>ROUND($I$919*$H$919,2)</f>
        <v>0</v>
      </c>
      <c r="K919" s="105"/>
      <c r="L919" s="32"/>
      <c r="M919" s="110"/>
      <c r="N919" s="111" t="s">
        <v>31</v>
      </c>
      <c r="O919" s="17"/>
      <c r="P919" s="17"/>
      <c r="Q919" s="112">
        <v>0</v>
      </c>
      <c r="R919" s="112">
        <f>$Q$919*$H$919</f>
        <v>0</v>
      </c>
      <c r="S919" s="112">
        <v>0</v>
      </c>
      <c r="T919" s="113">
        <f>$S$919*$H$919</f>
        <v>0</v>
      </c>
      <c r="AR919" s="49" t="s">
        <v>78</v>
      </c>
      <c r="AT919" s="49" t="s">
        <v>75</v>
      </c>
      <c r="AU919" s="49" t="s">
        <v>82</v>
      </c>
      <c r="AY919" s="5" t="s">
        <v>73</v>
      </c>
      <c r="BE919" s="114">
        <f>IF($N$919="základní",$J$919,0)</f>
        <v>0</v>
      </c>
      <c r="BF919" s="114">
        <f>IF($N$919="snížená",$J$919,0)</f>
        <v>0</v>
      </c>
      <c r="BG919" s="114">
        <f>IF($N$919="zákl. přenesená",$J$919,0)</f>
        <v>0</v>
      </c>
      <c r="BH919" s="114">
        <f>IF($N$919="sníž. přenesená",$J$919,0)</f>
        <v>0</v>
      </c>
      <c r="BI919" s="114">
        <f>IF($N$919="nulová",$J$919,0)</f>
        <v>0</v>
      </c>
      <c r="BJ919" s="49" t="s">
        <v>8</v>
      </c>
      <c r="BK919" s="114">
        <f>ROUND($I$919*$H$919,2)</f>
        <v>0</v>
      </c>
      <c r="BL919" s="49" t="s">
        <v>78</v>
      </c>
      <c r="BM919" s="49" t="s">
        <v>1568</v>
      </c>
    </row>
    <row r="920" spans="2:47" s="5" customFormat="1" ht="16.5" customHeight="1">
      <c r="B920" s="16"/>
      <c r="C920" s="17"/>
      <c r="D920" s="115" t="s">
        <v>79</v>
      </c>
      <c r="E920" s="17"/>
      <c r="F920" s="116" t="s">
        <v>1569</v>
      </c>
      <c r="G920" s="17"/>
      <c r="H920" s="17"/>
      <c r="J920" s="17"/>
      <c r="K920" s="17"/>
      <c r="L920" s="32"/>
      <c r="M920" s="35"/>
      <c r="N920" s="17"/>
      <c r="O920" s="17"/>
      <c r="P920" s="17"/>
      <c r="Q920" s="17"/>
      <c r="R920" s="17"/>
      <c r="S920" s="17"/>
      <c r="T920" s="36"/>
      <c r="AT920" s="5" t="s">
        <v>79</v>
      </c>
      <c r="AU920" s="5" t="s">
        <v>82</v>
      </c>
    </row>
    <row r="921" spans="2:63" s="90" customFormat="1" ht="30.75" customHeight="1">
      <c r="B921" s="91"/>
      <c r="C921" s="92"/>
      <c r="D921" s="92" t="s">
        <v>41</v>
      </c>
      <c r="E921" s="101" t="s">
        <v>575</v>
      </c>
      <c r="F921" s="101" t="s">
        <v>576</v>
      </c>
      <c r="G921" s="92"/>
      <c r="H921" s="92"/>
      <c r="J921" s="102">
        <f>$BK$921</f>
        <v>0</v>
      </c>
      <c r="K921" s="92"/>
      <c r="L921" s="95"/>
      <c r="M921" s="96"/>
      <c r="N921" s="92"/>
      <c r="O921" s="92"/>
      <c r="P921" s="97">
        <f>SUM($P$922:$P$963)</f>
        <v>0</v>
      </c>
      <c r="Q921" s="92"/>
      <c r="R921" s="97">
        <f>SUM($R$922:$R$963)</f>
        <v>0</v>
      </c>
      <c r="S921" s="92"/>
      <c r="T921" s="98">
        <f>SUM($T$922:$T$963)</f>
        <v>0</v>
      </c>
      <c r="AR921" s="99" t="s">
        <v>8</v>
      </c>
      <c r="AT921" s="99" t="s">
        <v>41</v>
      </c>
      <c r="AU921" s="99" t="s">
        <v>8</v>
      </c>
      <c r="AY921" s="99" t="s">
        <v>73</v>
      </c>
      <c r="BK921" s="100">
        <f>SUM($BK$922:$BK$963)</f>
        <v>0</v>
      </c>
    </row>
    <row r="922" spans="2:65" s="5" customFormat="1" ht="15.75" customHeight="1">
      <c r="B922" s="16"/>
      <c r="C922" s="103" t="s">
        <v>641</v>
      </c>
      <c r="D922" s="103" t="s">
        <v>75</v>
      </c>
      <c r="E922" s="104" t="s">
        <v>1570</v>
      </c>
      <c r="F922" s="105" t="s">
        <v>1571</v>
      </c>
      <c r="G922" s="106" t="s">
        <v>160</v>
      </c>
      <c r="H922" s="107">
        <v>10</v>
      </c>
      <c r="I922" s="108"/>
      <c r="J922" s="109">
        <f>ROUND($I$922*$H$922,2)</f>
        <v>0</v>
      </c>
      <c r="K922" s="105"/>
      <c r="L922" s="32"/>
      <c r="M922" s="110"/>
      <c r="N922" s="111" t="s">
        <v>31</v>
      </c>
      <c r="O922" s="17"/>
      <c r="P922" s="17"/>
      <c r="Q922" s="112">
        <v>0</v>
      </c>
      <c r="R922" s="112">
        <f>$Q$922*$H$922</f>
        <v>0</v>
      </c>
      <c r="S922" s="112">
        <v>0</v>
      </c>
      <c r="T922" s="113">
        <f>$S$922*$H$922</f>
        <v>0</v>
      </c>
      <c r="AR922" s="49" t="s">
        <v>78</v>
      </c>
      <c r="AT922" s="49" t="s">
        <v>75</v>
      </c>
      <c r="AU922" s="49" t="s">
        <v>43</v>
      </c>
      <c r="AY922" s="5" t="s">
        <v>73</v>
      </c>
      <c r="BE922" s="114">
        <f>IF($N$922="základní",$J$922,0)</f>
        <v>0</v>
      </c>
      <c r="BF922" s="114">
        <f>IF($N$922="snížená",$J$922,0)</f>
        <v>0</v>
      </c>
      <c r="BG922" s="114">
        <f>IF($N$922="zákl. přenesená",$J$922,0)</f>
        <v>0</v>
      </c>
      <c r="BH922" s="114">
        <f>IF($N$922="sníž. přenesená",$J$922,0)</f>
        <v>0</v>
      </c>
      <c r="BI922" s="114">
        <f>IF($N$922="nulová",$J$922,0)</f>
        <v>0</v>
      </c>
      <c r="BJ922" s="49" t="s">
        <v>8</v>
      </c>
      <c r="BK922" s="114">
        <f>ROUND($I$922*$H$922,2)</f>
        <v>0</v>
      </c>
      <c r="BL922" s="49" t="s">
        <v>78</v>
      </c>
      <c r="BM922" s="49" t="s">
        <v>1572</v>
      </c>
    </row>
    <row r="923" spans="2:47" s="5" customFormat="1" ht="30.75" customHeight="1">
      <c r="B923" s="16"/>
      <c r="C923" s="17"/>
      <c r="D923" s="115" t="s">
        <v>80</v>
      </c>
      <c r="E923" s="17"/>
      <c r="F923" s="118" t="s">
        <v>1573</v>
      </c>
      <c r="G923" s="17"/>
      <c r="H923" s="17"/>
      <c r="J923" s="17"/>
      <c r="K923" s="17"/>
      <c r="L923" s="32"/>
      <c r="M923" s="35"/>
      <c r="N923" s="17"/>
      <c r="O923" s="17"/>
      <c r="P923" s="17"/>
      <c r="Q923" s="17"/>
      <c r="R923" s="17"/>
      <c r="S923" s="17"/>
      <c r="T923" s="36"/>
      <c r="AT923" s="5" t="s">
        <v>80</v>
      </c>
      <c r="AU923" s="5" t="s">
        <v>43</v>
      </c>
    </row>
    <row r="924" spans="2:65" s="5" customFormat="1" ht="15.75" customHeight="1">
      <c r="B924" s="16"/>
      <c r="C924" s="103" t="s">
        <v>642</v>
      </c>
      <c r="D924" s="103" t="s">
        <v>75</v>
      </c>
      <c r="E924" s="104" t="s">
        <v>578</v>
      </c>
      <c r="F924" s="105" t="s">
        <v>579</v>
      </c>
      <c r="G924" s="106" t="s">
        <v>83</v>
      </c>
      <c r="H924" s="107">
        <v>6</v>
      </c>
      <c r="I924" s="108"/>
      <c r="J924" s="109">
        <f>ROUND($I$924*$H$924,2)</f>
        <v>0</v>
      </c>
      <c r="K924" s="105"/>
      <c r="L924" s="32"/>
      <c r="M924" s="110"/>
      <c r="N924" s="111" t="s">
        <v>31</v>
      </c>
      <c r="O924" s="17"/>
      <c r="P924" s="17"/>
      <c r="Q924" s="112">
        <v>0</v>
      </c>
      <c r="R924" s="112">
        <f>$Q$924*$H$924</f>
        <v>0</v>
      </c>
      <c r="S924" s="112">
        <v>0</v>
      </c>
      <c r="T924" s="113">
        <f>$S$924*$H$924</f>
        <v>0</v>
      </c>
      <c r="AR924" s="49" t="s">
        <v>78</v>
      </c>
      <c r="AT924" s="49" t="s">
        <v>75</v>
      </c>
      <c r="AU924" s="49" t="s">
        <v>43</v>
      </c>
      <c r="AY924" s="5" t="s">
        <v>73</v>
      </c>
      <c r="BE924" s="114">
        <f>IF($N$924="základní",$J$924,0)</f>
        <v>0</v>
      </c>
      <c r="BF924" s="114">
        <f>IF($N$924="snížená",$J$924,0)</f>
        <v>0</v>
      </c>
      <c r="BG924" s="114">
        <f>IF($N$924="zákl. přenesená",$J$924,0)</f>
        <v>0</v>
      </c>
      <c r="BH924" s="114">
        <f>IF($N$924="sníž. přenesená",$J$924,0)</f>
        <v>0</v>
      </c>
      <c r="BI924" s="114">
        <f>IF($N$924="nulová",$J$924,0)</f>
        <v>0</v>
      </c>
      <c r="BJ924" s="49" t="s">
        <v>8</v>
      </c>
      <c r="BK924" s="114">
        <f>ROUND($I$924*$H$924,2)</f>
        <v>0</v>
      </c>
      <c r="BL924" s="49" t="s">
        <v>78</v>
      </c>
      <c r="BM924" s="49" t="s">
        <v>1574</v>
      </c>
    </row>
    <row r="925" spans="2:47" s="5" customFormat="1" ht="44.25" customHeight="1">
      <c r="B925" s="16"/>
      <c r="C925" s="17"/>
      <c r="D925" s="115" t="s">
        <v>80</v>
      </c>
      <c r="E925" s="17"/>
      <c r="F925" s="118" t="s">
        <v>1575</v>
      </c>
      <c r="G925" s="17"/>
      <c r="H925" s="17"/>
      <c r="J925" s="17"/>
      <c r="K925" s="17"/>
      <c r="L925" s="32"/>
      <c r="M925" s="35"/>
      <c r="N925" s="17"/>
      <c r="O925" s="17"/>
      <c r="P925" s="17"/>
      <c r="Q925" s="17"/>
      <c r="R925" s="17"/>
      <c r="S925" s="17"/>
      <c r="T925" s="36"/>
      <c r="AT925" s="5" t="s">
        <v>80</v>
      </c>
      <c r="AU925" s="5" t="s">
        <v>43</v>
      </c>
    </row>
    <row r="926" spans="2:65" s="5" customFormat="1" ht="15.75" customHeight="1">
      <c r="B926" s="16"/>
      <c r="C926" s="103" t="s">
        <v>643</v>
      </c>
      <c r="D926" s="103" t="s">
        <v>75</v>
      </c>
      <c r="E926" s="104" t="s">
        <v>581</v>
      </c>
      <c r="F926" s="105" t="s">
        <v>582</v>
      </c>
      <c r="G926" s="106" t="s">
        <v>83</v>
      </c>
      <c r="H926" s="107">
        <v>5</v>
      </c>
      <c r="I926" s="108"/>
      <c r="J926" s="109">
        <f>ROUND($I$926*$H$926,2)</f>
        <v>0</v>
      </c>
      <c r="K926" s="105"/>
      <c r="L926" s="32"/>
      <c r="M926" s="110"/>
      <c r="N926" s="111" t="s">
        <v>31</v>
      </c>
      <c r="O926" s="17"/>
      <c r="P926" s="17"/>
      <c r="Q926" s="112">
        <v>0</v>
      </c>
      <c r="R926" s="112">
        <f>$Q$926*$H$926</f>
        <v>0</v>
      </c>
      <c r="S926" s="112">
        <v>0</v>
      </c>
      <c r="T926" s="113">
        <f>$S$926*$H$926</f>
        <v>0</v>
      </c>
      <c r="AR926" s="49" t="s">
        <v>78</v>
      </c>
      <c r="AT926" s="49" t="s">
        <v>75</v>
      </c>
      <c r="AU926" s="49" t="s">
        <v>43</v>
      </c>
      <c r="AY926" s="5" t="s">
        <v>73</v>
      </c>
      <c r="BE926" s="114">
        <f>IF($N$926="základní",$J$926,0)</f>
        <v>0</v>
      </c>
      <c r="BF926" s="114">
        <f>IF($N$926="snížená",$J$926,0)</f>
        <v>0</v>
      </c>
      <c r="BG926" s="114">
        <f>IF($N$926="zákl. přenesená",$J$926,0)</f>
        <v>0</v>
      </c>
      <c r="BH926" s="114">
        <f>IF($N$926="sníž. přenesená",$J$926,0)</f>
        <v>0</v>
      </c>
      <c r="BI926" s="114">
        <f>IF($N$926="nulová",$J$926,0)</f>
        <v>0</v>
      </c>
      <c r="BJ926" s="49" t="s">
        <v>8</v>
      </c>
      <c r="BK926" s="114">
        <f>ROUND($I$926*$H$926,2)</f>
        <v>0</v>
      </c>
      <c r="BL926" s="49" t="s">
        <v>78</v>
      </c>
      <c r="BM926" s="49" t="s">
        <v>1576</v>
      </c>
    </row>
    <row r="927" spans="2:47" s="5" customFormat="1" ht="44.25" customHeight="1">
      <c r="B927" s="16"/>
      <c r="C927" s="17"/>
      <c r="D927" s="115" t="s">
        <v>80</v>
      </c>
      <c r="E927" s="17"/>
      <c r="F927" s="118" t="s">
        <v>1577</v>
      </c>
      <c r="G927" s="17"/>
      <c r="H927" s="17"/>
      <c r="J927" s="17"/>
      <c r="K927" s="17"/>
      <c r="L927" s="32"/>
      <c r="M927" s="35"/>
      <c r="N927" s="17"/>
      <c r="O927" s="17"/>
      <c r="P927" s="17"/>
      <c r="Q927" s="17"/>
      <c r="R927" s="17"/>
      <c r="S927" s="17"/>
      <c r="T927" s="36"/>
      <c r="AT927" s="5" t="s">
        <v>80</v>
      </c>
      <c r="AU927" s="5" t="s">
        <v>43</v>
      </c>
    </row>
    <row r="928" spans="2:65" s="5" customFormat="1" ht="15.75" customHeight="1">
      <c r="B928" s="16"/>
      <c r="C928" s="103" t="s">
        <v>648</v>
      </c>
      <c r="D928" s="103" t="s">
        <v>75</v>
      </c>
      <c r="E928" s="104" t="s">
        <v>584</v>
      </c>
      <c r="F928" s="105" t="s">
        <v>1578</v>
      </c>
      <c r="G928" s="106" t="s">
        <v>83</v>
      </c>
      <c r="H928" s="107">
        <v>4</v>
      </c>
      <c r="I928" s="108"/>
      <c r="J928" s="109">
        <f>ROUND($I$928*$H$928,2)</f>
        <v>0</v>
      </c>
      <c r="K928" s="105"/>
      <c r="L928" s="32"/>
      <c r="M928" s="110"/>
      <c r="N928" s="111" t="s">
        <v>31</v>
      </c>
      <c r="O928" s="17"/>
      <c r="P928" s="17"/>
      <c r="Q928" s="112">
        <v>0</v>
      </c>
      <c r="R928" s="112">
        <f>$Q$928*$H$928</f>
        <v>0</v>
      </c>
      <c r="S928" s="112">
        <v>0</v>
      </c>
      <c r="T928" s="113">
        <f>$S$928*$H$928</f>
        <v>0</v>
      </c>
      <c r="AR928" s="49" t="s">
        <v>78</v>
      </c>
      <c r="AT928" s="49" t="s">
        <v>75</v>
      </c>
      <c r="AU928" s="49" t="s">
        <v>43</v>
      </c>
      <c r="AY928" s="5" t="s">
        <v>73</v>
      </c>
      <c r="BE928" s="114">
        <f>IF($N$928="základní",$J$928,0)</f>
        <v>0</v>
      </c>
      <c r="BF928" s="114">
        <f>IF($N$928="snížená",$J$928,0)</f>
        <v>0</v>
      </c>
      <c r="BG928" s="114">
        <f>IF($N$928="zákl. přenesená",$J$928,0)</f>
        <v>0</v>
      </c>
      <c r="BH928" s="114">
        <f>IF($N$928="sníž. přenesená",$J$928,0)</f>
        <v>0</v>
      </c>
      <c r="BI928" s="114">
        <f>IF($N$928="nulová",$J$928,0)</f>
        <v>0</v>
      </c>
      <c r="BJ928" s="49" t="s">
        <v>8</v>
      </c>
      <c r="BK928" s="114">
        <f>ROUND($I$928*$H$928,2)</f>
        <v>0</v>
      </c>
      <c r="BL928" s="49" t="s">
        <v>78</v>
      </c>
      <c r="BM928" s="49" t="s">
        <v>1579</v>
      </c>
    </row>
    <row r="929" spans="2:47" s="5" customFormat="1" ht="44.25" customHeight="1">
      <c r="B929" s="16"/>
      <c r="C929" s="17"/>
      <c r="D929" s="115" t="s">
        <v>80</v>
      </c>
      <c r="E929" s="17"/>
      <c r="F929" s="118" t="s">
        <v>1580</v>
      </c>
      <c r="G929" s="17"/>
      <c r="H929" s="17"/>
      <c r="J929" s="17"/>
      <c r="K929" s="17"/>
      <c r="L929" s="32"/>
      <c r="M929" s="35"/>
      <c r="N929" s="17"/>
      <c r="O929" s="17"/>
      <c r="P929" s="17"/>
      <c r="Q929" s="17"/>
      <c r="R929" s="17"/>
      <c r="S929" s="17"/>
      <c r="T929" s="36"/>
      <c r="AT929" s="5" t="s">
        <v>80</v>
      </c>
      <c r="AU929" s="5" t="s">
        <v>43</v>
      </c>
    </row>
    <row r="930" spans="2:65" s="5" customFormat="1" ht="15.75" customHeight="1">
      <c r="B930" s="16"/>
      <c r="C930" s="103" t="s">
        <v>649</v>
      </c>
      <c r="D930" s="103" t="s">
        <v>75</v>
      </c>
      <c r="E930" s="104" t="s">
        <v>698</v>
      </c>
      <c r="F930" s="105" t="s">
        <v>586</v>
      </c>
      <c r="G930" s="106" t="s">
        <v>132</v>
      </c>
      <c r="H930" s="107">
        <v>190</v>
      </c>
      <c r="I930" s="108"/>
      <c r="J930" s="109">
        <f>ROUND($I$930*$H$930,2)</f>
        <v>0</v>
      </c>
      <c r="K930" s="105"/>
      <c r="L930" s="32"/>
      <c r="M930" s="110"/>
      <c r="N930" s="111" t="s">
        <v>31</v>
      </c>
      <c r="O930" s="17"/>
      <c r="P930" s="17"/>
      <c r="Q930" s="112">
        <v>0</v>
      </c>
      <c r="R930" s="112">
        <f>$Q$930*$H$930</f>
        <v>0</v>
      </c>
      <c r="S930" s="112">
        <v>0</v>
      </c>
      <c r="T930" s="113">
        <f>$S$930*$H$930</f>
        <v>0</v>
      </c>
      <c r="AR930" s="49" t="s">
        <v>78</v>
      </c>
      <c r="AT930" s="49" t="s">
        <v>75</v>
      </c>
      <c r="AU930" s="49" t="s">
        <v>43</v>
      </c>
      <c r="AY930" s="5" t="s">
        <v>73</v>
      </c>
      <c r="BE930" s="114">
        <f>IF($N$930="základní",$J$930,0)</f>
        <v>0</v>
      </c>
      <c r="BF930" s="114">
        <f>IF($N$930="snížená",$J$930,0)</f>
        <v>0</v>
      </c>
      <c r="BG930" s="114">
        <f>IF($N$930="zákl. přenesená",$J$930,0)</f>
        <v>0</v>
      </c>
      <c r="BH930" s="114">
        <f>IF($N$930="sníž. přenesená",$J$930,0)</f>
        <v>0</v>
      </c>
      <c r="BI930" s="114">
        <f>IF($N$930="nulová",$J$930,0)</f>
        <v>0</v>
      </c>
      <c r="BJ930" s="49" t="s">
        <v>8</v>
      </c>
      <c r="BK930" s="114">
        <f>ROUND($I$930*$H$930,2)</f>
        <v>0</v>
      </c>
      <c r="BL930" s="49" t="s">
        <v>78</v>
      </c>
      <c r="BM930" s="49" t="s">
        <v>1581</v>
      </c>
    </row>
    <row r="931" spans="2:47" s="5" customFormat="1" ht="30.75" customHeight="1">
      <c r="B931" s="16"/>
      <c r="C931" s="17"/>
      <c r="D931" s="115" t="s">
        <v>80</v>
      </c>
      <c r="E931" s="17"/>
      <c r="F931" s="118" t="s">
        <v>1582</v>
      </c>
      <c r="G931" s="17"/>
      <c r="H931" s="17"/>
      <c r="J931" s="17"/>
      <c r="K931" s="17"/>
      <c r="L931" s="32"/>
      <c r="M931" s="35"/>
      <c r="N931" s="17"/>
      <c r="O931" s="17"/>
      <c r="P931" s="17"/>
      <c r="Q931" s="17"/>
      <c r="R931" s="17"/>
      <c r="S931" s="17"/>
      <c r="T931" s="36"/>
      <c r="AT931" s="5" t="s">
        <v>80</v>
      </c>
      <c r="AU931" s="5" t="s">
        <v>43</v>
      </c>
    </row>
    <row r="932" spans="2:65" s="5" customFormat="1" ht="15.75" customHeight="1">
      <c r="B932" s="16"/>
      <c r="C932" s="103" t="s">
        <v>650</v>
      </c>
      <c r="D932" s="103" t="s">
        <v>75</v>
      </c>
      <c r="E932" s="104" t="s">
        <v>588</v>
      </c>
      <c r="F932" s="105" t="s">
        <v>1583</v>
      </c>
      <c r="G932" s="106" t="s">
        <v>132</v>
      </c>
      <c r="H932" s="107">
        <v>30</v>
      </c>
      <c r="I932" s="108"/>
      <c r="J932" s="109">
        <f>ROUND($I$932*$H$932,2)</f>
        <v>0</v>
      </c>
      <c r="K932" s="105"/>
      <c r="L932" s="32"/>
      <c r="M932" s="110"/>
      <c r="N932" s="111" t="s">
        <v>31</v>
      </c>
      <c r="O932" s="17"/>
      <c r="P932" s="17"/>
      <c r="Q932" s="112">
        <v>0</v>
      </c>
      <c r="R932" s="112">
        <f>$Q$932*$H$932</f>
        <v>0</v>
      </c>
      <c r="S932" s="112">
        <v>0</v>
      </c>
      <c r="T932" s="113">
        <f>$S$932*$H$932</f>
        <v>0</v>
      </c>
      <c r="AR932" s="49" t="s">
        <v>78</v>
      </c>
      <c r="AT932" s="49" t="s">
        <v>75</v>
      </c>
      <c r="AU932" s="49" t="s">
        <v>43</v>
      </c>
      <c r="AY932" s="5" t="s">
        <v>73</v>
      </c>
      <c r="BE932" s="114">
        <f>IF($N$932="základní",$J$932,0)</f>
        <v>0</v>
      </c>
      <c r="BF932" s="114">
        <f>IF($N$932="snížená",$J$932,0)</f>
        <v>0</v>
      </c>
      <c r="BG932" s="114">
        <f>IF($N$932="zákl. přenesená",$J$932,0)</f>
        <v>0</v>
      </c>
      <c r="BH932" s="114">
        <f>IF($N$932="sníž. přenesená",$J$932,0)</f>
        <v>0</v>
      </c>
      <c r="BI932" s="114">
        <f>IF($N$932="nulová",$J$932,0)</f>
        <v>0</v>
      </c>
      <c r="BJ932" s="49" t="s">
        <v>8</v>
      </c>
      <c r="BK932" s="114">
        <f>ROUND($I$932*$H$932,2)</f>
        <v>0</v>
      </c>
      <c r="BL932" s="49" t="s">
        <v>78</v>
      </c>
      <c r="BM932" s="49" t="s">
        <v>1584</v>
      </c>
    </row>
    <row r="933" spans="2:47" s="5" customFormat="1" ht="30.75" customHeight="1">
      <c r="B933" s="16"/>
      <c r="C933" s="17"/>
      <c r="D933" s="115" t="s">
        <v>80</v>
      </c>
      <c r="E933" s="17"/>
      <c r="F933" s="118" t="s">
        <v>1585</v>
      </c>
      <c r="G933" s="17"/>
      <c r="H933" s="17"/>
      <c r="J933" s="17"/>
      <c r="K933" s="17"/>
      <c r="L933" s="32"/>
      <c r="M933" s="35"/>
      <c r="N933" s="17"/>
      <c r="O933" s="17"/>
      <c r="P933" s="17"/>
      <c r="Q933" s="17"/>
      <c r="R933" s="17"/>
      <c r="S933" s="17"/>
      <c r="T933" s="36"/>
      <c r="AT933" s="5" t="s">
        <v>80</v>
      </c>
      <c r="AU933" s="5" t="s">
        <v>43</v>
      </c>
    </row>
    <row r="934" spans="2:65" s="5" customFormat="1" ht="15.75" customHeight="1">
      <c r="B934" s="16"/>
      <c r="C934" s="103" t="s">
        <v>652</v>
      </c>
      <c r="D934" s="103" t="s">
        <v>75</v>
      </c>
      <c r="E934" s="104" t="s">
        <v>699</v>
      </c>
      <c r="F934" s="105" t="s">
        <v>591</v>
      </c>
      <c r="G934" s="106" t="s">
        <v>83</v>
      </c>
      <c r="H934" s="107">
        <v>1</v>
      </c>
      <c r="I934" s="108"/>
      <c r="J934" s="109">
        <f>ROUND($I$934*$H$934,2)</f>
        <v>0</v>
      </c>
      <c r="K934" s="105"/>
      <c r="L934" s="32"/>
      <c r="M934" s="110"/>
      <c r="N934" s="111" t="s">
        <v>31</v>
      </c>
      <c r="O934" s="17"/>
      <c r="P934" s="17"/>
      <c r="Q934" s="112">
        <v>0</v>
      </c>
      <c r="R934" s="112">
        <f>$Q$934*$H$934</f>
        <v>0</v>
      </c>
      <c r="S934" s="112">
        <v>0</v>
      </c>
      <c r="T934" s="113">
        <f>$S$934*$H$934</f>
        <v>0</v>
      </c>
      <c r="AR934" s="49" t="s">
        <v>78</v>
      </c>
      <c r="AT934" s="49" t="s">
        <v>75</v>
      </c>
      <c r="AU934" s="49" t="s">
        <v>43</v>
      </c>
      <c r="AY934" s="5" t="s">
        <v>73</v>
      </c>
      <c r="BE934" s="114">
        <f>IF($N$934="základní",$J$934,0)</f>
        <v>0</v>
      </c>
      <c r="BF934" s="114">
        <f>IF($N$934="snížená",$J$934,0)</f>
        <v>0</v>
      </c>
      <c r="BG934" s="114">
        <f>IF($N$934="zákl. přenesená",$J$934,0)</f>
        <v>0</v>
      </c>
      <c r="BH934" s="114">
        <f>IF($N$934="sníž. přenesená",$J$934,0)</f>
        <v>0</v>
      </c>
      <c r="BI934" s="114">
        <f>IF($N$934="nulová",$J$934,0)</f>
        <v>0</v>
      </c>
      <c r="BJ934" s="49" t="s">
        <v>8</v>
      </c>
      <c r="BK934" s="114">
        <f>ROUND($I$934*$H$934,2)</f>
        <v>0</v>
      </c>
      <c r="BL934" s="49" t="s">
        <v>78</v>
      </c>
      <c r="BM934" s="49" t="s">
        <v>1586</v>
      </c>
    </row>
    <row r="935" spans="2:47" s="5" customFormat="1" ht="179.25" customHeight="1">
      <c r="B935" s="16"/>
      <c r="C935" s="17"/>
      <c r="D935" s="115" t="s">
        <v>80</v>
      </c>
      <c r="E935" s="17"/>
      <c r="F935" s="118" t="s">
        <v>1587</v>
      </c>
      <c r="G935" s="17"/>
      <c r="H935" s="17"/>
      <c r="J935" s="17"/>
      <c r="K935" s="17"/>
      <c r="L935" s="32"/>
      <c r="M935" s="35"/>
      <c r="N935" s="17"/>
      <c r="O935" s="17"/>
      <c r="P935" s="17"/>
      <c r="Q935" s="17"/>
      <c r="R935" s="17"/>
      <c r="S935" s="17"/>
      <c r="T935" s="36"/>
      <c r="AT935" s="5" t="s">
        <v>80</v>
      </c>
      <c r="AU935" s="5" t="s">
        <v>43</v>
      </c>
    </row>
    <row r="936" spans="2:65" s="5" customFormat="1" ht="15.75" customHeight="1">
      <c r="B936" s="16"/>
      <c r="C936" s="103" t="s">
        <v>653</v>
      </c>
      <c r="D936" s="103" t="s">
        <v>75</v>
      </c>
      <c r="E936" s="104" t="s">
        <v>700</v>
      </c>
      <c r="F936" s="105" t="s">
        <v>1588</v>
      </c>
      <c r="G936" s="106" t="s">
        <v>132</v>
      </c>
      <c r="H936" s="107">
        <v>49</v>
      </c>
      <c r="I936" s="108"/>
      <c r="J936" s="109">
        <f>ROUND($I$936*$H$936,2)</f>
        <v>0</v>
      </c>
      <c r="K936" s="105"/>
      <c r="L936" s="32"/>
      <c r="M936" s="110"/>
      <c r="N936" s="111" t="s">
        <v>31</v>
      </c>
      <c r="O936" s="17"/>
      <c r="P936" s="17"/>
      <c r="Q936" s="112">
        <v>0</v>
      </c>
      <c r="R936" s="112">
        <f>$Q$936*$H$936</f>
        <v>0</v>
      </c>
      <c r="S936" s="112">
        <v>0</v>
      </c>
      <c r="T936" s="113">
        <f>$S$936*$H$936</f>
        <v>0</v>
      </c>
      <c r="AR936" s="49" t="s">
        <v>78</v>
      </c>
      <c r="AT936" s="49" t="s">
        <v>75</v>
      </c>
      <c r="AU936" s="49" t="s">
        <v>43</v>
      </c>
      <c r="AY936" s="5" t="s">
        <v>73</v>
      </c>
      <c r="BE936" s="114">
        <f>IF($N$936="základní",$J$936,0)</f>
        <v>0</v>
      </c>
      <c r="BF936" s="114">
        <f>IF($N$936="snížená",$J$936,0)</f>
        <v>0</v>
      </c>
      <c r="BG936" s="114">
        <f>IF($N$936="zákl. přenesená",$J$936,0)</f>
        <v>0</v>
      </c>
      <c r="BH936" s="114">
        <f>IF($N$936="sníž. přenesená",$J$936,0)</f>
        <v>0</v>
      </c>
      <c r="BI936" s="114">
        <f>IF($N$936="nulová",$J$936,0)</f>
        <v>0</v>
      </c>
      <c r="BJ936" s="49" t="s">
        <v>8</v>
      </c>
      <c r="BK936" s="114">
        <f>ROUND($I$936*$H$936,2)</f>
        <v>0</v>
      </c>
      <c r="BL936" s="49" t="s">
        <v>78</v>
      </c>
      <c r="BM936" s="49" t="s">
        <v>1589</v>
      </c>
    </row>
    <row r="937" spans="2:47" s="5" customFormat="1" ht="111.75" customHeight="1">
      <c r="B937" s="16"/>
      <c r="C937" s="17"/>
      <c r="D937" s="115" t="s">
        <v>80</v>
      </c>
      <c r="E937" s="17"/>
      <c r="F937" s="118" t="s">
        <v>1590</v>
      </c>
      <c r="G937" s="17"/>
      <c r="H937" s="17"/>
      <c r="J937" s="17"/>
      <c r="K937" s="17"/>
      <c r="L937" s="32"/>
      <c r="M937" s="35"/>
      <c r="N937" s="17"/>
      <c r="O937" s="17"/>
      <c r="P937" s="17"/>
      <c r="Q937" s="17"/>
      <c r="R937" s="17"/>
      <c r="S937" s="17"/>
      <c r="T937" s="36"/>
      <c r="AT937" s="5" t="s">
        <v>80</v>
      </c>
      <c r="AU937" s="5" t="s">
        <v>43</v>
      </c>
    </row>
    <row r="938" spans="2:65" s="5" customFormat="1" ht="15.75" customHeight="1">
      <c r="B938" s="16"/>
      <c r="C938" s="103" t="s">
        <v>654</v>
      </c>
      <c r="D938" s="103" t="s">
        <v>75</v>
      </c>
      <c r="E938" s="104" t="s">
        <v>590</v>
      </c>
      <c r="F938" s="105" t="s">
        <v>599</v>
      </c>
      <c r="G938" s="106" t="s">
        <v>222</v>
      </c>
      <c r="H938" s="107">
        <v>4</v>
      </c>
      <c r="I938" s="108"/>
      <c r="J938" s="109">
        <f>ROUND($I$938*$H$938,2)</f>
        <v>0</v>
      </c>
      <c r="K938" s="105"/>
      <c r="L938" s="32"/>
      <c r="M938" s="110"/>
      <c r="N938" s="111" t="s">
        <v>31</v>
      </c>
      <c r="O938" s="17"/>
      <c r="P938" s="17"/>
      <c r="Q938" s="112">
        <v>0</v>
      </c>
      <c r="R938" s="112">
        <f>$Q$938*$H$938</f>
        <v>0</v>
      </c>
      <c r="S938" s="112">
        <v>0</v>
      </c>
      <c r="T938" s="113">
        <f>$S$938*$H$938</f>
        <v>0</v>
      </c>
      <c r="AR938" s="49" t="s">
        <v>78</v>
      </c>
      <c r="AT938" s="49" t="s">
        <v>75</v>
      </c>
      <c r="AU938" s="49" t="s">
        <v>43</v>
      </c>
      <c r="AY938" s="5" t="s">
        <v>73</v>
      </c>
      <c r="BE938" s="114">
        <f>IF($N$938="základní",$J$938,0)</f>
        <v>0</v>
      </c>
      <c r="BF938" s="114">
        <f>IF($N$938="snížená",$J$938,0)</f>
        <v>0</v>
      </c>
      <c r="BG938" s="114">
        <f>IF($N$938="zákl. přenesená",$J$938,0)</f>
        <v>0</v>
      </c>
      <c r="BH938" s="114">
        <f>IF($N$938="sníž. přenesená",$J$938,0)</f>
        <v>0</v>
      </c>
      <c r="BI938" s="114">
        <f>IF($N$938="nulová",$J$938,0)</f>
        <v>0</v>
      </c>
      <c r="BJ938" s="49" t="s">
        <v>8</v>
      </c>
      <c r="BK938" s="114">
        <f>ROUND($I$938*$H$938,2)</f>
        <v>0</v>
      </c>
      <c r="BL938" s="49" t="s">
        <v>78</v>
      </c>
      <c r="BM938" s="49" t="s">
        <v>1591</v>
      </c>
    </row>
    <row r="939" spans="2:47" s="5" customFormat="1" ht="30.75" customHeight="1">
      <c r="B939" s="16"/>
      <c r="C939" s="17"/>
      <c r="D939" s="115" t="s">
        <v>80</v>
      </c>
      <c r="E939" s="17"/>
      <c r="F939" s="118" t="s">
        <v>1592</v>
      </c>
      <c r="G939" s="17"/>
      <c r="H939" s="17"/>
      <c r="J939" s="17"/>
      <c r="K939" s="17"/>
      <c r="L939" s="32"/>
      <c r="M939" s="35"/>
      <c r="N939" s="17"/>
      <c r="O939" s="17"/>
      <c r="P939" s="17"/>
      <c r="Q939" s="17"/>
      <c r="R939" s="17"/>
      <c r="S939" s="17"/>
      <c r="T939" s="36"/>
      <c r="AT939" s="5" t="s">
        <v>80</v>
      </c>
      <c r="AU939" s="5" t="s">
        <v>43</v>
      </c>
    </row>
    <row r="940" spans="2:65" s="5" customFormat="1" ht="15.75" customHeight="1">
      <c r="B940" s="16"/>
      <c r="C940" s="103" t="s">
        <v>655</v>
      </c>
      <c r="D940" s="103" t="s">
        <v>75</v>
      </c>
      <c r="E940" s="104" t="s">
        <v>593</v>
      </c>
      <c r="F940" s="105" t="s">
        <v>603</v>
      </c>
      <c r="G940" s="106" t="s">
        <v>132</v>
      </c>
      <c r="H940" s="107">
        <v>51</v>
      </c>
      <c r="I940" s="108"/>
      <c r="J940" s="109">
        <f>ROUND($I$940*$H$940,2)</f>
        <v>0</v>
      </c>
      <c r="K940" s="105"/>
      <c r="L940" s="32"/>
      <c r="M940" s="110"/>
      <c r="N940" s="111" t="s">
        <v>31</v>
      </c>
      <c r="O940" s="17"/>
      <c r="P940" s="17"/>
      <c r="Q940" s="112">
        <v>0</v>
      </c>
      <c r="R940" s="112">
        <f>$Q$940*$H$940</f>
        <v>0</v>
      </c>
      <c r="S940" s="112">
        <v>0</v>
      </c>
      <c r="T940" s="113">
        <f>$S$940*$H$940</f>
        <v>0</v>
      </c>
      <c r="AR940" s="49" t="s">
        <v>78</v>
      </c>
      <c r="AT940" s="49" t="s">
        <v>75</v>
      </c>
      <c r="AU940" s="49" t="s">
        <v>43</v>
      </c>
      <c r="AY940" s="5" t="s">
        <v>73</v>
      </c>
      <c r="BE940" s="114">
        <f>IF($N$940="základní",$J$940,0)</f>
        <v>0</v>
      </c>
      <c r="BF940" s="114">
        <f>IF($N$940="snížená",$J$940,0)</f>
        <v>0</v>
      </c>
      <c r="BG940" s="114">
        <f>IF($N$940="zákl. přenesená",$J$940,0)</f>
        <v>0</v>
      </c>
      <c r="BH940" s="114">
        <f>IF($N$940="sníž. přenesená",$J$940,0)</f>
        <v>0</v>
      </c>
      <c r="BI940" s="114">
        <f>IF($N$940="nulová",$J$940,0)</f>
        <v>0</v>
      </c>
      <c r="BJ940" s="49" t="s">
        <v>8</v>
      </c>
      <c r="BK940" s="114">
        <f>ROUND($I$940*$H$940,2)</f>
        <v>0</v>
      </c>
      <c r="BL940" s="49" t="s">
        <v>78</v>
      </c>
      <c r="BM940" s="49" t="s">
        <v>1593</v>
      </c>
    </row>
    <row r="941" spans="2:47" s="5" customFormat="1" ht="30.75" customHeight="1">
      <c r="B941" s="16"/>
      <c r="C941" s="17"/>
      <c r="D941" s="115" t="s">
        <v>80</v>
      </c>
      <c r="E941" s="17"/>
      <c r="F941" s="118" t="s">
        <v>1594</v>
      </c>
      <c r="G941" s="17"/>
      <c r="H941" s="17"/>
      <c r="J941" s="17"/>
      <c r="K941" s="17"/>
      <c r="L941" s="32"/>
      <c r="M941" s="35"/>
      <c r="N941" s="17"/>
      <c r="O941" s="17"/>
      <c r="P941" s="17"/>
      <c r="Q941" s="17"/>
      <c r="R941" s="17"/>
      <c r="S941" s="17"/>
      <c r="T941" s="36"/>
      <c r="AT941" s="5" t="s">
        <v>80</v>
      </c>
      <c r="AU941" s="5" t="s">
        <v>43</v>
      </c>
    </row>
    <row r="942" spans="2:65" s="5" customFormat="1" ht="15.75" customHeight="1">
      <c r="B942" s="16"/>
      <c r="C942" s="103" t="s">
        <v>657</v>
      </c>
      <c r="D942" s="103" t="s">
        <v>75</v>
      </c>
      <c r="E942" s="104" t="s">
        <v>1595</v>
      </c>
      <c r="F942" s="105" t="s">
        <v>1596</v>
      </c>
      <c r="G942" s="106" t="s">
        <v>132</v>
      </c>
      <c r="H942" s="107">
        <v>10</v>
      </c>
      <c r="I942" s="108"/>
      <c r="J942" s="109">
        <f>ROUND($I$942*$H$942,2)</f>
        <v>0</v>
      </c>
      <c r="K942" s="105"/>
      <c r="L942" s="32"/>
      <c r="M942" s="110"/>
      <c r="N942" s="111" t="s">
        <v>31</v>
      </c>
      <c r="O942" s="17"/>
      <c r="P942" s="17"/>
      <c r="Q942" s="112">
        <v>0</v>
      </c>
      <c r="R942" s="112">
        <f>$Q$942*$H$942</f>
        <v>0</v>
      </c>
      <c r="S942" s="112">
        <v>0</v>
      </c>
      <c r="T942" s="113">
        <f>$S$942*$H$942</f>
        <v>0</v>
      </c>
      <c r="AR942" s="49" t="s">
        <v>78</v>
      </c>
      <c r="AT942" s="49" t="s">
        <v>75</v>
      </c>
      <c r="AU942" s="49" t="s">
        <v>43</v>
      </c>
      <c r="AY942" s="5" t="s">
        <v>73</v>
      </c>
      <c r="BE942" s="114">
        <f>IF($N$942="základní",$J$942,0)</f>
        <v>0</v>
      </c>
      <c r="BF942" s="114">
        <f>IF($N$942="snížená",$J$942,0)</f>
        <v>0</v>
      </c>
      <c r="BG942" s="114">
        <f>IF($N$942="zákl. přenesená",$J$942,0)</f>
        <v>0</v>
      </c>
      <c r="BH942" s="114">
        <f>IF($N$942="sníž. přenesená",$J$942,0)</f>
        <v>0</v>
      </c>
      <c r="BI942" s="114">
        <f>IF($N$942="nulová",$J$942,0)</f>
        <v>0</v>
      </c>
      <c r="BJ942" s="49" t="s">
        <v>8</v>
      </c>
      <c r="BK942" s="114">
        <f>ROUND($I$942*$H$942,2)</f>
        <v>0</v>
      </c>
      <c r="BL942" s="49" t="s">
        <v>78</v>
      </c>
      <c r="BM942" s="49" t="s">
        <v>1597</v>
      </c>
    </row>
    <row r="943" spans="2:47" s="5" customFormat="1" ht="30.75" customHeight="1">
      <c r="B943" s="16"/>
      <c r="C943" s="17"/>
      <c r="D943" s="115" t="s">
        <v>80</v>
      </c>
      <c r="E943" s="17"/>
      <c r="F943" s="118" t="s">
        <v>1598</v>
      </c>
      <c r="G943" s="17"/>
      <c r="H943" s="17"/>
      <c r="J943" s="17"/>
      <c r="K943" s="17"/>
      <c r="L943" s="32"/>
      <c r="M943" s="35"/>
      <c r="N943" s="17"/>
      <c r="O943" s="17"/>
      <c r="P943" s="17"/>
      <c r="Q943" s="17"/>
      <c r="R943" s="17"/>
      <c r="S943" s="17"/>
      <c r="T943" s="36"/>
      <c r="AT943" s="5" t="s">
        <v>80</v>
      </c>
      <c r="AU943" s="5" t="s">
        <v>43</v>
      </c>
    </row>
    <row r="944" spans="2:65" s="5" customFormat="1" ht="15.75" customHeight="1">
      <c r="B944" s="16"/>
      <c r="C944" s="103" t="s">
        <v>658</v>
      </c>
      <c r="D944" s="103" t="s">
        <v>75</v>
      </c>
      <c r="E944" s="104" t="s">
        <v>598</v>
      </c>
      <c r="F944" s="105" t="s">
        <v>607</v>
      </c>
      <c r="G944" s="106" t="s">
        <v>83</v>
      </c>
      <c r="H944" s="107">
        <v>4</v>
      </c>
      <c r="I944" s="108"/>
      <c r="J944" s="109">
        <f>ROUND($I$944*$H$944,2)</f>
        <v>0</v>
      </c>
      <c r="K944" s="105"/>
      <c r="L944" s="32"/>
      <c r="M944" s="110"/>
      <c r="N944" s="111" t="s">
        <v>31</v>
      </c>
      <c r="O944" s="17"/>
      <c r="P944" s="17"/>
      <c r="Q944" s="112">
        <v>0</v>
      </c>
      <c r="R944" s="112">
        <f>$Q$944*$H$944</f>
        <v>0</v>
      </c>
      <c r="S944" s="112">
        <v>0</v>
      </c>
      <c r="T944" s="113">
        <f>$S$944*$H$944</f>
        <v>0</v>
      </c>
      <c r="AR944" s="49" t="s">
        <v>78</v>
      </c>
      <c r="AT944" s="49" t="s">
        <v>75</v>
      </c>
      <c r="AU944" s="49" t="s">
        <v>43</v>
      </c>
      <c r="AY944" s="5" t="s">
        <v>73</v>
      </c>
      <c r="BE944" s="114">
        <f>IF($N$944="základní",$J$944,0)</f>
        <v>0</v>
      </c>
      <c r="BF944" s="114">
        <f>IF($N$944="snížená",$J$944,0)</f>
        <v>0</v>
      </c>
      <c r="BG944" s="114">
        <f>IF($N$944="zákl. přenesená",$J$944,0)</f>
        <v>0</v>
      </c>
      <c r="BH944" s="114">
        <f>IF($N$944="sníž. přenesená",$J$944,0)</f>
        <v>0</v>
      </c>
      <c r="BI944" s="114">
        <f>IF($N$944="nulová",$J$944,0)</f>
        <v>0</v>
      </c>
      <c r="BJ944" s="49" t="s">
        <v>8</v>
      </c>
      <c r="BK944" s="114">
        <f>ROUND($I$944*$H$944,2)</f>
        <v>0</v>
      </c>
      <c r="BL944" s="49" t="s">
        <v>78</v>
      </c>
      <c r="BM944" s="49" t="s">
        <v>1599</v>
      </c>
    </row>
    <row r="945" spans="2:47" s="5" customFormat="1" ht="30.75" customHeight="1">
      <c r="B945" s="16"/>
      <c r="C945" s="17"/>
      <c r="D945" s="115" t="s">
        <v>80</v>
      </c>
      <c r="E945" s="17"/>
      <c r="F945" s="118" t="s">
        <v>1600</v>
      </c>
      <c r="G945" s="17"/>
      <c r="H945" s="17"/>
      <c r="J945" s="17"/>
      <c r="K945" s="17"/>
      <c r="L945" s="32"/>
      <c r="M945" s="35"/>
      <c r="N945" s="17"/>
      <c r="O945" s="17"/>
      <c r="P945" s="17"/>
      <c r="Q945" s="17"/>
      <c r="R945" s="17"/>
      <c r="S945" s="17"/>
      <c r="T945" s="36"/>
      <c r="AT945" s="5" t="s">
        <v>80</v>
      </c>
      <c r="AU945" s="5" t="s">
        <v>43</v>
      </c>
    </row>
    <row r="946" spans="2:65" s="5" customFormat="1" ht="15.75" customHeight="1">
      <c r="B946" s="16"/>
      <c r="C946" s="103" t="s">
        <v>661</v>
      </c>
      <c r="D946" s="103" t="s">
        <v>75</v>
      </c>
      <c r="E946" s="104" t="s">
        <v>602</v>
      </c>
      <c r="F946" s="105" t="s">
        <v>611</v>
      </c>
      <c r="G946" s="106" t="s">
        <v>83</v>
      </c>
      <c r="H946" s="107">
        <v>4</v>
      </c>
      <c r="I946" s="108"/>
      <c r="J946" s="109">
        <f>ROUND($I$946*$H$946,2)</f>
        <v>0</v>
      </c>
      <c r="K946" s="105"/>
      <c r="L946" s="32"/>
      <c r="M946" s="110"/>
      <c r="N946" s="111" t="s">
        <v>31</v>
      </c>
      <c r="O946" s="17"/>
      <c r="P946" s="17"/>
      <c r="Q946" s="112">
        <v>0</v>
      </c>
      <c r="R946" s="112">
        <f>$Q$946*$H$946</f>
        <v>0</v>
      </c>
      <c r="S946" s="112">
        <v>0</v>
      </c>
      <c r="T946" s="113">
        <f>$S$946*$H$946</f>
        <v>0</v>
      </c>
      <c r="AR946" s="49" t="s">
        <v>78</v>
      </c>
      <c r="AT946" s="49" t="s">
        <v>75</v>
      </c>
      <c r="AU946" s="49" t="s">
        <v>43</v>
      </c>
      <c r="AY946" s="5" t="s">
        <v>73</v>
      </c>
      <c r="BE946" s="114">
        <f>IF($N$946="základní",$J$946,0)</f>
        <v>0</v>
      </c>
      <c r="BF946" s="114">
        <f>IF($N$946="snížená",$J$946,0)</f>
        <v>0</v>
      </c>
      <c r="BG946" s="114">
        <f>IF($N$946="zákl. přenesená",$J$946,0)</f>
        <v>0</v>
      </c>
      <c r="BH946" s="114">
        <f>IF($N$946="sníž. přenesená",$J$946,0)</f>
        <v>0</v>
      </c>
      <c r="BI946" s="114">
        <f>IF($N$946="nulová",$J$946,0)</f>
        <v>0</v>
      </c>
      <c r="BJ946" s="49" t="s">
        <v>8</v>
      </c>
      <c r="BK946" s="114">
        <f>ROUND($I$946*$H$946,2)</f>
        <v>0</v>
      </c>
      <c r="BL946" s="49" t="s">
        <v>78</v>
      </c>
      <c r="BM946" s="49" t="s">
        <v>1601</v>
      </c>
    </row>
    <row r="947" spans="2:47" s="5" customFormat="1" ht="125.25" customHeight="1">
      <c r="B947" s="16"/>
      <c r="C947" s="17"/>
      <c r="D947" s="115" t="s">
        <v>80</v>
      </c>
      <c r="E947" s="17"/>
      <c r="F947" s="118" t="s">
        <v>1602</v>
      </c>
      <c r="G947" s="17"/>
      <c r="H947" s="17"/>
      <c r="J947" s="17"/>
      <c r="K947" s="17"/>
      <c r="L947" s="32"/>
      <c r="M947" s="35"/>
      <c r="N947" s="17"/>
      <c r="O947" s="17"/>
      <c r="P947" s="17"/>
      <c r="Q947" s="17"/>
      <c r="R947" s="17"/>
      <c r="S947" s="17"/>
      <c r="T947" s="36"/>
      <c r="AT947" s="5" t="s">
        <v>80</v>
      </c>
      <c r="AU947" s="5" t="s">
        <v>43</v>
      </c>
    </row>
    <row r="948" spans="2:65" s="5" customFormat="1" ht="15.75" customHeight="1">
      <c r="B948" s="16"/>
      <c r="C948" s="103" t="s">
        <v>662</v>
      </c>
      <c r="D948" s="103" t="s">
        <v>75</v>
      </c>
      <c r="E948" s="104" t="s">
        <v>606</v>
      </c>
      <c r="F948" s="105" t="s">
        <v>614</v>
      </c>
      <c r="G948" s="106" t="s">
        <v>83</v>
      </c>
      <c r="H948" s="107">
        <v>16</v>
      </c>
      <c r="I948" s="108"/>
      <c r="J948" s="109">
        <f>ROUND($I$948*$H$948,2)</f>
        <v>0</v>
      </c>
      <c r="K948" s="105"/>
      <c r="L948" s="32"/>
      <c r="M948" s="110"/>
      <c r="N948" s="111" t="s">
        <v>31</v>
      </c>
      <c r="O948" s="17"/>
      <c r="P948" s="17"/>
      <c r="Q948" s="112">
        <v>0</v>
      </c>
      <c r="R948" s="112">
        <f>$Q$948*$H$948</f>
        <v>0</v>
      </c>
      <c r="S948" s="112">
        <v>0</v>
      </c>
      <c r="T948" s="113">
        <f>$S$948*$H$948</f>
        <v>0</v>
      </c>
      <c r="AR948" s="49" t="s">
        <v>78</v>
      </c>
      <c r="AT948" s="49" t="s">
        <v>75</v>
      </c>
      <c r="AU948" s="49" t="s">
        <v>43</v>
      </c>
      <c r="AY948" s="5" t="s">
        <v>73</v>
      </c>
      <c r="BE948" s="114">
        <f>IF($N$948="základní",$J$948,0)</f>
        <v>0</v>
      </c>
      <c r="BF948" s="114">
        <f>IF($N$948="snížená",$J$948,0)</f>
        <v>0</v>
      </c>
      <c r="BG948" s="114">
        <f>IF($N$948="zákl. přenesená",$J$948,0)</f>
        <v>0</v>
      </c>
      <c r="BH948" s="114">
        <f>IF($N$948="sníž. přenesená",$J$948,0)</f>
        <v>0</v>
      </c>
      <c r="BI948" s="114">
        <f>IF($N$948="nulová",$J$948,0)</f>
        <v>0</v>
      </c>
      <c r="BJ948" s="49" t="s">
        <v>8</v>
      </c>
      <c r="BK948" s="114">
        <f>ROUND($I$948*$H$948,2)</f>
        <v>0</v>
      </c>
      <c r="BL948" s="49" t="s">
        <v>78</v>
      </c>
      <c r="BM948" s="49" t="s">
        <v>1603</v>
      </c>
    </row>
    <row r="949" spans="2:47" s="5" customFormat="1" ht="30.75" customHeight="1">
      <c r="B949" s="16"/>
      <c r="C949" s="17"/>
      <c r="D949" s="115" t="s">
        <v>80</v>
      </c>
      <c r="E949" s="17"/>
      <c r="F949" s="118" t="s">
        <v>1604</v>
      </c>
      <c r="G949" s="17"/>
      <c r="H949" s="17"/>
      <c r="J949" s="17"/>
      <c r="K949" s="17"/>
      <c r="L949" s="32"/>
      <c r="M949" s="35"/>
      <c r="N949" s="17"/>
      <c r="O949" s="17"/>
      <c r="P949" s="17"/>
      <c r="Q949" s="17"/>
      <c r="R949" s="17"/>
      <c r="S949" s="17"/>
      <c r="T949" s="36"/>
      <c r="AT949" s="5" t="s">
        <v>80</v>
      </c>
      <c r="AU949" s="5" t="s">
        <v>43</v>
      </c>
    </row>
    <row r="950" spans="2:65" s="5" customFormat="1" ht="15.75" customHeight="1">
      <c r="B950" s="16"/>
      <c r="C950" s="103" t="s">
        <v>663</v>
      </c>
      <c r="D950" s="103" t="s">
        <v>75</v>
      </c>
      <c r="E950" s="104" t="s">
        <v>610</v>
      </c>
      <c r="F950" s="105" t="s">
        <v>617</v>
      </c>
      <c r="G950" s="106" t="s">
        <v>132</v>
      </c>
      <c r="H950" s="107">
        <v>51</v>
      </c>
      <c r="I950" s="108"/>
      <c r="J950" s="109">
        <f>ROUND($I$950*$H$950,2)</f>
        <v>0</v>
      </c>
      <c r="K950" s="105"/>
      <c r="L950" s="32"/>
      <c r="M950" s="110"/>
      <c r="N950" s="111" t="s">
        <v>31</v>
      </c>
      <c r="O950" s="17"/>
      <c r="P950" s="17"/>
      <c r="Q950" s="112">
        <v>0</v>
      </c>
      <c r="R950" s="112">
        <f>$Q$950*$H$950</f>
        <v>0</v>
      </c>
      <c r="S950" s="112">
        <v>0</v>
      </c>
      <c r="T950" s="113">
        <f>$S$950*$H$950</f>
        <v>0</v>
      </c>
      <c r="AR950" s="49" t="s">
        <v>78</v>
      </c>
      <c r="AT950" s="49" t="s">
        <v>75</v>
      </c>
      <c r="AU950" s="49" t="s">
        <v>43</v>
      </c>
      <c r="AY950" s="5" t="s">
        <v>73</v>
      </c>
      <c r="BE950" s="114">
        <f>IF($N$950="základní",$J$950,0)</f>
        <v>0</v>
      </c>
      <c r="BF950" s="114">
        <f>IF($N$950="snížená",$J$950,0)</f>
        <v>0</v>
      </c>
      <c r="BG950" s="114">
        <f>IF($N$950="zákl. přenesená",$J$950,0)</f>
        <v>0</v>
      </c>
      <c r="BH950" s="114">
        <f>IF($N$950="sníž. přenesená",$J$950,0)</f>
        <v>0</v>
      </c>
      <c r="BI950" s="114">
        <f>IF($N$950="nulová",$J$950,0)</f>
        <v>0</v>
      </c>
      <c r="BJ950" s="49" t="s">
        <v>8</v>
      </c>
      <c r="BK950" s="114">
        <f>ROUND($I$950*$H$950,2)</f>
        <v>0</v>
      </c>
      <c r="BL950" s="49" t="s">
        <v>78</v>
      </c>
      <c r="BM950" s="49" t="s">
        <v>1605</v>
      </c>
    </row>
    <row r="951" spans="2:47" s="5" customFormat="1" ht="138.75" customHeight="1">
      <c r="B951" s="16"/>
      <c r="C951" s="17"/>
      <c r="D951" s="115" t="s">
        <v>80</v>
      </c>
      <c r="E951" s="17"/>
      <c r="F951" s="118" t="s">
        <v>1606</v>
      </c>
      <c r="G951" s="17"/>
      <c r="H951" s="17"/>
      <c r="J951" s="17"/>
      <c r="K951" s="17"/>
      <c r="L951" s="32"/>
      <c r="M951" s="35"/>
      <c r="N951" s="17"/>
      <c r="O951" s="17"/>
      <c r="P951" s="17"/>
      <c r="Q951" s="17"/>
      <c r="R951" s="17"/>
      <c r="S951" s="17"/>
      <c r="T951" s="36"/>
      <c r="AT951" s="5" t="s">
        <v>80</v>
      </c>
      <c r="AU951" s="5" t="s">
        <v>43</v>
      </c>
    </row>
    <row r="952" spans="2:65" s="5" customFormat="1" ht="15.75" customHeight="1">
      <c r="B952" s="16"/>
      <c r="C952" s="103" t="s">
        <v>664</v>
      </c>
      <c r="D952" s="103" t="s">
        <v>75</v>
      </c>
      <c r="E952" s="104" t="s">
        <v>613</v>
      </c>
      <c r="F952" s="105" t="s">
        <v>620</v>
      </c>
      <c r="G952" s="106" t="s">
        <v>132</v>
      </c>
      <c r="H952" s="107">
        <v>51</v>
      </c>
      <c r="I952" s="108"/>
      <c r="J952" s="109">
        <f>ROUND($I$952*$H$952,2)</f>
        <v>0</v>
      </c>
      <c r="K952" s="105"/>
      <c r="L952" s="32"/>
      <c r="M952" s="110"/>
      <c r="N952" s="111" t="s">
        <v>31</v>
      </c>
      <c r="O952" s="17"/>
      <c r="P952" s="17"/>
      <c r="Q952" s="112">
        <v>0</v>
      </c>
      <c r="R952" s="112">
        <f>$Q$952*$H$952</f>
        <v>0</v>
      </c>
      <c r="S952" s="112">
        <v>0</v>
      </c>
      <c r="T952" s="113">
        <f>$S$952*$H$952</f>
        <v>0</v>
      </c>
      <c r="AR952" s="49" t="s">
        <v>78</v>
      </c>
      <c r="AT952" s="49" t="s">
        <v>75</v>
      </c>
      <c r="AU952" s="49" t="s">
        <v>43</v>
      </c>
      <c r="AY952" s="5" t="s">
        <v>73</v>
      </c>
      <c r="BE952" s="114">
        <f>IF($N$952="základní",$J$952,0)</f>
        <v>0</v>
      </c>
      <c r="BF952" s="114">
        <f>IF($N$952="snížená",$J$952,0)</f>
        <v>0</v>
      </c>
      <c r="BG952" s="114">
        <f>IF($N$952="zákl. přenesená",$J$952,0)</f>
        <v>0</v>
      </c>
      <c r="BH952" s="114">
        <f>IF($N$952="sníž. přenesená",$J$952,0)</f>
        <v>0</v>
      </c>
      <c r="BI952" s="114">
        <f>IF($N$952="nulová",$J$952,0)</f>
        <v>0</v>
      </c>
      <c r="BJ952" s="49" t="s">
        <v>8</v>
      </c>
      <c r="BK952" s="114">
        <f>ROUND($I$952*$H$952,2)</f>
        <v>0</v>
      </c>
      <c r="BL952" s="49" t="s">
        <v>78</v>
      </c>
      <c r="BM952" s="49" t="s">
        <v>1607</v>
      </c>
    </row>
    <row r="953" spans="2:47" s="5" customFormat="1" ht="44.25" customHeight="1">
      <c r="B953" s="16"/>
      <c r="C953" s="17"/>
      <c r="D953" s="115" t="s">
        <v>80</v>
      </c>
      <c r="E953" s="17"/>
      <c r="F953" s="118" t="s">
        <v>1608</v>
      </c>
      <c r="G953" s="17"/>
      <c r="H953" s="17"/>
      <c r="J953" s="17"/>
      <c r="K953" s="17"/>
      <c r="L953" s="32"/>
      <c r="M953" s="35"/>
      <c r="N953" s="17"/>
      <c r="O953" s="17"/>
      <c r="P953" s="17"/>
      <c r="Q953" s="17"/>
      <c r="R953" s="17"/>
      <c r="S953" s="17"/>
      <c r="T953" s="36"/>
      <c r="AT953" s="5" t="s">
        <v>80</v>
      </c>
      <c r="AU953" s="5" t="s">
        <v>43</v>
      </c>
    </row>
    <row r="954" spans="2:65" s="5" customFormat="1" ht="15.75" customHeight="1">
      <c r="B954" s="16"/>
      <c r="C954" s="103" t="s">
        <v>1609</v>
      </c>
      <c r="D954" s="103" t="s">
        <v>75</v>
      </c>
      <c r="E954" s="104" t="s">
        <v>616</v>
      </c>
      <c r="F954" s="105" t="s">
        <v>623</v>
      </c>
      <c r="G954" s="106" t="s">
        <v>83</v>
      </c>
      <c r="H954" s="107">
        <v>4</v>
      </c>
      <c r="I954" s="108"/>
      <c r="J954" s="109">
        <f>ROUND($I$954*$H$954,2)</f>
        <v>0</v>
      </c>
      <c r="K954" s="105"/>
      <c r="L954" s="32"/>
      <c r="M954" s="110"/>
      <c r="N954" s="111" t="s">
        <v>31</v>
      </c>
      <c r="O954" s="17"/>
      <c r="P954" s="17"/>
      <c r="Q954" s="112">
        <v>0</v>
      </c>
      <c r="R954" s="112">
        <f>$Q$954*$H$954</f>
        <v>0</v>
      </c>
      <c r="S954" s="112">
        <v>0</v>
      </c>
      <c r="T954" s="113">
        <f>$S$954*$H$954</f>
        <v>0</v>
      </c>
      <c r="AR954" s="49" t="s">
        <v>78</v>
      </c>
      <c r="AT954" s="49" t="s">
        <v>75</v>
      </c>
      <c r="AU954" s="49" t="s">
        <v>43</v>
      </c>
      <c r="AY954" s="5" t="s">
        <v>73</v>
      </c>
      <c r="BE954" s="114">
        <f>IF($N$954="základní",$J$954,0)</f>
        <v>0</v>
      </c>
      <c r="BF954" s="114">
        <f>IF($N$954="snížená",$J$954,0)</f>
        <v>0</v>
      </c>
      <c r="BG954" s="114">
        <f>IF($N$954="zákl. přenesená",$J$954,0)</f>
        <v>0</v>
      </c>
      <c r="BH954" s="114">
        <f>IF($N$954="sníž. přenesená",$J$954,0)</f>
        <v>0</v>
      </c>
      <c r="BI954" s="114">
        <f>IF($N$954="nulová",$J$954,0)</f>
        <v>0</v>
      </c>
      <c r="BJ954" s="49" t="s">
        <v>8</v>
      </c>
      <c r="BK954" s="114">
        <f>ROUND($I$954*$H$954,2)</f>
        <v>0</v>
      </c>
      <c r="BL954" s="49" t="s">
        <v>78</v>
      </c>
      <c r="BM954" s="49" t="s">
        <v>1610</v>
      </c>
    </row>
    <row r="955" spans="2:47" s="5" customFormat="1" ht="30.75" customHeight="1">
      <c r="B955" s="16"/>
      <c r="C955" s="17"/>
      <c r="D955" s="115" t="s">
        <v>80</v>
      </c>
      <c r="E955" s="17"/>
      <c r="F955" s="118" t="s">
        <v>1611</v>
      </c>
      <c r="G955" s="17"/>
      <c r="H955" s="17"/>
      <c r="J955" s="17"/>
      <c r="K955" s="17"/>
      <c r="L955" s="32"/>
      <c r="M955" s="35"/>
      <c r="N955" s="17"/>
      <c r="O955" s="17"/>
      <c r="P955" s="17"/>
      <c r="Q955" s="17"/>
      <c r="R955" s="17"/>
      <c r="S955" s="17"/>
      <c r="T955" s="36"/>
      <c r="AT955" s="5" t="s">
        <v>80</v>
      </c>
      <c r="AU955" s="5" t="s">
        <v>43</v>
      </c>
    </row>
    <row r="956" spans="2:65" s="5" customFormat="1" ht="15.75" customHeight="1">
      <c r="B956" s="16"/>
      <c r="C956" s="103" t="s">
        <v>1612</v>
      </c>
      <c r="D956" s="103" t="s">
        <v>75</v>
      </c>
      <c r="E956" s="104" t="s">
        <v>619</v>
      </c>
      <c r="F956" s="105" t="s">
        <v>626</v>
      </c>
      <c r="G956" s="106" t="s">
        <v>83</v>
      </c>
      <c r="H956" s="107">
        <v>4</v>
      </c>
      <c r="I956" s="108"/>
      <c r="J956" s="109">
        <f>ROUND($I$956*$H$956,2)</f>
        <v>0</v>
      </c>
      <c r="K956" s="105"/>
      <c r="L956" s="32"/>
      <c r="M956" s="110"/>
      <c r="N956" s="111" t="s">
        <v>31</v>
      </c>
      <c r="O956" s="17"/>
      <c r="P956" s="17"/>
      <c r="Q956" s="112">
        <v>0</v>
      </c>
      <c r="R956" s="112">
        <f>$Q$956*$H$956</f>
        <v>0</v>
      </c>
      <c r="S956" s="112">
        <v>0</v>
      </c>
      <c r="T956" s="113">
        <f>$S$956*$H$956</f>
        <v>0</v>
      </c>
      <c r="AR956" s="49" t="s">
        <v>78</v>
      </c>
      <c r="AT956" s="49" t="s">
        <v>75</v>
      </c>
      <c r="AU956" s="49" t="s">
        <v>43</v>
      </c>
      <c r="AY956" s="5" t="s">
        <v>73</v>
      </c>
      <c r="BE956" s="114">
        <f>IF($N$956="základní",$J$956,0)</f>
        <v>0</v>
      </c>
      <c r="BF956" s="114">
        <f>IF($N$956="snížená",$J$956,0)</f>
        <v>0</v>
      </c>
      <c r="BG956" s="114">
        <f>IF($N$956="zákl. přenesená",$J$956,0)</f>
        <v>0</v>
      </c>
      <c r="BH956" s="114">
        <f>IF($N$956="sníž. přenesená",$J$956,0)</f>
        <v>0</v>
      </c>
      <c r="BI956" s="114">
        <f>IF($N$956="nulová",$J$956,0)</f>
        <v>0</v>
      </c>
      <c r="BJ956" s="49" t="s">
        <v>8</v>
      </c>
      <c r="BK956" s="114">
        <f>ROUND($I$956*$H$956,2)</f>
        <v>0</v>
      </c>
      <c r="BL956" s="49" t="s">
        <v>78</v>
      </c>
      <c r="BM956" s="49" t="s">
        <v>1613</v>
      </c>
    </row>
    <row r="957" spans="2:47" s="5" customFormat="1" ht="30.75" customHeight="1">
      <c r="B957" s="16"/>
      <c r="C957" s="17"/>
      <c r="D957" s="115" t="s">
        <v>80</v>
      </c>
      <c r="E957" s="17"/>
      <c r="F957" s="118" t="s">
        <v>1614</v>
      </c>
      <c r="G957" s="17"/>
      <c r="H957" s="17"/>
      <c r="J957" s="17"/>
      <c r="K957" s="17"/>
      <c r="L957" s="32"/>
      <c r="M957" s="35"/>
      <c r="N957" s="17"/>
      <c r="O957" s="17"/>
      <c r="P957" s="17"/>
      <c r="Q957" s="17"/>
      <c r="R957" s="17"/>
      <c r="S957" s="17"/>
      <c r="T957" s="36"/>
      <c r="AT957" s="5" t="s">
        <v>80</v>
      </c>
      <c r="AU957" s="5" t="s">
        <v>43</v>
      </c>
    </row>
    <row r="958" spans="2:65" s="5" customFormat="1" ht="15.75" customHeight="1">
      <c r="B958" s="16"/>
      <c r="C958" s="103" t="s">
        <v>1615</v>
      </c>
      <c r="D958" s="103" t="s">
        <v>75</v>
      </c>
      <c r="E958" s="104" t="s">
        <v>622</v>
      </c>
      <c r="F958" s="105" t="s">
        <v>630</v>
      </c>
      <c r="G958" s="106" t="s">
        <v>83</v>
      </c>
      <c r="H958" s="107">
        <v>6</v>
      </c>
      <c r="I958" s="108"/>
      <c r="J958" s="109">
        <f>ROUND($I$958*$H$958,2)</f>
        <v>0</v>
      </c>
      <c r="K958" s="105"/>
      <c r="L958" s="32"/>
      <c r="M958" s="110"/>
      <c r="N958" s="111" t="s">
        <v>31</v>
      </c>
      <c r="O958" s="17"/>
      <c r="P958" s="17"/>
      <c r="Q958" s="112">
        <v>0</v>
      </c>
      <c r="R958" s="112">
        <f>$Q$958*$H$958</f>
        <v>0</v>
      </c>
      <c r="S958" s="112">
        <v>0</v>
      </c>
      <c r="T958" s="113">
        <f>$S$958*$H$958</f>
        <v>0</v>
      </c>
      <c r="AR958" s="49" t="s">
        <v>78</v>
      </c>
      <c r="AT958" s="49" t="s">
        <v>75</v>
      </c>
      <c r="AU958" s="49" t="s">
        <v>43</v>
      </c>
      <c r="AY958" s="5" t="s">
        <v>73</v>
      </c>
      <c r="BE958" s="114">
        <f>IF($N$958="základní",$J$958,0)</f>
        <v>0</v>
      </c>
      <c r="BF958" s="114">
        <f>IF($N$958="snížená",$J$958,0)</f>
        <v>0</v>
      </c>
      <c r="BG958" s="114">
        <f>IF($N$958="zákl. přenesená",$J$958,0)</f>
        <v>0</v>
      </c>
      <c r="BH958" s="114">
        <f>IF($N$958="sníž. přenesená",$J$958,0)</f>
        <v>0</v>
      </c>
      <c r="BI958" s="114">
        <f>IF($N$958="nulová",$J$958,0)</f>
        <v>0</v>
      </c>
      <c r="BJ958" s="49" t="s">
        <v>8</v>
      </c>
      <c r="BK958" s="114">
        <f>ROUND($I$958*$H$958,2)</f>
        <v>0</v>
      </c>
      <c r="BL958" s="49" t="s">
        <v>78</v>
      </c>
      <c r="BM958" s="49" t="s">
        <v>1616</v>
      </c>
    </row>
    <row r="959" spans="2:47" s="5" customFormat="1" ht="30.75" customHeight="1">
      <c r="B959" s="16"/>
      <c r="C959" s="17"/>
      <c r="D959" s="115" t="s">
        <v>80</v>
      </c>
      <c r="E959" s="17"/>
      <c r="F959" s="118" t="s">
        <v>1617</v>
      </c>
      <c r="G959" s="17"/>
      <c r="H959" s="17"/>
      <c r="J959" s="17"/>
      <c r="K959" s="17"/>
      <c r="L959" s="32"/>
      <c r="M959" s="35"/>
      <c r="N959" s="17"/>
      <c r="O959" s="17"/>
      <c r="P959" s="17"/>
      <c r="Q959" s="17"/>
      <c r="R959" s="17"/>
      <c r="S959" s="17"/>
      <c r="T959" s="36"/>
      <c r="AT959" s="5" t="s">
        <v>80</v>
      </c>
      <c r="AU959" s="5" t="s">
        <v>43</v>
      </c>
    </row>
    <row r="960" spans="2:65" s="5" customFormat="1" ht="15.75" customHeight="1">
      <c r="B960" s="16"/>
      <c r="C960" s="103" t="s">
        <v>1618</v>
      </c>
      <c r="D960" s="103" t="s">
        <v>75</v>
      </c>
      <c r="E960" s="104" t="s">
        <v>625</v>
      </c>
      <c r="F960" s="105" t="s">
        <v>632</v>
      </c>
      <c r="G960" s="106" t="s">
        <v>83</v>
      </c>
      <c r="H960" s="107">
        <v>2</v>
      </c>
      <c r="I960" s="108"/>
      <c r="J960" s="109">
        <f>ROUND($I$960*$H$960,2)</f>
        <v>0</v>
      </c>
      <c r="K960" s="105"/>
      <c r="L960" s="32"/>
      <c r="M960" s="110"/>
      <c r="N960" s="111" t="s">
        <v>31</v>
      </c>
      <c r="O960" s="17"/>
      <c r="P960" s="17"/>
      <c r="Q960" s="112">
        <v>0</v>
      </c>
      <c r="R960" s="112">
        <f>$Q$960*$H$960</f>
        <v>0</v>
      </c>
      <c r="S960" s="112">
        <v>0</v>
      </c>
      <c r="T960" s="113">
        <f>$S$960*$H$960</f>
        <v>0</v>
      </c>
      <c r="AR960" s="49" t="s">
        <v>78</v>
      </c>
      <c r="AT960" s="49" t="s">
        <v>75</v>
      </c>
      <c r="AU960" s="49" t="s">
        <v>43</v>
      </c>
      <c r="AY960" s="5" t="s">
        <v>73</v>
      </c>
      <c r="BE960" s="114">
        <f>IF($N$960="základní",$J$960,0)</f>
        <v>0</v>
      </c>
      <c r="BF960" s="114">
        <f>IF($N$960="snížená",$J$960,0)</f>
        <v>0</v>
      </c>
      <c r="BG960" s="114">
        <f>IF($N$960="zákl. přenesená",$J$960,0)</f>
        <v>0</v>
      </c>
      <c r="BH960" s="114">
        <f>IF($N$960="sníž. přenesená",$J$960,0)</f>
        <v>0</v>
      </c>
      <c r="BI960" s="114">
        <f>IF($N$960="nulová",$J$960,0)</f>
        <v>0</v>
      </c>
      <c r="BJ960" s="49" t="s">
        <v>8</v>
      </c>
      <c r="BK960" s="114">
        <f>ROUND($I$960*$H$960,2)</f>
        <v>0</v>
      </c>
      <c r="BL960" s="49" t="s">
        <v>78</v>
      </c>
      <c r="BM960" s="49" t="s">
        <v>1619</v>
      </c>
    </row>
    <row r="961" spans="2:47" s="5" customFormat="1" ht="30.75" customHeight="1">
      <c r="B961" s="16"/>
      <c r="C961" s="17"/>
      <c r="D961" s="115" t="s">
        <v>80</v>
      </c>
      <c r="E961" s="17"/>
      <c r="F961" s="118" t="s">
        <v>1620</v>
      </c>
      <c r="G961" s="17"/>
      <c r="H961" s="17"/>
      <c r="J961" s="17"/>
      <c r="K961" s="17"/>
      <c r="L961" s="32"/>
      <c r="M961" s="35"/>
      <c r="N961" s="17"/>
      <c r="O961" s="17"/>
      <c r="P961" s="17"/>
      <c r="Q961" s="17"/>
      <c r="R961" s="17"/>
      <c r="S961" s="17"/>
      <c r="T961" s="36"/>
      <c r="AT961" s="5" t="s">
        <v>80</v>
      </c>
      <c r="AU961" s="5" t="s">
        <v>43</v>
      </c>
    </row>
    <row r="962" spans="2:65" s="5" customFormat="1" ht="15.75" customHeight="1">
      <c r="B962" s="16"/>
      <c r="C962" s="103" t="s">
        <v>1621</v>
      </c>
      <c r="D962" s="103" t="s">
        <v>75</v>
      </c>
      <c r="E962" s="104" t="s">
        <v>628</v>
      </c>
      <c r="F962" s="105" t="s">
        <v>634</v>
      </c>
      <c r="G962" s="106" t="s">
        <v>635</v>
      </c>
      <c r="H962" s="107">
        <v>49</v>
      </c>
      <c r="I962" s="108"/>
      <c r="J962" s="109">
        <f>ROUND($I$962*$H$962,2)</f>
        <v>0</v>
      </c>
      <c r="K962" s="105"/>
      <c r="L962" s="32"/>
      <c r="M962" s="110"/>
      <c r="N962" s="111" t="s">
        <v>31</v>
      </c>
      <c r="O962" s="17"/>
      <c r="P962" s="17"/>
      <c r="Q962" s="112">
        <v>0</v>
      </c>
      <c r="R962" s="112">
        <f>$Q$962*$H$962</f>
        <v>0</v>
      </c>
      <c r="S962" s="112">
        <v>0</v>
      </c>
      <c r="T962" s="113">
        <f>$S$962*$H$962</f>
        <v>0</v>
      </c>
      <c r="AR962" s="49" t="s">
        <v>78</v>
      </c>
      <c r="AT962" s="49" t="s">
        <v>75</v>
      </c>
      <c r="AU962" s="49" t="s">
        <v>43</v>
      </c>
      <c r="AY962" s="5" t="s">
        <v>73</v>
      </c>
      <c r="BE962" s="114">
        <f>IF($N$962="základní",$J$962,0)</f>
        <v>0</v>
      </c>
      <c r="BF962" s="114">
        <f>IF($N$962="snížená",$J$962,0)</f>
        <v>0</v>
      </c>
      <c r="BG962" s="114">
        <f>IF($N$962="zákl. přenesená",$J$962,0)</f>
        <v>0</v>
      </c>
      <c r="BH962" s="114">
        <f>IF($N$962="sníž. přenesená",$J$962,0)</f>
        <v>0</v>
      </c>
      <c r="BI962" s="114">
        <f>IF($N$962="nulová",$J$962,0)</f>
        <v>0</v>
      </c>
      <c r="BJ962" s="49" t="s">
        <v>8</v>
      </c>
      <c r="BK962" s="114">
        <f>ROUND($I$962*$H$962,2)</f>
        <v>0</v>
      </c>
      <c r="BL962" s="49" t="s">
        <v>78</v>
      </c>
      <c r="BM962" s="49" t="s">
        <v>1622</v>
      </c>
    </row>
    <row r="963" spans="2:47" s="5" customFormat="1" ht="30.75" customHeight="1">
      <c r="B963" s="16"/>
      <c r="C963" s="17"/>
      <c r="D963" s="115" t="s">
        <v>80</v>
      </c>
      <c r="E963" s="17"/>
      <c r="F963" s="118" t="s">
        <v>1623</v>
      </c>
      <c r="G963" s="17"/>
      <c r="H963" s="17"/>
      <c r="J963" s="17"/>
      <c r="K963" s="17"/>
      <c r="L963" s="32"/>
      <c r="M963" s="35"/>
      <c r="N963" s="17"/>
      <c r="O963" s="17"/>
      <c r="P963" s="17"/>
      <c r="Q963" s="17"/>
      <c r="R963" s="17"/>
      <c r="S963" s="17"/>
      <c r="T963" s="36"/>
      <c r="AT963" s="5" t="s">
        <v>80</v>
      </c>
      <c r="AU963" s="5" t="s">
        <v>43</v>
      </c>
    </row>
    <row r="964" spans="2:63" s="90" customFormat="1" ht="37.5" customHeight="1">
      <c r="B964" s="91"/>
      <c r="C964" s="92"/>
      <c r="D964" s="92" t="s">
        <v>41</v>
      </c>
      <c r="E964" s="93" t="s">
        <v>209</v>
      </c>
      <c r="F964" s="93" t="s">
        <v>210</v>
      </c>
      <c r="G964" s="92"/>
      <c r="H964" s="92"/>
      <c r="J964" s="94">
        <f>J965+J987</f>
        <v>0</v>
      </c>
      <c r="K964" s="92"/>
      <c r="L964" s="95"/>
      <c r="M964" s="96"/>
      <c r="N964" s="92"/>
      <c r="O964" s="92"/>
      <c r="P964" s="97">
        <f>$P$965+$P$987</f>
        <v>0</v>
      </c>
      <c r="Q964" s="92"/>
      <c r="R964" s="97">
        <f>$R$965+$R$987</f>
        <v>2.5130887499999996</v>
      </c>
      <c r="S964" s="92"/>
      <c r="T964" s="98">
        <f>$T$965+$T$987</f>
        <v>0</v>
      </c>
      <c r="AR964" s="99" t="s">
        <v>43</v>
      </c>
      <c r="AT964" s="99" t="s">
        <v>41</v>
      </c>
      <c r="AU964" s="99" t="s">
        <v>42</v>
      </c>
      <c r="AY964" s="99" t="s">
        <v>73</v>
      </c>
      <c r="BK964" s="100">
        <f>$BK$965+$BK$987</f>
        <v>0</v>
      </c>
    </row>
    <row r="965" spans="2:63" s="90" customFormat="1" ht="21" customHeight="1">
      <c r="B965" s="91"/>
      <c r="C965" s="92"/>
      <c r="D965" s="92" t="s">
        <v>41</v>
      </c>
      <c r="E965" s="101" t="s">
        <v>1624</v>
      </c>
      <c r="F965" s="101" t="s">
        <v>1625</v>
      </c>
      <c r="G965" s="92"/>
      <c r="H965" s="92"/>
      <c r="J965" s="102">
        <f>$BK$965</f>
        <v>0</v>
      </c>
      <c r="K965" s="92"/>
      <c r="L965" s="95"/>
      <c r="M965" s="96"/>
      <c r="N965" s="92"/>
      <c r="O965" s="92"/>
      <c r="P965" s="97">
        <f>SUM($P$966:$P$986)</f>
        <v>0</v>
      </c>
      <c r="Q965" s="92"/>
      <c r="R965" s="97">
        <f>SUM($R$966:$R$986)</f>
        <v>0.19148875</v>
      </c>
      <c r="S965" s="92"/>
      <c r="T965" s="98">
        <f>SUM($T$966:$T$986)</f>
        <v>0</v>
      </c>
      <c r="AR965" s="99" t="s">
        <v>43</v>
      </c>
      <c r="AT965" s="99" t="s">
        <v>41</v>
      </c>
      <c r="AU965" s="99" t="s">
        <v>8</v>
      </c>
      <c r="AY965" s="99" t="s">
        <v>73</v>
      </c>
      <c r="BK965" s="100">
        <f>SUM($BK$966:$BK$986)</f>
        <v>0</v>
      </c>
    </row>
    <row r="966" spans="2:65" s="5" customFormat="1" ht="15.75" customHeight="1">
      <c r="B966" s="16"/>
      <c r="C966" s="103" t="s">
        <v>1626</v>
      </c>
      <c r="D966" s="103" t="s">
        <v>75</v>
      </c>
      <c r="E966" s="104" t="s">
        <v>1627</v>
      </c>
      <c r="F966" s="105" t="s">
        <v>1628</v>
      </c>
      <c r="G966" s="106" t="s">
        <v>76</v>
      </c>
      <c r="H966" s="107">
        <v>35</v>
      </c>
      <c r="I966" s="108"/>
      <c r="J966" s="109">
        <f>ROUND($I$966*$H$966,2)</f>
        <v>0</v>
      </c>
      <c r="K966" s="105"/>
      <c r="L966" s="32"/>
      <c r="M966" s="110"/>
      <c r="N966" s="111" t="s">
        <v>31</v>
      </c>
      <c r="O966" s="17"/>
      <c r="P966" s="17"/>
      <c r="Q966" s="112">
        <v>0</v>
      </c>
      <c r="R966" s="112">
        <f>$Q$966*$H$966</f>
        <v>0</v>
      </c>
      <c r="S966" s="112">
        <v>0</v>
      </c>
      <c r="T966" s="113">
        <f>$S$966*$H$966</f>
        <v>0</v>
      </c>
      <c r="AR966" s="49" t="s">
        <v>93</v>
      </c>
      <c r="AT966" s="49" t="s">
        <v>75</v>
      </c>
      <c r="AU966" s="49" t="s">
        <v>43</v>
      </c>
      <c r="AY966" s="5" t="s">
        <v>73</v>
      </c>
      <c r="BE966" s="114">
        <f>IF($N$966="základní",$J$966,0)</f>
        <v>0</v>
      </c>
      <c r="BF966" s="114">
        <f>IF($N$966="snížená",$J$966,0)</f>
        <v>0</v>
      </c>
      <c r="BG966" s="114">
        <f>IF($N$966="zákl. přenesená",$J$966,0)</f>
        <v>0</v>
      </c>
      <c r="BH966" s="114">
        <f>IF($N$966="sníž. přenesená",$J$966,0)</f>
        <v>0</v>
      </c>
      <c r="BI966" s="114">
        <f>IF($N$966="nulová",$J$966,0)</f>
        <v>0</v>
      </c>
      <c r="BJ966" s="49" t="s">
        <v>8</v>
      </c>
      <c r="BK966" s="114">
        <f>ROUND($I$966*$H$966,2)</f>
        <v>0</v>
      </c>
      <c r="BL966" s="49" t="s">
        <v>93</v>
      </c>
      <c r="BM966" s="49" t="s">
        <v>1629</v>
      </c>
    </row>
    <row r="967" spans="2:47" s="5" customFormat="1" ht="27" customHeight="1">
      <c r="B967" s="16"/>
      <c r="C967" s="17"/>
      <c r="D967" s="115" t="s">
        <v>79</v>
      </c>
      <c r="E967" s="17"/>
      <c r="F967" s="116" t="s">
        <v>1630</v>
      </c>
      <c r="G967" s="17"/>
      <c r="H967" s="17"/>
      <c r="J967" s="17"/>
      <c r="K967" s="17"/>
      <c r="L967" s="32"/>
      <c r="M967" s="35"/>
      <c r="N967" s="17"/>
      <c r="O967" s="17"/>
      <c r="P967" s="17"/>
      <c r="Q967" s="17"/>
      <c r="R967" s="17"/>
      <c r="S967" s="17"/>
      <c r="T967" s="36"/>
      <c r="AT967" s="5" t="s">
        <v>79</v>
      </c>
      <c r="AU967" s="5" t="s">
        <v>43</v>
      </c>
    </row>
    <row r="968" spans="2:47" s="5" customFormat="1" ht="30.75" customHeight="1">
      <c r="B968" s="16"/>
      <c r="C968" s="17"/>
      <c r="D968" s="117" t="s">
        <v>80</v>
      </c>
      <c r="E968" s="17"/>
      <c r="F968" s="118" t="s">
        <v>1631</v>
      </c>
      <c r="G968" s="17"/>
      <c r="H968" s="17"/>
      <c r="J968" s="17"/>
      <c r="K968" s="17"/>
      <c r="L968" s="32"/>
      <c r="M968" s="35"/>
      <c r="N968" s="17"/>
      <c r="O968" s="17"/>
      <c r="P968" s="17"/>
      <c r="Q968" s="17"/>
      <c r="R968" s="17"/>
      <c r="S968" s="17"/>
      <c r="T968" s="36"/>
      <c r="AT968" s="5" t="s">
        <v>80</v>
      </c>
      <c r="AU968" s="5" t="s">
        <v>43</v>
      </c>
    </row>
    <row r="969" spans="2:65" s="5" customFormat="1" ht="15.75" customHeight="1">
      <c r="B969" s="16"/>
      <c r="C969" s="151" t="s">
        <v>1632</v>
      </c>
      <c r="D969" s="151" t="s">
        <v>131</v>
      </c>
      <c r="E969" s="152" t="s">
        <v>1633</v>
      </c>
      <c r="F969" s="153" t="s">
        <v>1634</v>
      </c>
      <c r="G969" s="154" t="s">
        <v>116</v>
      </c>
      <c r="H969" s="155">
        <v>0.012</v>
      </c>
      <c r="I969" s="156"/>
      <c r="J969" s="157">
        <f>ROUND($I$969*$H$969,2)</f>
        <v>0</v>
      </c>
      <c r="K969" s="153"/>
      <c r="L969" s="158"/>
      <c r="M969" s="159"/>
      <c r="N969" s="160" t="s">
        <v>31</v>
      </c>
      <c r="O969" s="17"/>
      <c r="P969" s="17"/>
      <c r="Q969" s="112">
        <v>1</v>
      </c>
      <c r="R969" s="112">
        <f>$Q$969*$H$969</f>
        <v>0.012</v>
      </c>
      <c r="S969" s="112">
        <v>0</v>
      </c>
      <c r="T969" s="113">
        <f>$S$969*$H$969</f>
        <v>0</v>
      </c>
      <c r="AR969" s="49" t="s">
        <v>108</v>
      </c>
      <c r="AT969" s="49" t="s">
        <v>131</v>
      </c>
      <c r="AU969" s="49" t="s">
        <v>43</v>
      </c>
      <c r="AY969" s="5" t="s">
        <v>73</v>
      </c>
      <c r="BE969" s="114">
        <f>IF($N$969="základní",$J$969,0)</f>
        <v>0</v>
      </c>
      <c r="BF969" s="114">
        <f>IF($N$969="snížená",$J$969,0)</f>
        <v>0</v>
      </c>
      <c r="BG969" s="114">
        <f>IF($N$969="zákl. přenesená",$J$969,0)</f>
        <v>0</v>
      </c>
      <c r="BH969" s="114">
        <f>IF($N$969="sníž. přenesená",$J$969,0)</f>
        <v>0</v>
      </c>
      <c r="BI969" s="114">
        <f>IF($N$969="nulová",$J$969,0)</f>
        <v>0</v>
      </c>
      <c r="BJ969" s="49" t="s">
        <v>8</v>
      </c>
      <c r="BK969" s="114">
        <f>ROUND($I$969*$H$969,2)</f>
        <v>0</v>
      </c>
      <c r="BL969" s="49" t="s">
        <v>93</v>
      </c>
      <c r="BM969" s="49" t="s">
        <v>1635</v>
      </c>
    </row>
    <row r="970" spans="2:47" s="5" customFormat="1" ht="27" customHeight="1">
      <c r="B970" s="16"/>
      <c r="C970" s="17"/>
      <c r="D970" s="115" t="s">
        <v>79</v>
      </c>
      <c r="E970" s="17"/>
      <c r="F970" s="116" t="s">
        <v>1636</v>
      </c>
      <c r="G970" s="17"/>
      <c r="H970" s="17"/>
      <c r="J970" s="17"/>
      <c r="K970" s="17"/>
      <c r="L970" s="32"/>
      <c r="M970" s="35"/>
      <c r="N970" s="17"/>
      <c r="O970" s="17"/>
      <c r="P970" s="17"/>
      <c r="Q970" s="17"/>
      <c r="R970" s="17"/>
      <c r="S970" s="17"/>
      <c r="T970" s="36"/>
      <c r="AT970" s="5" t="s">
        <v>79</v>
      </c>
      <c r="AU970" s="5" t="s">
        <v>43</v>
      </c>
    </row>
    <row r="971" spans="2:51" s="5" customFormat="1" ht="15.75" customHeight="1">
      <c r="B971" s="119"/>
      <c r="C971" s="120"/>
      <c r="D971" s="117" t="s">
        <v>81</v>
      </c>
      <c r="E971" s="120"/>
      <c r="F971" s="121" t="s">
        <v>1637</v>
      </c>
      <c r="G971" s="120"/>
      <c r="H971" s="122">
        <v>0.012</v>
      </c>
      <c r="J971" s="120"/>
      <c r="K971" s="120"/>
      <c r="L971" s="123"/>
      <c r="M971" s="124"/>
      <c r="N971" s="120"/>
      <c r="O971" s="120"/>
      <c r="P971" s="120"/>
      <c r="Q971" s="120"/>
      <c r="R971" s="120"/>
      <c r="S971" s="120"/>
      <c r="T971" s="125"/>
      <c r="AT971" s="126" t="s">
        <v>81</v>
      </c>
      <c r="AU971" s="126" t="s">
        <v>43</v>
      </c>
      <c r="AV971" s="126" t="s">
        <v>43</v>
      </c>
      <c r="AW971" s="126" t="s">
        <v>42</v>
      </c>
      <c r="AX971" s="126" t="s">
        <v>8</v>
      </c>
      <c r="AY971" s="126" t="s">
        <v>73</v>
      </c>
    </row>
    <row r="972" spans="2:65" s="5" customFormat="1" ht="15.75" customHeight="1">
      <c r="B972" s="16"/>
      <c r="C972" s="103" t="s">
        <v>1638</v>
      </c>
      <c r="D972" s="103" t="s">
        <v>75</v>
      </c>
      <c r="E972" s="104" t="s">
        <v>1639</v>
      </c>
      <c r="F972" s="105" t="s">
        <v>1640</v>
      </c>
      <c r="G972" s="106" t="s">
        <v>76</v>
      </c>
      <c r="H972" s="107">
        <v>35</v>
      </c>
      <c r="I972" s="108"/>
      <c r="J972" s="109">
        <f>ROUND($I$972*$H$972,2)</f>
        <v>0</v>
      </c>
      <c r="K972" s="105"/>
      <c r="L972" s="32"/>
      <c r="M972" s="110"/>
      <c r="N972" s="111" t="s">
        <v>31</v>
      </c>
      <c r="O972" s="17"/>
      <c r="P972" s="17"/>
      <c r="Q972" s="112">
        <v>0.00039825</v>
      </c>
      <c r="R972" s="112">
        <f>$Q$972*$H$972</f>
        <v>0.01393875</v>
      </c>
      <c r="S972" s="112">
        <v>0</v>
      </c>
      <c r="T972" s="113">
        <f>$S$972*$H$972</f>
        <v>0</v>
      </c>
      <c r="AR972" s="49" t="s">
        <v>93</v>
      </c>
      <c r="AT972" s="49" t="s">
        <v>75</v>
      </c>
      <c r="AU972" s="49" t="s">
        <v>43</v>
      </c>
      <c r="AY972" s="5" t="s">
        <v>73</v>
      </c>
      <c r="BE972" s="114">
        <f>IF($N$972="základní",$J$972,0)</f>
        <v>0</v>
      </c>
      <c r="BF972" s="114">
        <f>IF($N$972="snížená",$J$972,0)</f>
        <v>0</v>
      </c>
      <c r="BG972" s="114">
        <f>IF($N$972="zákl. přenesená",$J$972,0)</f>
        <v>0</v>
      </c>
      <c r="BH972" s="114">
        <f>IF($N$972="sníž. přenesená",$J$972,0)</f>
        <v>0</v>
      </c>
      <c r="BI972" s="114">
        <f>IF($N$972="nulová",$J$972,0)</f>
        <v>0</v>
      </c>
      <c r="BJ972" s="49" t="s">
        <v>8</v>
      </c>
      <c r="BK972" s="114">
        <f>ROUND($I$972*$H$972,2)</f>
        <v>0</v>
      </c>
      <c r="BL972" s="49" t="s">
        <v>93</v>
      </c>
      <c r="BM972" s="49" t="s">
        <v>1641</v>
      </c>
    </row>
    <row r="973" spans="2:47" s="5" customFormat="1" ht="16.5" customHeight="1">
      <c r="B973" s="16"/>
      <c r="C973" s="17"/>
      <c r="D973" s="115" t="s">
        <v>79</v>
      </c>
      <c r="E973" s="17"/>
      <c r="F973" s="116" t="s">
        <v>1642</v>
      </c>
      <c r="G973" s="17"/>
      <c r="H973" s="17"/>
      <c r="J973" s="17"/>
      <c r="K973" s="17"/>
      <c r="L973" s="32"/>
      <c r="M973" s="35"/>
      <c r="N973" s="17"/>
      <c r="O973" s="17"/>
      <c r="P973" s="17"/>
      <c r="Q973" s="17"/>
      <c r="R973" s="17"/>
      <c r="S973" s="17"/>
      <c r="T973" s="36"/>
      <c r="AT973" s="5" t="s">
        <v>79</v>
      </c>
      <c r="AU973" s="5" t="s">
        <v>43</v>
      </c>
    </row>
    <row r="974" spans="2:47" s="5" customFormat="1" ht="30.75" customHeight="1">
      <c r="B974" s="16"/>
      <c r="C974" s="17"/>
      <c r="D974" s="117" t="s">
        <v>80</v>
      </c>
      <c r="E974" s="17"/>
      <c r="F974" s="118" t="s">
        <v>1631</v>
      </c>
      <c r="G974" s="17"/>
      <c r="H974" s="17"/>
      <c r="J974" s="17"/>
      <c r="K974" s="17"/>
      <c r="L974" s="32"/>
      <c r="M974" s="35"/>
      <c r="N974" s="17"/>
      <c r="O974" s="17"/>
      <c r="P974" s="17"/>
      <c r="Q974" s="17"/>
      <c r="R974" s="17"/>
      <c r="S974" s="17"/>
      <c r="T974" s="36"/>
      <c r="AT974" s="5" t="s">
        <v>80</v>
      </c>
      <c r="AU974" s="5" t="s">
        <v>43</v>
      </c>
    </row>
    <row r="975" spans="2:65" s="5" customFormat="1" ht="15.75" customHeight="1">
      <c r="B975" s="16"/>
      <c r="C975" s="151" t="s">
        <v>1643</v>
      </c>
      <c r="D975" s="151" t="s">
        <v>131</v>
      </c>
      <c r="E975" s="152" t="s">
        <v>1644</v>
      </c>
      <c r="F975" s="153" t="s">
        <v>1645</v>
      </c>
      <c r="G975" s="154" t="s">
        <v>76</v>
      </c>
      <c r="H975" s="155">
        <v>38.5</v>
      </c>
      <c r="I975" s="156"/>
      <c r="J975" s="157">
        <f>ROUND($I$975*$H$975,2)</f>
        <v>0</v>
      </c>
      <c r="K975" s="153"/>
      <c r="L975" s="158"/>
      <c r="M975" s="159"/>
      <c r="N975" s="160" t="s">
        <v>31</v>
      </c>
      <c r="O975" s="17"/>
      <c r="P975" s="17"/>
      <c r="Q975" s="112">
        <v>0.0039</v>
      </c>
      <c r="R975" s="112">
        <f>$Q$975*$H$975</f>
        <v>0.15015</v>
      </c>
      <c r="S975" s="112">
        <v>0</v>
      </c>
      <c r="T975" s="113">
        <f>$S$975*$H$975</f>
        <v>0</v>
      </c>
      <c r="AR975" s="49" t="s">
        <v>108</v>
      </c>
      <c r="AT975" s="49" t="s">
        <v>131</v>
      </c>
      <c r="AU975" s="49" t="s">
        <v>43</v>
      </c>
      <c r="AY975" s="5" t="s">
        <v>73</v>
      </c>
      <c r="BE975" s="114">
        <f>IF($N$975="základní",$J$975,0)</f>
        <v>0</v>
      </c>
      <c r="BF975" s="114">
        <f>IF($N$975="snížená",$J$975,0)</f>
        <v>0</v>
      </c>
      <c r="BG975" s="114">
        <f>IF($N$975="zákl. přenesená",$J$975,0)</f>
        <v>0</v>
      </c>
      <c r="BH975" s="114">
        <f>IF($N$975="sníž. přenesená",$J$975,0)</f>
        <v>0</v>
      </c>
      <c r="BI975" s="114">
        <f>IF($N$975="nulová",$J$975,0)</f>
        <v>0</v>
      </c>
      <c r="BJ975" s="49" t="s">
        <v>8</v>
      </c>
      <c r="BK975" s="114">
        <f>ROUND($I$975*$H$975,2)</f>
        <v>0</v>
      </c>
      <c r="BL975" s="49" t="s">
        <v>93</v>
      </c>
      <c r="BM975" s="49" t="s">
        <v>1646</v>
      </c>
    </row>
    <row r="976" spans="2:47" s="5" customFormat="1" ht="27" customHeight="1">
      <c r="B976" s="16"/>
      <c r="C976" s="17"/>
      <c r="D976" s="115" t="s">
        <v>79</v>
      </c>
      <c r="E976" s="17"/>
      <c r="F976" s="116" t="s">
        <v>1647</v>
      </c>
      <c r="G976" s="17"/>
      <c r="H976" s="17"/>
      <c r="J976" s="17"/>
      <c r="K976" s="17"/>
      <c r="L976" s="32"/>
      <c r="M976" s="35"/>
      <c r="N976" s="17"/>
      <c r="O976" s="17"/>
      <c r="P976" s="17"/>
      <c r="Q976" s="17"/>
      <c r="R976" s="17"/>
      <c r="S976" s="17"/>
      <c r="T976" s="36"/>
      <c r="AT976" s="5" t="s">
        <v>79</v>
      </c>
      <c r="AU976" s="5" t="s">
        <v>43</v>
      </c>
    </row>
    <row r="977" spans="2:47" s="5" customFormat="1" ht="30.75" customHeight="1">
      <c r="B977" s="16"/>
      <c r="C977" s="17"/>
      <c r="D977" s="117" t="s">
        <v>80</v>
      </c>
      <c r="E977" s="17"/>
      <c r="F977" s="118" t="s">
        <v>1631</v>
      </c>
      <c r="G977" s="17"/>
      <c r="H977" s="17"/>
      <c r="J977" s="17"/>
      <c r="K977" s="17"/>
      <c r="L977" s="32"/>
      <c r="M977" s="35"/>
      <c r="N977" s="17"/>
      <c r="O977" s="17"/>
      <c r="P977" s="17"/>
      <c r="Q977" s="17"/>
      <c r="R977" s="17"/>
      <c r="S977" s="17"/>
      <c r="T977" s="36"/>
      <c r="AT977" s="5" t="s">
        <v>80</v>
      </c>
      <c r="AU977" s="5" t="s">
        <v>43</v>
      </c>
    </row>
    <row r="978" spans="2:51" s="5" customFormat="1" ht="15.75" customHeight="1">
      <c r="B978" s="119"/>
      <c r="C978" s="120"/>
      <c r="D978" s="117" t="s">
        <v>81</v>
      </c>
      <c r="E978" s="120"/>
      <c r="F978" s="121" t="s">
        <v>1648</v>
      </c>
      <c r="G978" s="120"/>
      <c r="H978" s="122">
        <v>38.5</v>
      </c>
      <c r="J978" s="120"/>
      <c r="K978" s="120"/>
      <c r="L978" s="123"/>
      <c r="M978" s="124"/>
      <c r="N978" s="120"/>
      <c r="O978" s="120"/>
      <c r="P978" s="120"/>
      <c r="Q978" s="120"/>
      <c r="R978" s="120"/>
      <c r="S978" s="120"/>
      <c r="T978" s="125"/>
      <c r="AT978" s="126" t="s">
        <v>81</v>
      </c>
      <c r="AU978" s="126" t="s">
        <v>43</v>
      </c>
      <c r="AV978" s="126" t="s">
        <v>43</v>
      </c>
      <c r="AW978" s="126" t="s">
        <v>42</v>
      </c>
      <c r="AX978" s="126" t="s">
        <v>8</v>
      </c>
      <c r="AY978" s="126" t="s">
        <v>73</v>
      </c>
    </row>
    <row r="979" spans="2:65" s="5" customFormat="1" ht="15.75" customHeight="1">
      <c r="B979" s="16"/>
      <c r="C979" s="103" t="s">
        <v>1649</v>
      </c>
      <c r="D979" s="103" t="s">
        <v>75</v>
      </c>
      <c r="E979" s="104" t="s">
        <v>1650</v>
      </c>
      <c r="F979" s="105" t="s">
        <v>1651</v>
      </c>
      <c r="G979" s="106" t="s">
        <v>76</v>
      </c>
      <c r="H979" s="107">
        <v>35</v>
      </c>
      <c r="I979" s="108"/>
      <c r="J979" s="109">
        <f>ROUND($I$979*$H$979,2)</f>
        <v>0</v>
      </c>
      <c r="K979" s="105"/>
      <c r="L979" s="32"/>
      <c r="M979" s="110"/>
      <c r="N979" s="111" t="s">
        <v>31</v>
      </c>
      <c r="O979" s="17"/>
      <c r="P979" s="17"/>
      <c r="Q979" s="112">
        <v>0</v>
      </c>
      <c r="R979" s="112">
        <f>$Q$979*$H$979</f>
        <v>0</v>
      </c>
      <c r="S979" s="112">
        <v>0</v>
      </c>
      <c r="T979" s="113">
        <f>$S$979*$H$979</f>
        <v>0</v>
      </c>
      <c r="AR979" s="49" t="s">
        <v>93</v>
      </c>
      <c r="AT979" s="49" t="s">
        <v>75</v>
      </c>
      <c r="AU979" s="49" t="s">
        <v>43</v>
      </c>
      <c r="AY979" s="5" t="s">
        <v>73</v>
      </c>
      <c r="BE979" s="114">
        <f>IF($N$979="základní",$J$979,0)</f>
        <v>0</v>
      </c>
      <c r="BF979" s="114">
        <f>IF($N$979="snížená",$J$979,0)</f>
        <v>0</v>
      </c>
      <c r="BG979" s="114">
        <f>IF($N$979="zákl. přenesená",$J$979,0)</f>
        <v>0</v>
      </c>
      <c r="BH979" s="114">
        <f>IF($N$979="sníž. přenesená",$J$979,0)</f>
        <v>0</v>
      </c>
      <c r="BI979" s="114">
        <f>IF($N$979="nulová",$J$979,0)</f>
        <v>0</v>
      </c>
      <c r="BJ979" s="49" t="s">
        <v>8</v>
      </c>
      <c r="BK979" s="114">
        <f>ROUND($I$979*$H$979,2)</f>
        <v>0</v>
      </c>
      <c r="BL979" s="49" t="s">
        <v>93</v>
      </c>
      <c r="BM979" s="49" t="s">
        <v>1652</v>
      </c>
    </row>
    <row r="980" spans="2:47" s="5" customFormat="1" ht="16.5" customHeight="1">
      <c r="B980" s="16"/>
      <c r="C980" s="17"/>
      <c r="D980" s="115" t="s">
        <v>79</v>
      </c>
      <c r="E980" s="17"/>
      <c r="F980" s="116" t="s">
        <v>1653</v>
      </c>
      <c r="G980" s="17"/>
      <c r="H980" s="17"/>
      <c r="J980" s="17"/>
      <c r="K980" s="17"/>
      <c r="L980" s="32"/>
      <c r="M980" s="35"/>
      <c r="N980" s="17"/>
      <c r="O980" s="17"/>
      <c r="P980" s="17"/>
      <c r="Q980" s="17"/>
      <c r="R980" s="17"/>
      <c r="S980" s="17"/>
      <c r="T980" s="36"/>
      <c r="AT980" s="5" t="s">
        <v>79</v>
      </c>
      <c r="AU980" s="5" t="s">
        <v>43</v>
      </c>
    </row>
    <row r="981" spans="2:47" s="5" customFormat="1" ht="30.75" customHeight="1">
      <c r="B981" s="16"/>
      <c r="C981" s="17"/>
      <c r="D981" s="117" t="s">
        <v>80</v>
      </c>
      <c r="E981" s="17"/>
      <c r="F981" s="118" t="s">
        <v>1631</v>
      </c>
      <c r="G981" s="17"/>
      <c r="H981" s="17"/>
      <c r="J981" s="17"/>
      <c r="K981" s="17"/>
      <c r="L981" s="32"/>
      <c r="M981" s="35"/>
      <c r="N981" s="17"/>
      <c r="O981" s="17"/>
      <c r="P981" s="17"/>
      <c r="Q981" s="17"/>
      <c r="R981" s="17"/>
      <c r="S981" s="17"/>
      <c r="T981" s="36"/>
      <c r="AT981" s="5" t="s">
        <v>80</v>
      </c>
      <c r="AU981" s="5" t="s">
        <v>43</v>
      </c>
    </row>
    <row r="982" spans="2:65" s="5" customFormat="1" ht="15.75" customHeight="1">
      <c r="B982" s="16"/>
      <c r="C982" s="151" t="s">
        <v>1654</v>
      </c>
      <c r="D982" s="151" t="s">
        <v>131</v>
      </c>
      <c r="E982" s="152" t="s">
        <v>1655</v>
      </c>
      <c r="F982" s="153" t="s">
        <v>1656</v>
      </c>
      <c r="G982" s="154" t="s">
        <v>132</v>
      </c>
      <c r="H982" s="155">
        <v>19.25</v>
      </c>
      <c r="I982" s="156"/>
      <c r="J982" s="157">
        <f>ROUND($I$982*$H$982,2)</f>
        <v>0</v>
      </c>
      <c r="K982" s="153" t="s">
        <v>77</v>
      </c>
      <c r="L982" s="158"/>
      <c r="M982" s="159"/>
      <c r="N982" s="160" t="s">
        <v>31</v>
      </c>
      <c r="O982" s="17"/>
      <c r="P982" s="17"/>
      <c r="Q982" s="112">
        <v>0.0008</v>
      </c>
      <c r="R982" s="112">
        <f>$Q$982*$H$982</f>
        <v>0.0154</v>
      </c>
      <c r="S982" s="112">
        <v>0</v>
      </c>
      <c r="T982" s="113">
        <f>$S$982*$H$982</f>
        <v>0</v>
      </c>
      <c r="AR982" s="49" t="s">
        <v>108</v>
      </c>
      <c r="AT982" s="49" t="s">
        <v>131</v>
      </c>
      <c r="AU982" s="49" t="s">
        <v>43</v>
      </c>
      <c r="AY982" s="5" t="s">
        <v>73</v>
      </c>
      <c r="BE982" s="114">
        <f>IF($N$982="základní",$J$982,0)</f>
        <v>0</v>
      </c>
      <c r="BF982" s="114">
        <f>IF($N$982="snížená",$J$982,0)</f>
        <v>0</v>
      </c>
      <c r="BG982" s="114">
        <f>IF($N$982="zákl. přenesená",$J$982,0)</f>
        <v>0</v>
      </c>
      <c r="BH982" s="114">
        <f>IF($N$982="sníž. přenesená",$J$982,0)</f>
        <v>0</v>
      </c>
      <c r="BI982" s="114">
        <f>IF($N$982="nulová",$J$982,0)</f>
        <v>0</v>
      </c>
      <c r="BJ982" s="49" t="s">
        <v>8</v>
      </c>
      <c r="BK982" s="114">
        <f>ROUND($I$982*$H$982,2)</f>
        <v>0</v>
      </c>
      <c r="BL982" s="49" t="s">
        <v>93</v>
      </c>
      <c r="BM982" s="49" t="s">
        <v>1657</v>
      </c>
    </row>
    <row r="983" spans="2:47" s="5" customFormat="1" ht="27" customHeight="1">
      <c r="B983" s="16"/>
      <c r="C983" s="17"/>
      <c r="D983" s="115" t="s">
        <v>79</v>
      </c>
      <c r="E983" s="17"/>
      <c r="F983" s="116" t="s">
        <v>1658</v>
      </c>
      <c r="G983" s="17"/>
      <c r="H983" s="17"/>
      <c r="J983" s="17"/>
      <c r="K983" s="17"/>
      <c r="L983" s="32"/>
      <c r="M983" s="35"/>
      <c r="N983" s="17"/>
      <c r="O983" s="17"/>
      <c r="P983" s="17"/>
      <c r="Q983" s="17"/>
      <c r="R983" s="17"/>
      <c r="S983" s="17"/>
      <c r="T983" s="36"/>
      <c r="AT983" s="5" t="s">
        <v>79</v>
      </c>
      <c r="AU983" s="5" t="s">
        <v>43</v>
      </c>
    </row>
    <row r="984" spans="2:51" s="5" customFormat="1" ht="15.75" customHeight="1">
      <c r="B984" s="119"/>
      <c r="C984" s="120"/>
      <c r="D984" s="117" t="s">
        <v>81</v>
      </c>
      <c r="E984" s="120"/>
      <c r="F984" s="121" t="s">
        <v>1659</v>
      </c>
      <c r="G984" s="120"/>
      <c r="H984" s="122">
        <v>19.25</v>
      </c>
      <c r="J984" s="120"/>
      <c r="K984" s="120"/>
      <c r="L984" s="123"/>
      <c r="M984" s="124"/>
      <c r="N984" s="120"/>
      <c r="O984" s="120"/>
      <c r="P984" s="120"/>
      <c r="Q984" s="120"/>
      <c r="R984" s="120"/>
      <c r="S984" s="120"/>
      <c r="T984" s="125"/>
      <c r="AT984" s="126" t="s">
        <v>81</v>
      </c>
      <c r="AU984" s="126" t="s">
        <v>43</v>
      </c>
      <c r="AV984" s="126" t="s">
        <v>43</v>
      </c>
      <c r="AW984" s="126" t="s">
        <v>51</v>
      </c>
      <c r="AX984" s="126" t="s">
        <v>8</v>
      </c>
      <c r="AY984" s="126" t="s">
        <v>73</v>
      </c>
    </row>
    <row r="985" spans="2:65" s="5" customFormat="1" ht="15.75" customHeight="1">
      <c r="B985" s="16"/>
      <c r="C985" s="103" t="s">
        <v>1660</v>
      </c>
      <c r="D985" s="103" t="s">
        <v>75</v>
      </c>
      <c r="E985" s="104" t="s">
        <v>1661</v>
      </c>
      <c r="F985" s="105" t="s">
        <v>1662</v>
      </c>
      <c r="G985" s="106" t="s">
        <v>116</v>
      </c>
      <c r="H985" s="107">
        <v>0.191</v>
      </c>
      <c r="I985" s="108"/>
      <c r="J985" s="109">
        <f>ROUND($I$985*$H$985,2)</f>
        <v>0</v>
      </c>
      <c r="K985" s="105"/>
      <c r="L985" s="32"/>
      <c r="M985" s="110"/>
      <c r="N985" s="111" t="s">
        <v>31</v>
      </c>
      <c r="O985" s="17"/>
      <c r="P985" s="17"/>
      <c r="Q985" s="112">
        <v>0</v>
      </c>
      <c r="R985" s="112">
        <f>$Q$985*$H$985</f>
        <v>0</v>
      </c>
      <c r="S985" s="112">
        <v>0</v>
      </c>
      <c r="T985" s="113">
        <f>$S$985*$H$985</f>
        <v>0</v>
      </c>
      <c r="AR985" s="49" t="s">
        <v>93</v>
      </c>
      <c r="AT985" s="49" t="s">
        <v>75</v>
      </c>
      <c r="AU985" s="49" t="s">
        <v>43</v>
      </c>
      <c r="AY985" s="5" t="s">
        <v>73</v>
      </c>
      <c r="BE985" s="114">
        <f>IF($N$985="základní",$J$985,0)</f>
        <v>0</v>
      </c>
      <c r="BF985" s="114">
        <f>IF($N$985="snížená",$J$985,0)</f>
        <v>0</v>
      </c>
      <c r="BG985" s="114">
        <f>IF($N$985="zákl. přenesená",$J$985,0)</f>
        <v>0</v>
      </c>
      <c r="BH985" s="114">
        <f>IF($N$985="sníž. přenesená",$J$985,0)</f>
        <v>0</v>
      </c>
      <c r="BI985" s="114">
        <f>IF($N$985="nulová",$J$985,0)</f>
        <v>0</v>
      </c>
      <c r="BJ985" s="49" t="s">
        <v>8</v>
      </c>
      <c r="BK985" s="114">
        <f>ROUND($I$985*$H$985,2)</f>
        <v>0</v>
      </c>
      <c r="BL985" s="49" t="s">
        <v>93</v>
      </c>
      <c r="BM985" s="49" t="s">
        <v>1663</v>
      </c>
    </row>
    <row r="986" spans="2:47" s="5" customFormat="1" ht="16.5" customHeight="1">
      <c r="B986" s="16"/>
      <c r="C986" s="17"/>
      <c r="D986" s="115" t="s">
        <v>79</v>
      </c>
      <c r="E986" s="17"/>
      <c r="F986" s="116" t="s">
        <v>1664</v>
      </c>
      <c r="G986" s="17"/>
      <c r="H986" s="17"/>
      <c r="J986" s="17"/>
      <c r="K986" s="17"/>
      <c r="L986" s="32"/>
      <c r="M986" s="35"/>
      <c r="N986" s="17"/>
      <c r="O986" s="17"/>
      <c r="P986" s="17"/>
      <c r="Q986" s="17"/>
      <c r="R986" s="17"/>
      <c r="S986" s="17"/>
      <c r="T986" s="36"/>
      <c r="AT986" s="5" t="s">
        <v>79</v>
      </c>
      <c r="AU986" s="5" t="s">
        <v>43</v>
      </c>
    </row>
    <row r="987" spans="2:63" s="90" customFormat="1" ht="30.75" customHeight="1">
      <c r="B987" s="91"/>
      <c r="C987" s="92"/>
      <c r="D987" s="92" t="s">
        <v>41</v>
      </c>
      <c r="E987" s="101" t="s">
        <v>225</v>
      </c>
      <c r="F987" s="101" t="s">
        <v>226</v>
      </c>
      <c r="G987" s="92"/>
      <c r="H987" s="92"/>
      <c r="J987" s="102">
        <f>SUM(J988:J1011)</f>
        <v>0</v>
      </c>
      <c r="K987" s="92"/>
      <c r="L987" s="95"/>
      <c r="M987" s="96"/>
      <c r="N987" s="92"/>
      <c r="O987" s="92"/>
      <c r="P987" s="97">
        <f>SUM($P$988:$P$1012)</f>
        <v>0</v>
      </c>
      <c r="Q987" s="92"/>
      <c r="R987" s="97">
        <f>SUM($R$988:$R$1012)</f>
        <v>2.3215999999999997</v>
      </c>
      <c r="S987" s="92"/>
      <c r="T987" s="98">
        <f>SUM($T$988:$T$1012)</f>
        <v>0</v>
      </c>
      <c r="AR987" s="99" t="s">
        <v>43</v>
      </c>
      <c r="AT987" s="99" t="s">
        <v>41</v>
      </c>
      <c r="AU987" s="99" t="s">
        <v>8</v>
      </c>
      <c r="AY987" s="99" t="s">
        <v>73</v>
      </c>
      <c r="BK987" s="100">
        <f>SUM($BK$988:$BK$1012)</f>
        <v>0</v>
      </c>
    </row>
    <row r="988" spans="2:65" s="5" customFormat="1" ht="15.75" customHeight="1">
      <c r="B988" s="16"/>
      <c r="C988" s="103" t="s">
        <v>1665</v>
      </c>
      <c r="D988" s="103" t="s">
        <v>75</v>
      </c>
      <c r="E988" s="104" t="s">
        <v>1666</v>
      </c>
      <c r="F988" s="105" t="s">
        <v>1667</v>
      </c>
      <c r="G988" s="106" t="s">
        <v>132</v>
      </c>
      <c r="H988" s="107">
        <v>6.2</v>
      </c>
      <c r="I988" s="108"/>
      <c r="J988" s="109">
        <f>ROUND($I$988*$H$988,2)</f>
        <v>0</v>
      </c>
      <c r="K988" s="105"/>
      <c r="L988" s="32"/>
      <c r="M988" s="110"/>
      <c r="N988" s="111" t="s">
        <v>31</v>
      </c>
      <c r="O988" s="17"/>
      <c r="P988" s="17"/>
      <c r="Q988" s="112">
        <v>0.015</v>
      </c>
      <c r="R988" s="112">
        <f>$Q$988*$H$988</f>
        <v>0.093</v>
      </c>
      <c r="S988" s="112">
        <v>0</v>
      </c>
      <c r="T988" s="113">
        <f>$S$988*$H$988</f>
        <v>0</v>
      </c>
      <c r="AR988" s="49" t="s">
        <v>93</v>
      </c>
      <c r="AT988" s="49" t="s">
        <v>75</v>
      </c>
      <c r="AU988" s="49" t="s">
        <v>43</v>
      </c>
      <c r="AY988" s="5" t="s">
        <v>73</v>
      </c>
      <c r="BE988" s="114">
        <f>IF($N$988="základní",$J$988,0)</f>
        <v>0</v>
      </c>
      <c r="BF988" s="114">
        <f>IF($N$988="snížená",$J$988,0)</f>
        <v>0</v>
      </c>
      <c r="BG988" s="114">
        <f>IF($N$988="zákl. přenesená",$J$988,0)</f>
        <v>0</v>
      </c>
      <c r="BH988" s="114">
        <f>IF($N$988="sníž. přenesená",$J$988,0)</f>
        <v>0</v>
      </c>
      <c r="BI988" s="114">
        <f>IF($N$988="nulová",$J$988,0)</f>
        <v>0</v>
      </c>
      <c r="BJ988" s="49" t="s">
        <v>8</v>
      </c>
      <c r="BK988" s="114">
        <f>ROUND($I$988*$H$988,2)</f>
        <v>0</v>
      </c>
      <c r="BL988" s="49" t="s">
        <v>93</v>
      </c>
      <c r="BM988" s="49" t="s">
        <v>1668</v>
      </c>
    </row>
    <row r="989" spans="2:47" s="5" customFormat="1" ht="16.5" customHeight="1">
      <c r="B989" s="16"/>
      <c r="C989" s="17"/>
      <c r="D989" s="115" t="s">
        <v>79</v>
      </c>
      <c r="E989" s="17"/>
      <c r="F989" s="116" t="s">
        <v>1667</v>
      </c>
      <c r="G989" s="17"/>
      <c r="H989" s="17"/>
      <c r="J989" s="17"/>
      <c r="K989" s="17"/>
      <c r="L989" s="32"/>
      <c r="M989" s="35"/>
      <c r="N989" s="17"/>
      <c r="O989" s="17"/>
      <c r="P989" s="17"/>
      <c r="Q989" s="17"/>
      <c r="R989" s="17"/>
      <c r="S989" s="17"/>
      <c r="T989" s="36"/>
      <c r="AT989" s="5" t="s">
        <v>79</v>
      </c>
      <c r="AU989" s="5" t="s">
        <v>43</v>
      </c>
    </row>
    <row r="990" spans="2:51" s="5" customFormat="1" ht="15.75" customHeight="1">
      <c r="B990" s="119"/>
      <c r="C990" s="120"/>
      <c r="D990" s="117" t="s">
        <v>81</v>
      </c>
      <c r="E990" s="120"/>
      <c r="F990" s="121" t="s">
        <v>1669</v>
      </c>
      <c r="G990" s="120"/>
      <c r="H990" s="122">
        <v>6.2</v>
      </c>
      <c r="J990" s="120"/>
      <c r="K990" s="120"/>
      <c r="L990" s="123"/>
      <c r="M990" s="124"/>
      <c r="N990" s="120"/>
      <c r="O990" s="120"/>
      <c r="P990" s="120"/>
      <c r="Q990" s="120"/>
      <c r="R990" s="120"/>
      <c r="S990" s="120"/>
      <c r="T990" s="125"/>
      <c r="AT990" s="126" t="s">
        <v>81</v>
      </c>
      <c r="AU990" s="126" t="s">
        <v>43</v>
      </c>
      <c r="AV990" s="126" t="s">
        <v>43</v>
      </c>
      <c r="AW990" s="126" t="s">
        <v>51</v>
      </c>
      <c r="AX990" s="126" t="s">
        <v>8</v>
      </c>
      <c r="AY990" s="126" t="s">
        <v>73</v>
      </c>
    </row>
    <row r="991" spans="2:65" s="5" customFormat="1" ht="15.75" customHeight="1">
      <c r="B991" s="16"/>
      <c r="C991" s="151" t="s">
        <v>1670</v>
      </c>
      <c r="D991" s="151" t="s">
        <v>131</v>
      </c>
      <c r="E991" s="152" t="s">
        <v>573</v>
      </c>
      <c r="F991" s="153" t="s">
        <v>1671</v>
      </c>
      <c r="G991" s="154" t="s">
        <v>83</v>
      </c>
      <c r="H991" s="155">
        <v>1</v>
      </c>
      <c r="I991" s="156"/>
      <c r="J991" s="157">
        <f>ROUND($I$991*$H$991,2)</f>
        <v>0</v>
      </c>
      <c r="K991" s="153"/>
      <c r="L991" s="158"/>
      <c r="M991" s="159"/>
      <c r="N991" s="160" t="s">
        <v>31</v>
      </c>
      <c r="O991" s="17"/>
      <c r="P991" s="17"/>
      <c r="Q991" s="112">
        <v>0</v>
      </c>
      <c r="R991" s="112">
        <f>$Q$991*$H$991</f>
        <v>0</v>
      </c>
      <c r="S991" s="112">
        <v>0</v>
      </c>
      <c r="T991" s="113">
        <f>$S$991*$H$991</f>
        <v>0</v>
      </c>
      <c r="AR991" s="49" t="s">
        <v>108</v>
      </c>
      <c r="AT991" s="49" t="s">
        <v>131</v>
      </c>
      <c r="AU991" s="49" t="s">
        <v>43</v>
      </c>
      <c r="AY991" s="5" t="s">
        <v>73</v>
      </c>
      <c r="BE991" s="114">
        <f>IF($N$991="základní",$J$991,0)</f>
        <v>0</v>
      </c>
      <c r="BF991" s="114">
        <f>IF($N$991="snížená",$J$991,0)</f>
        <v>0</v>
      </c>
      <c r="BG991" s="114">
        <f>IF($N$991="zákl. přenesená",$J$991,0)</f>
        <v>0</v>
      </c>
      <c r="BH991" s="114">
        <f>IF($N$991="sníž. přenesená",$J$991,0)</f>
        <v>0</v>
      </c>
      <c r="BI991" s="114">
        <f>IF($N$991="nulová",$J$991,0)</f>
        <v>0</v>
      </c>
      <c r="BJ991" s="49" t="s">
        <v>8</v>
      </c>
      <c r="BK991" s="114">
        <f>ROUND($I$991*$H$991,2)</f>
        <v>0</v>
      </c>
      <c r="BL991" s="49" t="s">
        <v>93</v>
      </c>
      <c r="BM991" s="49" t="s">
        <v>1672</v>
      </c>
    </row>
    <row r="992" spans="2:47" s="5" customFormat="1" ht="44.25" customHeight="1">
      <c r="B992" s="16"/>
      <c r="C992" s="17"/>
      <c r="D992" s="115" t="s">
        <v>80</v>
      </c>
      <c r="E992" s="17"/>
      <c r="F992" s="118" t="s">
        <v>1673</v>
      </c>
      <c r="G992" s="17"/>
      <c r="H992" s="17"/>
      <c r="J992" s="17"/>
      <c r="K992" s="17"/>
      <c r="L992" s="32"/>
      <c r="M992" s="35"/>
      <c r="N992" s="17"/>
      <c r="O992" s="17"/>
      <c r="P992" s="17"/>
      <c r="Q992" s="17"/>
      <c r="R992" s="17"/>
      <c r="S992" s="17"/>
      <c r="T992" s="36"/>
      <c r="AT992" s="5" t="s">
        <v>80</v>
      </c>
      <c r="AU992" s="5" t="s">
        <v>43</v>
      </c>
    </row>
    <row r="993" spans="2:65" s="5" customFormat="1" ht="15.75" customHeight="1">
      <c r="B993" s="16"/>
      <c r="C993" s="151" t="s">
        <v>1674</v>
      </c>
      <c r="D993" s="151" t="s">
        <v>131</v>
      </c>
      <c r="E993" s="152" t="s">
        <v>1675</v>
      </c>
      <c r="F993" s="153" t="s">
        <v>1676</v>
      </c>
      <c r="G993" s="154" t="s">
        <v>83</v>
      </c>
      <c r="H993" s="155">
        <v>1</v>
      </c>
      <c r="I993" s="156"/>
      <c r="J993" s="157">
        <f>ROUND($I$993*$H$993,2)</f>
        <v>0</v>
      </c>
      <c r="K993" s="153"/>
      <c r="L993" s="158"/>
      <c r="M993" s="159"/>
      <c r="N993" s="160" t="s">
        <v>31</v>
      </c>
      <c r="O993" s="17"/>
      <c r="P993" s="17"/>
      <c r="Q993" s="112">
        <v>0</v>
      </c>
      <c r="R993" s="112">
        <f>$Q$993*$H$993</f>
        <v>0</v>
      </c>
      <c r="S993" s="112">
        <v>0</v>
      </c>
      <c r="T993" s="113">
        <f>$S$993*$H$993</f>
        <v>0</v>
      </c>
      <c r="AR993" s="49" t="s">
        <v>108</v>
      </c>
      <c r="AT993" s="49" t="s">
        <v>131</v>
      </c>
      <c r="AU993" s="49" t="s">
        <v>43</v>
      </c>
      <c r="AY993" s="5" t="s">
        <v>73</v>
      </c>
      <c r="BE993" s="114">
        <f>IF($N$993="základní",$J$993,0)</f>
        <v>0</v>
      </c>
      <c r="BF993" s="114">
        <f>IF($N$993="snížená",$J$993,0)</f>
        <v>0</v>
      </c>
      <c r="BG993" s="114">
        <f>IF($N$993="zákl. přenesená",$J$993,0)</f>
        <v>0</v>
      </c>
      <c r="BH993" s="114">
        <f>IF($N$993="sníž. přenesená",$J$993,0)</f>
        <v>0</v>
      </c>
      <c r="BI993" s="114">
        <f>IF($N$993="nulová",$J$993,0)</f>
        <v>0</v>
      </c>
      <c r="BJ993" s="49" t="s">
        <v>8</v>
      </c>
      <c r="BK993" s="114">
        <f>ROUND($I$993*$H$993,2)</f>
        <v>0</v>
      </c>
      <c r="BL993" s="49" t="s">
        <v>93</v>
      </c>
      <c r="BM993" s="49" t="s">
        <v>1677</v>
      </c>
    </row>
    <row r="994" spans="2:47" s="5" customFormat="1" ht="44.25" customHeight="1">
      <c r="B994" s="16"/>
      <c r="C994" s="17"/>
      <c r="D994" s="115" t="s">
        <v>80</v>
      </c>
      <c r="E994" s="17"/>
      <c r="F994" s="118" t="s">
        <v>1678</v>
      </c>
      <c r="G994" s="17"/>
      <c r="H994" s="17"/>
      <c r="J994" s="17"/>
      <c r="K994" s="17"/>
      <c r="L994" s="32"/>
      <c r="M994" s="35"/>
      <c r="N994" s="17"/>
      <c r="O994" s="17"/>
      <c r="P994" s="17"/>
      <c r="Q994" s="17"/>
      <c r="R994" s="17"/>
      <c r="S994" s="17"/>
      <c r="T994" s="36"/>
      <c r="AT994" s="5" t="s">
        <v>80</v>
      </c>
      <c r="AU994" s="5" t="s">
        <v>43</v>
      </c>
    </row>
    <row r="995" spans="2:65" s="5" customFormat="1" ht="15.75" customHeight="1">
      <c r="B995" s="16"/>
      <c r="C995" s="103" t="s">
        <v>1679</v>
      </c>
      <c r="D995" s="103" t="s">
        <v>75</v>
      </c>
      <c r="E995" s="104" t="s">
        <v>644</v>
      </c>
      <c r="F995" s="105" t="s">
        <v>645</v>
      </c>
      <c r="G995" s="106" t="s">
        <v>160</v>
      </c>
      <c r="H995" s="107">
        <v>410</v>
      </c>
      <c r="I995" s="108"/>
      <c r="J995" s="109">
        <f>ROUND($I$995*$H$995,2)</f>
        <v>0</v>
      </c>
      <c r="K995" s="105" t="s">
        <v>77</v>
      </c>
      <c r="L995" s="32"/>
      <c r="M995" s="110"/>
      <c r="N995" s="111" t="s">
        <v>31</v>
      </c>
      <c r="O995" s="17"/>
      <c r="P995" s="17"/>
      <c r="Q995" s="112">
        <v>5E-05</v>
      </c>
      <c r="R995" s="112">
        <f>$Q$995*$H$995</f>
        <v>0.0205</v>
      </c>
      <c r="S995" s="112">
        <v>0</v>
      </c>
      <c r="T995" s="113">
        <f>$S$995*$H$995</f>
        <v>0</v>
      </c>
      <c r="AR995" s="49" t="s">
        <v>93</v>
      </c>
      <c r="AT995" s="49" t="s">
        <v>75</v>
      </c>
      <c r="AU995" s="49" t="s">
        <v>43</v>
      </c>
      <c r="AY995" s="5" t="s">
        <v>73</v>
      </c>
      <c r="BE995" s="114">
        <f>IF($N$995="základní",$J$995,0)</f>
        <v>0</v>
      </c>
      <c r="BF995" s="114">
        <f>IF($N$995="snížená",$J$995,0)</f>
        <v>0</v>
      </c>
      <c r="BG995" s="114">
        <f>IF($N$995="zákl. přenesená",$J$995,0)</f>
        <v>0</v>
      </c>
      <c r="BH995" s="114">
        <f>IF($N$995="sníž. přenesená",$J$995,0)</f>
        <v>0</v>
      </c>
      <c r="BI995" s="114">
        <f>IF($N$995="nulová",$J$995,0)</f>
        <v>0</v>
      </c>
      <c r="BJ995" s="49" t="s">
        <v>8</v>
      </c>
      <c r="BK995" s="114">
        <f>ROUND($I$995*$H$995,2)</f>
        <v>0</v>
      </c>
      <c r="BL995" s="49" t="s">
        <v>93</v>
      </c>
      <c r="BM995" s="49" t="s">
        <v>1680</v>
      </c>
    </row>
    <row r="996" spans="2:47" s="5" customFormat="1" ht="16.5" customHeight="1">
      <c r="B996" s="16"/>
      <c r="C996" s="17"/>
      <c r="D996" s="115" t="s">
        <v>79</v>
      </c>
      <c r="E996" s="17"/>
      <c r="F996" s="116" t="s">
        <v>646</v>
      </c>
      <c r="G996" s="17"/>
      <c r="H996" s="17"/>
      <c r="J996" s="17"/>
      <c r="K996" s="17"/>
      <c r="L996" s="32"/>
      <c r="M996" s="35"/>
      <c r="N996" s="17"/>
      <c r="O996" s="17"/>
      <c r="P996" s="17"/>
      <c r="Q996" s="17"/>
      <c r="R996" s="17"/>
      <c r="S996" s="17"/>
      <c r="T996" s="36"/>
      <c r="AT996" s="5" t="s">
        <v>79</v>
      </c>
      <c r="AU996" s="5" t="s">
        <v>43</v>
      </c>
    </row>
    <row r="997" spans="2:47" s="5" customFormat="1" ht="30.75" customHeight="1">
      <c r="B997" s="16"/>
      <c r="C997" s="17"/>
      <c r="D997" s="117" t="s">
        <v>117</v>
      </c>
      <c r="E997" s="17"/>
      <c r="F997" s="118" t="s">
        <v>647</v>
      </c>
      <c r="G997" s="17"/>
      <c r="H997" s="17"/>
      <c r="J997" s="17"/>
      <c r="K997" s="17"/>
      <c r="L997" s="32"/>
      <c r="M997" s="35"/>
      <c r="N997" s="17"/>
      <c r="O997" s="17"/>
      <c r="P997" s="17"/>
      <c r="Q997" s="17"/>
      <c r="R997" s="17"/>
      <c r="S997" s="17"/>
      <c r="T997" s="36"/>
      <c r="AT997" s="5" t="s">
        <v>117</v>
      </c>
      <c r="AU997" s="5" t="s">
        <v>43</v>
      </c>
    </row>
    <row r="998" spans="2:51" s="5" customFormat="1" ht="15.75" customHeight="1">
      <c r="B998" s="119"/>
      <c r="C998" s="120"/>
      <c r="D998" s="117" t="s">
        <v>81</v>
      </c>
      <c r="E998" s="120"/>
      <c r="F998" s="121" t="s">
        <v>1681</v>
      </c>
      <c r="G998" s="120"/>
      <c r="H998" s="122">
        <v>200</v>
      </c>
      <c r="J998" s="120"/>
      <c r="K998" s="120"/>
      <c r="L998" s="123"/>
      <c r="M998" s="124"/>
      <c r="N998" s="120"/>
      <c r="O998" s="120"/>
      <c r="P998" s="120"/>
      <c r="Q998" s="120"/>
      <c r="R998" s="120"/>
      <c r="S998" s="120"/>
      <c r="T998" s="125"/>
      <c r="AT998" s="126" t="s">
        <v>81</v>
      </c>
      <c r="AU998" s="126" t="s">
        <v>43</v>
      </c>
      <c r="AV998" s="126" t="s">
        <v>43</v>
      </c>
      <c r="AW998" s="126" t="s">
        <v>51</v>
      </c>
      <c r="AX998" s="126" t="s">
        <v>42</v>
      </c>
      <c r="AY998" s="126" t="s">
        <v>73</v>
      </c>
    </row>
    <row r="999" spans="2:51" s="5" customFormat="1" ht="15.75" customHeight="1">
      <c r="B999" s="119"/>
      <c r="C999" s="120"/>
      <c r="D999" s="117" t="s">
        <v>81</v>
      </c>
      <c r="E999" s="120"/>
      <c r="F999" s="121" t="s">
        <v>1682</v>
      </c>
      <c r="G999" s="120"/>
      <c r="H999" s="122">
        <v>210</v>
      </c>
      <c r="J999" s="120"/>
      <c r="K999" s="120"/>
      <c r="L999" s="123"/>
      <c r="M999" s="124"/>
      <c r="N999" s="120"/>
      <c r="O999" s="120"/>
      <c r="P999" s="120"/>
      <c r="Q999" s="120"/>
      <c r="R999" s="120"/>
      <c r="S999" s="120"/>
      <c r="T999" s="125"/>
      <c r="AT999" s="126" t="s">
        <v>81</v>
      </c>
      <c r="AU999" s="126" t="s">
        <v>43</v>
      </c>
      <c r="AV999" s="126" t="s">
        <v>43</v>
      </c>
      <c r="AW999" s="126" t="s">
        <v>51</v>
      </c>
      <c r="AX999" s="126" t="s">
        <v>42</v>
      </c>
      <c r="AY999" s="126" t="s">
        <v>73</v>
      </c>
    </row>
    <row r="1000" spans="2:51" s="5" customFormat="1" ht="15.75" customHeight="1">
      <c r="B1000" s="143"/>
      <c r="C1000" s="144"/>
      <c r="D1000" s="117" t="s">
        <v>81</v>
      </c>
      <c r="E1000" s="144"/>
      <c r="F1000" s="145" t="s">
        <v>120</v>
      </c>
      <c r="G1000" s="144"/>
      <c r="H1000" s="146">
        <v>410</v>
      </c>
      <c r="J1000" s="144"/>
      <c r="K1000" s="144"/>
      <c r="L1000" s="147"/>
      <c r="M1000" s="148"/>
      <c r="N1000" s="144"/>
      <c r="O1000" s="144"/>
      <c r="P1000" s="144"/>
      <c r="Q1000" s="144"/>
      <c r="R1000" s="144"/>
      <c r="S1000" s="144"/>
      <c r="T1000" s="149"/>
      <c r="AT1000" s="150" t="s">
        <v>81</v>
      </c>
      <c r="AU1000" s="150" t="s">
        <v>43</v>
      </c>
      <c r="AV1000" s="150" t="s">
        <v>78</v>
      </c>
      <c r="AW1000" s="150" t="s">
        <v>51</v>
      </c>
      <c r="AX1000" s="150" t="s">
        <v>8</v>
      </c>
      <c r="AY1000" s="150" t="s">
        <v>73</v>
      </c>
    </row>
    <row r="1001" spans="2:65" s="5" customFormat="1" ht="15.75" customHeight="1">
      <c r="B1001" s="16"/>
      <c r="C1001" s="151" t="s">
        <v>1683</v>
      </c>
      <c r="D1001" s="151" t="s">
        <v>131</v>
      </c>
      <c r="E1001" s="152" t="s">
        <v>1684</v>
      </c>
      <c r="F1001" s="153" t="s">
        <v>1685</v>
      </c>
      <c r="G1001" s="154" t="s">
        <v>160</v>
      </c>
      <c r="H1001" s="155">
        <v>210</v>
      </c>
      <c r="I1001" s="156"/>
      <c r="J1001" s="157">
        <f>ROUND($I$1001*$H$1001,2)</f>
        <v>0</v>
      </c>
      <c r="K1001" s="153"/>
      <c r="L1001" s="158"/>
      <c r="M1001" s="159"/>
      <c r="N1001" s="160" t="s">
        <v>31</v>
      </c>
      <c r="O1001" s="17"/>
      <c r="P1001" s="17"/>
      <c r="Q1001" s="112">
        <v>0.001</v>
      </c>
      <c r="R1001" s="112">
        <f>$Q$1001*$H$1001</f>
        <v>0.21</v>
      </c>
      <c r="S1001" s="112">
        <v>0</v>
      </c>
      <c r="T1001" s="113">
        <f>$S$1001*$H$1001</f>
        <v>0</v>
      </c>
      <c r="AR1001" s="49" t="s">
        <v>108</v>
      </c>
      <c r="AT1001" s="49" t="s">
        <v>131</v>
      </c>
      <c r="AU1001" s="49" t="s">
        <v>43</v>
      </c>
      <c r="AY1001" s="5" t="s">
        <v>73</v>
      </c>
      <c r="BE1001" s="114">
        <f>IF($N$1001="základní",$J$1001,0)</f>
        <v>0</v>
      </c>
      <c r="BF1001" s="114">
        <f>IF($N$1001="snížená",$J$1001,0)</f>
        <v>0</v>
      </c>
      <c r="BG1001" s="114">
        <f>IF($N$1001="zákl. přenesená",$J$1001,0)</f>
        <v>0</v>
      </c>
      <c r="BH1001" s="114">
        <f>IF($N$1001="sníž. přenesená",$J$1001,0)</f>
        <v>0</v>
      </c>
      <c r="BI1001" s="114">
        <f>IF($N$1001="nulová",$J$1001,0)</f>
        <v>0</v>
      </c>
      <c r="BJ1001" s="49" t="s">
        <v>8</v>
      </c>
      <c r="BK1001" s="114">
        <f>ROUND($I$1001*$H$1001,2)</f>
        <v>0</v>
      </c>
      <c r="BL1001" s="49" t="s">
        <v>93</v>
      </c>
      <c r="BM1001" s="49" t="s">
        <v>1686</v>
      </c>
    </row>
    <row r="1002" spans="2:47" s="5" customFormat="1" ht="30.75" customHeight="1">
      <c r="B1002" s="16"/>
      <c r="C1002" s="17"/>
      <c r="D1002" s="115" t="s">
        <v>80</v>
      </c>
      <c r="E1002" s="17"/>
      <c r="F1002" s="118" t="s">
        <v>1687</v>
      </c>
      <c r="G1002" s="17"/>
      <c r="H1002" s="17"/>
      <c r="J1002" s="17"/>
      <c r="K1002" s="17"/>
      <c r="L1002" s="32"/>
      <c r="M1002" s="35"/>
      <c r="N1002" s="17"/>
      <c r="O1002" s="17"/>
      <c r="P1002" s="17"/>
      <c r="Q1002" s="17"/>
      <c r="R1002" s="17"/>
      <c r="S1002" s="17"/>
      <c r="T1002" s="36"/>
      <c r="AT1002" s="5" t="s">
        <v>80</v>
      </c>
      <c r="AU1002" s="5" t="s">
        <v>43</v>
      </c>
    </row>
    <row r="1003" spans="2:65" s="5" customFormat="1" ht="15.75" customHeight="1">
      <c r="B1003" s="16"/>
      <c r="C1003" s="151" t="s">
        <v>1688</v>
      </c>
      <c r="D1003" s="151" t="s">
        <v>131</v>
      </c>
      <c r="E1003" s="152" t="s">
        <v>1689</v>
      </c>
      <c r="F1003" s="153" t="s">
        <v>1690</v>
      </c>
      <c r="G1003" s="154" t="s">
        <v>132</v>
      </c>
      <c r="H1003" s="155">
        <v>53</v>
      </c>
      <c r="I1003" s="156"/>
      <c r="J1003" s="157">
        <f>ROUND($I$1003*$H$1003,2)</f>
        <v>0</v>
      </c>
      <c r="K1003" s="153"/>
      <c r="L1003" s="158"/>
      <c r="M1003" s="159"/>
      <c r="N1003" s="160" t="s">
        <v>31</v>
      </c>
      <c r="O1003" s="17"/>
      <c r="P1003" s="17"/>
      <c r="Q1003" s="112">
        <v>0.0377</v>
      </c>
      <c r="R1003" s="112">
        <f>$Q$1003*$H$1003</f>
        <v>1.9980999999999998</v>
      </c>
      <c r="S1003" s="112">
        <v>0</v>
      </c>
      <c r="T1003" s="113">
        <f>$S$1003*$H$1003</f>
        <v>0</v>
      </c>
      <c r="AR1003" s="49" t="s">
        <v>108</v>
      </c>
      <c r="AT1003" s="49" t="s">
        <v>131</v>
      </c>
      <c r="AU1003" s="49" t="s">
        <v>43</v>
      </c>
      <c r="AY1003" s="5" t="s">
        <v>73</v>
      </c>
      <c r="BE1003" s="114">
        <f>IF($N$1003="základní",$J$1003,0)</f>
        <v>0</v>
      </c>
      <c r="BF1003" s="114">
        <f>IF($N$1003="snížená",$J$1003,0)</f>
        <v>0</v>
      </c>
      <c r="BG1003" s="114">
        <f>IF($N$1003="zákl. přenesená",$J$1003,0)</f>
        <v>0</v>
      </c>
      <c r="BH1003" s="114">
        <f>IF($N$1003="sníž. přenesená",$J$1003,0)</f>
        <v>0</v>
      </c>
      <c r="BI1003" s="114">
        <f>IF($N$1003="nulová",$J$1003,0)</f>
        <v>0</v>
      </c>
      <c r="BJ1003" s="49" t="s">
        <v>8</v>
      </c>
      <c r="BK1003" s="114">
        <f>ROUND($I$1003*$H$1003,2)</f>
        <v>0</v>
      </c>
      <c r="BL1003" s="49" t="s">
        <v>93</v>
      </c>
      <c r="BM1003" s="49" t="s">
        <v>1691</v>
      </c>
    </row>
    <row r="1004" spans="2:47" s="5" customFormat="1" ht="30.75" customHeight="1">
      <c r="B1004" s="16"/>
      <c r="C1004" s="17"/>
      <c r="D1004" s="115" t="s">
        <v>80</v>
      </c>
      <c r="E1004" s="17"/>
      <c r="F1004" s="118" t="s">
        <v>1692</v>
      </c>
      <c r="G1004" s="17"/>
      <c r="H1004" s="17"/>
      <c r="J1004" s="17"/>
      <c r="K1004" s="17"/>
      <c r="L1004" s="32"/>
      <c r="M1004" s="35"/>
      <c r="N1004" s="17"/>
      <c r="O1004" s="17"/>
      <c r="P1004" s="17"/>
      <c r="Q1004" s="17"/>
      <c r="R1004" s="17"/>
      <c r="S1004" s="17"/>
      <c r="T1004" s="36"/>
      <c r="AT1004" s="5" t="s">
        <v>80</v>
      </c>
      <c r="AU1004" s="5" t="s">
        <v>43</v>
      </c>
    </row>
    <row r="1005" spans="2:20" s="5" customFormat="1" ht="30.75" customHeight="1">
      <c r="B1005" s="16"/>
      <c r="C1005" s="170" t="s">
        <v>1763</v>
      </c>
      <c r="D1005" s="103" t="s">
        <v>75</v>
      </c>
      <c r="E1005" s="171" t="s">
        <v>1766</v>
      </c>
      <c r="F1005" s="173" t="s">
        <v>1769</v>
      </c>
      <c r="G1005" s="172" t="s">
        <v>132</v>
      </c>
      <c r="H1005" s="107">
        <v>11.3</v>
      </c>
      <c r="I1005" s="108"/>
      <c r="J1005" s="109">
        <f>ROUND($I$1005*$H$1005,2)</f>
        <v>0</v>
      </c>
      <c r="K1005" s="105"/>
      <c r="L1005" s="32"/>
      <c r="M1005" s="35"/>
      <c r="N1005" s="167"/>
      <c r="O1005" s="167"/>
      <c r="P1005" s="167"/>
      <c r="Q1005" s="167"/>
      <c r="R1005" s="167"/>
      <c r="S1005" s="167"/>
      <c r="T1005" s="36"/>
    </row>
    <row r="1006" spans="2:20" s="5" customFormat="1" ht="30.75" customHeight="1">
      <c r="B1006" s="16"/>
      <c r="C1006" s="174"/>
      <c r="D1006" s="115" t="s">
        <v>80</v>
      </c>
      <c r="E1006" s="175"/>
      <c r="F1006" s="118" t="s">
        <v>1770</v>
      </c>
      <c r="G1006" s="176"/>
      <c r="H1006" s="177"/>
      <c r="I1006" s="178"/>
      <c r="J1006" s="179"/>
      <c r="K1006" s="180"/>
      <c r="L1006" s="32"/>
      <c r="M1006" s="35"/>
      <c r="N1006" s="167"/>
      <c r="O1006" s="167"/>
      <c r="P1006" s="167"/>
      <c r="Q1006" s="167"/>
      <c r="R1006" s="167"/>
      <c r="S1006" s="167"/>
      <c r="T1006" s="36"/>
    </row>
    <row r="1007" spans="2:20" s="5" customFormat="1" ht="30.75" customHeight="1">
      <c r="B1007" s="16"/>
      <c r="C1007" s="170" t="s">
        <v>1764</v>
      </c>
      <c r="D1007" s="103" t="s">
        <v>75</v>
      </c>
      <c r="E1007" s="171" t="s">
        <v>1767</v>
      </c>
      <c r="F1007" s="173" t="s">
        <v>1773</v>
      </c>
      <c r="G1007" s="172" t="s">
        <v>222</v>
      </c>
      <c r="H1007" s="107">
        <v>1</v>
      </c>
      <c r="I1007" s="108"/>
      <c r="J1007" s="109">
        <f>ROUND($I$1007*$H$1007,2)</f>
        <v>0</v>
      </c>
      <c r="K1007" s="105"/>
      <c r="L1007" s="32"/>
      <c r="M1007" s="35"/>
      <c r="N1007" s="167"/>
      <c r="O1007" s="167"/>
      <c r="P1007" s="167"/>
      <c r="Q1007" s="167"/>
      <c r="R1007" s="167"/>
      <c r="S1007" s="167"/>
      <c r="T1007" s="36"/>
    </row>
    <row r="1008" spans="2:20" s="5" customFormat="1" ht="30.75" customHeight="1">
      <c r="B1008" s="16"/>
      <c r="C1008" s="174"/>
      <c r="D1008" s="115" t="s">
        <v>80</v>
      </c>
      <c r="E1008" s="175"/>
      <c r="F1008" s="118" t="s">
        <v>1771</v>
      </c>
      <c r="G1008" s="176"/>
      <c r="H1008" s="177"/>
      <c r="I1008" s="178"/>
      <c r="J1008" s="179"/>
      <c r="K1008" s="180"/>
      <c r="L1008" s="32"/>
      <c r="M1008" s="35"/>
      <c r="N1008" s="167"/>
      <c r="O1008" s="167"/>
      <c r="P1008" s="167"/>
      <c r="Q1008" s="167"/>
      <c r="R1008" s="167"/>
      <c r="S1008" s="167"/>
      <c r="T1008" s="36"/>
    </row>
    <row r="1009" spans="2:20" s="5" customFormat="1" ht="30.75" customHeight="1">
      <c r="B1009" s="16"/>
      <c r="C1009" s="170" t="s">
        <v>1765</v>
      </c>
      <c r="D1009" s="103" t="s">
        <v>75</v>
      </c>
      <c r="E1009" s="171" t="s">
        <v>1768</v>
      </c>
      <c r="F1009" s="173" t="s">
        <v>1774</v>
      </c>
      <c r="G1009" s="172" t="s">
        <v>222</v>
      </c>
      <c r="H1009" s="107">
        <v>1</v>
      </c>
      <c r="I1009" s="108"/>
      <c r="J1009" s="109">
        <f>ROUND($I$1009*$H$1009,2)</f>
        <v>0</v>
      </c>
      <c r="K1009" s="105"/>
      <c r="L1009" s="32"/>
      <c r="M1009" s="35"/>
      <c r="N1009" s="167"/>
      <c r="O1009" s="167"/>
      <c r="P1009" s="167"/>
      <c r="Q1009" s="167"/>
      <c r="R1009" s="167"/>
      <c r="S1009" s="167"/>
      <c r="T1009" s="36"/>
    </row>
    <row r="1010" spans="2:20" s="5" customFormat="1" ht="30.75" customHeight="1">
      <c r="B1010" s="16"/>
      <c r="C1010" s="174"/>
      <c r="D1010" s="115" t="s">
        <v>80</v>
      </c>
      <c r="E1010" s="175"/>
      <c r="F1010" s="118" t="s">
        <v>1772</v>
      </c>
      <c r="G1010" s="176"/>
      <c r="H1010" s="177"/>
      <c r="I1010" s="178"/>
      <c r="J1010" s="179"/>
      <c r="K1010" s="180"/>
      <c r="L1010" s="32"/>
      <c r="M1010" s="35"/>
      <c r="N1010" s="167"/>
      <c r="O1010" s="167"/>
      <c r="P1010" s="167"/>
      <c r="Q1010" s="167"/>
      <c r="R1010" s="167"/>
      <c r="S1010" s="167"/>
      <c r="T1010" s="36"/>
    </row>
    <row r="1011" spans="2:65" s="5" customFormat="1" ht="15.75" customHeight="1">
      <c r="B1011" s="16"/>
      <c r="C1011" s="103" t="s">
        <v>147</v>
      </c>
      <c r="D1011" s="103" t="s">
        <v>75</v>
      </c>
      <c r="E1011" s="104" t="s">
        <v>236</v>
      </c>
      <c r="F1011" s="105" t="s">
        <v>237</v>
      </c>
      <c r="G1011" s="106" t="s">
        <v>116</v>
      </c>
      <c r="H1011" s="107">
        <v>2.322</v>
      </c>
      <c r="I1011" s="108"/>
      <c r="J1011" s="109">
        <f>ROUND($I$1011*$H$1011,2)</f>
        <v>0</v>
      </c>
      <c r="K1011" s="105"/>
      <c r="L1011" s="32"/>
      <c r="M1011" s="110"/>
      <c r="N1011" s="111" t="s">
        <v>31</v>
      </c>
      <c r="O1011" s="17"/>
      <c r="P1011" s="17"/>
      <c r="Q1011" s="112">
        <v>0</v>
      </c>
      <c r="R1011" s="112">
        <f>$Q$1011*$H$1011</f>
        <v>0</v>
      </c>
      <c r="S1011" s="112">
        <v>0</v>
      </c>
      <c r="T1011" s="113">
        <f>$S$1011*$H$1011</f>
        <v>0</v>
      </c>
      <c r="AR1011" s="49" t="s">
        <v>93</v>
      </c>
      <c r="AT1011" s="49" t="s">
        <v>75</v>
      </c>
      <c r="AU1011" s="49" t="s">
        <v>43</v>
      </c>
      <c r="AY1011" s="5" t="s">
        <v>73</v>
      </c>
      <c r="BE1011" s="114">
        <f>IF($N$1011="základní",$J$1011,0)</f>
        <v>0</v>
      </c>
      <c r="BF1011" s="114">
        <f>IF($N$1011="snížená",$J$1011,0)</f>
        <v>0</v>
      </c>
      <c r="BG1011" s="114">
        <f>IF($N$1011="zákl. přenesená",$J$1011,0)</f>
        <v>0</v>
      </c>
      <c r="BH1011" s="114">
        <f>IF($N$1011="sníž. přenesená",$J$1011,0)</f>
        <v>0</v>
      </c>
      <c r="BI1011" s="114">
        <f>IF($N$1011="nulová",$J$1011,0)</f>
        <v>0</v>
      </c>
      <c r="BJ1011" s="49" t="s">
        <v>8</v>
      </c>
      <c r="BK1011" s="114">
        <f>ROUND($I$1011*$H$1011,2)</f>
        <v>0</v>
      </c>
      <c r="BL1011" s="49" t="s">
        <v>93</v>
      </c>
      <c r="BM1011" s="49" t="s">
        <v>1693</v>
      </c>
    </row>
    <row r="1012" spans="2:47" s="5" customFormat="1" ht="16.5" customHeight="1">
      <c r="B1012" s="16"/>
      <c r="C1012" s="17"/>
      <c r="D1012" s="115" t="s">
        <v>79</v>
      </c>
      <c r="E1012" s="17"/>
      <c r="F1012" s="116" t="s">
        <v>1694</v>
      </c>
      <c r="G1012" s="17"/>
      <c r="H1012" s="17"/>
      <c r="J1012" s="17"/>
      <c r="K1012" s="17"/>
      <c r="L1012" s="32"/>
      <c r="M1012" s="35"/>
      <c r="N1012" s="17"/>
      <c r="O1012" s="17"/>
      <c r="P1012" s="17"/>
      <c r="Q1012" s="17"/>
      <c r="R1012" s="17"/>
      <c r="S1012" s="17"/>
      <c r="T1012" s="36"/>
      <c r="AT1012" s="5" t="s">
        <v>79</v>
      </c>
      <c r="AU1012" s="5" t="s">
        <v>43</v>
      </c>
    </row>
    <row r="1013" spans="2:63" s="90" customFormat="1" ht="37.5" customHeight="1">
      <c r="B1013" s="91"/>
      <c r="C1013" s="92"/>
      <c r="D1013" s="92" t="s">
        <v>41</v>
      </c>
      <c r="E1013" s="93" t="s">
        <v>131</v>
      </c>
      <c r="F1013" s="93" t="s">
        <v>238</v>
      </c>
      <c r="G1013" s="92"/>
      <c r="H1013" s="92"/>
      <c r="J1013" s="94">
        <f>$BK$1013</f>
        <v>0</v>
      </c>
      <c r="K1013" s="92"/>
      <c r="L1013" s="95"/>
      <c r="M1013" s="96"/>
      <c r="N1013" s="92"/>
      <c r="O1013" s="92"/>
      <c r="P1013" s="97">
        <f>$P$1014+$P$1043+$P$1046</f>
        <v>0</v>
      </c>
      <c r="Q1013" s="92"/>
      <c r="R1013" s="97">
        <f>$R$1014+$R$1043+$R$1046</f>
        <v>0.0014999999999999998</v>
      </c>
      <c r="S1013" s="92"/>
      <c r="T1013" s="98">
        <f>$T$1014+$T$1043+$T$1046</f>
        <v>0</v>
      </c>
      <c r="AR1013" s="99" t="s">
        <v>82</v>
      </c>
      <c r="AT1013" s="99" t="s">
        <v>41</v>
      </c>
      <c r="AU1013" s="99" t="s">
        <v>42</v>
      </c>
      <c r="AY1013" s="99" t="s">
        <v>73</v>
      </c>
      <c r="BK1013" s="100">
        <f>$BK$1014+$BK$1043+$BK$1046</f>
        <v>0</v>
      </c>
    </row>
    <row r="1014" spans="2:63" s="90" customFormat="1" ht="21" customHeight="1">
      <c r="B1014" s="91"/>
      <c r="C1014" s="92"/>
      <c r="D1014" s="92" t="s">
        <v>41</v>
      </c>
      <c r="E1014" s="101" t="s">
        <v>1695</v>
      </c>
      <c r="F1014" s="101" t="s">
        <v>1696</v>
      </c>
      <c r="G1014" s="92"/>
      <c r="H1014" s="92"/>
      <c r="J1014" s="102">
        <f>$BK$1014</f>
        <v>0</v>
      </c>
      <c r="K1014" s="92"/>
      <c r="L1014" s="95"/>
      <c r="M1014" s="96"/>
      <c r="N1014" s="92"/>
      <c r="O1014" s="92"/>
      <c r="P1014" s="97">
        <f>$P$1015</f>
        <v>0</v>
      </c>
      <c r="Q1014" s="92"/>
      <c r="R1014" s="97">
        <f>$R$1015</f>
        <v>0</v>
      </c>
      <c r="S1014" s="92"/>
      <c r="T1014" s="98">
        <f>$T$1015</f>
        <v>0</v>
      </c>
      <c r="AR1014" s="99" t="s">
        <v>82</v>
      </c>
      <c r="AT1014" s="99" t="s">
        <v>41</v>
      </c>
      <c r="AU1014" s="99" t="s">
        <v>8</v>
      </c>
      <c r="AY1014" s="99" t="s">
        <v>73</v>
      </c>
      <c r="BK1014" s="100">
        <f>$BK$1015</f>
        <v>0</v>
      </c>
    </row>
    <row r="1015" spans="2:63" s="90" customFormat="1" ht="15.75" customHeight="1">
      <c r="B1015" s="91"/>
      <c r="C1015" s="92"/>
      <c r="D1015" s="92" t="s">
        <v>41</v>
      </c>
      <c r="E1015" s="101" t="s">
        <v>1697</v>
      </c>
      <c r="F1015" s="101" t="s">
        <v>1698</v>
      </c>
      <c r="G1015" s="92"/>
      <c r="H1015" s="92"/>
      <c r="J1015" s="102">
        <f>$BK$1015</f>
        <v>0</v>
      </c>
      <c r="K1015" s="92"/>
      <c r="L1015" s="95"/>
      <c r="M1015" s="96"/>
      <c r="N1015" s="92"/>
      <c r="O1015" s="92"/>
      <c r="P1015" s="97">
        <f>SUM($P$1016:$P$1042)</f>
        <v>0</v>
      </c>
      <c r="Q1015" s="92"/>
      <c r="R1015" s="97">
        <f>SUM($R$1016:$R$1042)</f>
        <v>0</v>
      </c>
      <c r="S1015" s="92"/>
      <c r="T1015" s="98">
        <f>SUM($T$1016:$T$1042)</f>
        <v>0</v>
      </c>
      <c r="AR1015" s="99" t="s">
        <v>82</v>
      </c>
      <c r="AT1015" s="99" t="s">
        <v>41</v>
      </c>
      <c r="AU1015" s="99" t="s">
        <v>43</v>
      </c>
      <c r="AY1015" s="99" t="s">
        <v>73</v>
      </c>
      <c r="BK1015" s="100">
        <f>SUM($BK$1016:$BK$1042)</f>
        <v>0</v>
      </c>
    </row>
    <row r="1016" spans="2:65" s="5" customFormat="1" ht="15.75" customHeight="1">
      <c r="B1016" s="16"/>
      <c r="C1016" s="103" t="s">
        <v>1699</v>
      </c>
      <c r="D1016" s="103" t="s">
        <v>75</v>
      </c>
      <c r="E1016" s="104" t="s">
        <v>1700</v>
      </c>
      <c r="F1016" s="105" t="s">
        <v>1701</v>
      </c>
      <c r="G1016" s="106" t="s">
        <v>132</v>
      </c>
      <c r="H1016" s="107">
        <v>31</v>
      </c>
      <c r="I1016" s="108"/>
      <c r="J1016" s="109">
        <f>ROUND($I$1016*$H$1016,2)</f>
        <v>0</v>
      </c>
      <c r="K1016" s="105"/>
      <c r="L1016" s="32"/>
      <c r="M1016" s="110"/>
      <c r="N1016" s="111" t="s">
        <v>31</v>
      </c>
      <c r="O1016" s="17"/>
      <c r="P1016" s="17"/>
      <c r="Q1016" s="112">
        <v>0</v>
      </c>
      <c r="R1016" s="112">
        <f>$Q$1016*$H$1016</f>
        <v>0</v>
      </c>
      <c r="S1016" s="112">
        <v>0</v>
      </c>
      <c r="T1016" s="113">
        <f>$S$1016*$H$1016</f>
        <v>0</v>
      </c>
      <c r="AR1016" s="49" t="s">
        <v>204</v>
      </c>
      <c r="AT1016" s="49" t="s">
        <v>75</v>
      </c>
      <c r="AU1016" s="49" t="s">
        <v>82</v>
      </c>
      <c r="AY1016" s="5" t="s">
        <v>73</v>
      </c>
      <c r="BE1016" s="114">
        <f>IF($N$1016="základní",$J$1016,0)</f>
        <v>0</v>
      </c>
      <c r="BF1016" s="114">
        <f>IF($N$1016="snížená",$J$1016,0)</f>
        <v>0</v>
      </c>
      <c r="BG1016" s="114">
        <f>IF($N$1016="zákl. přenesená",$J$1016,0)</f>
        <v>0</v>
      </c>
      <c r="BH1016" s="114">
        <f>IF($N$1016="sníž. přenesená",$J$1016,0)</f>
        <v>0</v>
      </c>
      <c r="BI1016" s="114">
        <f>IF($N$1016="nulová",$J$1016,0)</f>
        <v>0</v>
      </c>
      <c r="BJ1016" s="49" t="s">
        <v>8</v>
      </c>
      <c r="BK1016" s="114">
        <f>ROUND($I$1016*$H$1016,2)</f>
        <v>0</v>
      </c>
      <c r="BL1016" s="49" t="s">
        <v>204</v>
      </c>
      <c r="BM1016" s="49" t="s">
        <v>1702</v>
      </c>
    </row>
    <row r="1017" spans="2:47" s="5" customFormat="1" ht="16.5" customHeight="1">
      <c r="B1017" s="16"/>
      <c r="C1017" s="17"/>
      <c r="D1017" s="115" t="s">
        <v>79</v>
      </c>
      <c r="E1017" s="17"/>
      <c r="F1017" s="116" t="s">
        <v>1703</v>
      </c>
      <c r="G1017" s="17"/>
      <c r="H1017" s="17"/>
      <c r="J1017" s="17"/>
      <c r="K1017" s="17"/>
      <c r="L1017" s="32"/>
      <c r="M1017" s="35"/>
      <c r="N1017" s="17"/>
      <c r="O1017" s="17"/>
      <c r="P1017" s="17"/>
      <c r="Q1017" s="17"/>
      <c r="R1017" s="17"/>
      <c r="S1017" s="17"/>
      <c r="T1017" s="36"/>
      <c r="AT1017" s="5" t="s">
        <v>79</v>
      </c>
      <c r="AU1017" s="5" t="s">
        <v>82</v>
      </c>
    </row>
    <row r="1018" spans="2:47" s="5" customFormat="1" ht="30.75" customHeight="1">
      <c r="B1018" s="16"/>
      <c r="C1018" s="17"/>
      <c r="D1018" s="117" t="s">
        <v>80</v>
      </c>
      <c r="E1018" s="17"/>
      <c r="F1018" s="118" t="s">
        <v>1704</v>
      </c>
      <c r="G1018" s="17"/>
      <c r="H1018" s="17"/>
      <c r="J1018" s="17"/>
      <c r="K1018" s="17"/>
      <c r="L1018" s="32"/>
      <c r="M1018" s="35"/>
      <c r="N1018" s="17"/>
      <c r="O1018" s="17"/>
      <c r="P1018" s="17"/>
      <c r="Q1018" s="17"/>
      <c r="R1018" s="17"/>
      <c r="S1018" s="17"/>
      <c r="T1018" s="36"/>
      <c r="AT1018" s="5" t="s">
        <v>80</v>
      </c>
      <c r="AU1018" s="5" t="s">
        <v>82</v>
      </c>
    </row>
    <row r="1019" spans="2:65" s="5" customFormat="1" ht="15.75" customHeight="1">
      <c r="B1019" s="16"/>
      <c r="C1019" s="103" t="s">
        <v>1705</v>
      </c>
      <c r="D1019" s="103" t="s">
        <v>75</v>
      </c>
      <c r="E1019" s="104" t="s">
        <v>1706</v>
      </c>
      <c r="F1019" s="105" t="s">
        <v>1707</v>
      </c>
      <c r="G1019" s="106" t="s">
        <v>132</v>
      </c>
      <c r="H1019" s="107">
        <v>15</v>
      </c>
      <c r="I1019" s="108"/>
      <c r="J1019" s="109">
        <f>ROUND($I$1019*$H$1019,2)</f>
        <v>0</v>
      </c>
      <c r="K1019" s="105"/>
      <c r="L1019" s="32"/>
      <c r="M1019" s="110"/>
      <c r="N1019" s="111" t="s">
        <v>31</v>
      </c>
      <c r="O1019" s="17"/>
      <c r="P1019" s="17"/>
      <c r="Q1019" s="112">
        <v>0</v>
      </c>
      <c r="R1019" s="112">
        <f>$Q$1019*$H$1019</f>
        <v>0</v>
      </c>
      <c r="S1019" s="112">
        <v>0</v>
      </c>
      <c r="T1019" s="113">
        <f>$S$1019*$H$1019</f>
        <v>0</v>
      </c>
      <c r="AR1019" s="49" t="s">
        <v>204</v>
      </c>
      <c r="AT1019" s="49" t="s">
        <v>75</v>
      </c>
      <c r="AU1019" s="49" t="s">
        <v>82</v>
      </c>
      <c r="AY1019" s="5" t="s">
        <v>73</v>
      </c>
      <c r="BE1019" s="114">
        <f>IF($N$1019="základní",$J$1019,0)</f>
        <v>0</v>
      </c>
      <c r="BF1019" s="114">
        <f>IF($N$1019="snížená",$J$1019,0)</f>
        <v>0</v>
      </c>
      <c r="BG1019" s="114">
        <f>IF($N$1019="zákl. přenesená",$J$1019,0)</f>
        <v>0</v>
      </c>
      <c r="BH1019" s="114">
        <f>IF($N$1019="sníž. přenesená",$J$1019,0)</f>
        <v>0</v>
      </c>
      <c r="BI1019" s="114">
        <f>IF($N$1019="nulová",$J$1019,0)</f>
        <v>0</v>
      </c>
      <c r="BJ1019" s="49" t="s">
        <v>8</v>
      </c>
      <c r="BK1019" s="114">
        <f>ROUND($I$1019*$H$1019,2)</f>
        <v>0</v>
      </c>
      <c r="BL1019" s="49" t="s">
        <v>204</v>
      </c>
      <c r="BM1019" s="49" t="s">
        <v>1708</v>
      </c>
    </row>
    <row r="1020" spans="2:47" s="5" customFormat="1" ht="16.5" customHeight="1">
      <c r="B1020" s="16"/>
      <c r="C1020" s="17"/>
      <c r="D1020" s="115" t="s">
        <v>79</v>
      </c>
      <c r="E1020" s="17"/>
      <c r="F1020" s="116" t="s">
        <v>1709</v>
      </c>
      <c r="G1020" s="17"/>
      <c r="H1020" s="17"/>
      <c r="J1020" s="17"/>
      <c r="K1020" s="17"/>
      <c r="L1020" s="32"/>
      <c r="M1020" s="35"/>
      <c r="N1020" s="17"/>
      <c r="O1020" s="17"/>
      <c r="P1020" s="17"/>
      <c r="Q1020" s="17"/>
      <c r="R1020" s="17"/>
      <c r="S1020" s="17"/>
      <c r="T1020" s="36"/>
      <c r="AT1020" s="5" t="s">
        <v>79</v>
      </c>
      <c r="AU1020" s="5" t="s">
        <v>82</v>
      </c>
    </row>
    <row r="1021" spans="2:47" s="5" customFormat="1" ht="30.75" customHeight="1">
      <c r="B1021" s="16"/>
      <c r="C1021" s="17"/>
      <c r="D1021" s="117" t="s">
        <v>80</v>
      </c>
      <c r="E1021" s="17"/>
      <c r="F1021" s="118" t="s">
        <v>1710</v>
      </c>
      <c r="G1021" s="17"/>
      <c r="H1021" s="17"/>
      <c r="J1021" s="17"/>
      <c r="K1021" s="17"/>
      <c r="L1021" s="32"/>
      <c r="M1021" s="35"/>
      <c r="N1021" s="17"/>
      <c r="O1021" s="17"/>
      <c r="P1021" s="17"/>
      <c r="Q1021" s="17"/>
      <c r="R1021" s="17"/>
      <c r="S1021" s="17"/>
      <c r="T1021" s="36"/>
      <c r="AT1021" s="5" t="s">
        <v>80</v>
      </c>
      <c r="AU1021" s="5" t="s">
        <v>82</v>
      </c>
    </row>
    <row r="1022" spans="2:65" s="5" customFormat="1" ht="15.75" customHeight="1">
      <c r="B1022" s="16"/>
      <c r="C1022" s="103" t="s">
        <v>1711</v>
      </c>
      <c r="D1022" s="103" t="s">
        <v>75</v>
      </c>
      <c r="E1022" s="104" t="s">
        <v>1712</v>
      </c>
      <c r="F1022" s="105" t="s">
        <v>1713</v>
      </c>
      <c r="G1022" s="106" t="s">
        <v>132</v>
      </c>
      <c r="H1022" s="107">
        <v>12</v>
      </c>
      <c r="I1022" s="108"/>
      <c r="J1022" s="109">
        <f>ROUND($I$1022*$H$1022,2)</f>
        <v>0</v>
      </c>
      <c r="K1022" s="105"/>
      <c r="L1022" s="32"/>
      <c r="M1022" s="110"/>
      <c r="N1022" s="111" t="s">
        <v>31</v>
      </c>
      <c r="O1022" s="17"/>
      <c r="P1022" s="17"/>
      <c r="Q1022" s="112">
        <v>0</v>
      </c>
      <c r="R1022" s="112">
        <f>$Q$1022*$H$1022</f>
        <v>0</v>
      </c>
      <c r="S1022" s="112">
        <v>0</v>
      </c>
      <c r="T1022" s="113">
        <f>$S$1022*$H$1022</f>
        <v>0</v>
      </c>
      <c r="AR1022" s="49" t="s">
        <v>204</v>
      </c>
      <c r="AT1022" s="49" t="s">
        <v>75</v>
      </c>
      <c r="AU1022" s="49" t="s">
        <v>82</v>
      </c>
      <c r="AY1022" s="5" t="s">
        <v>73</v>
      </c>
      <c r="BE1022" s="114">
        <f>IF($N$1022="základní",$J$1022,0)</f>
        <v>0</v>
      </c>
      <c r="BF1022" s="114">
        <f>IF($N$1022="snížená",$J$1022,0)</f>
        <v>0</v>
      </c>
      <c r="BG1022" s="114">
        <f>IF($N$1022="zákl. přenesená",$J$1022,0)</f>
        <v>0</v>
      </c>
      <c r="BH1022" s="114">
        <f>IF($N$1022="sníž. přenesená",$J$1022,0)</f>
        <v>0</v>
      </c>
      <c r="BI1022" s="114">
        <f>IF($N$1022="nulová",$J$1022,0)</f>
        <v>0</v>
      </c>
      <c r="BJ1022" s="49" t="s">
        <v>8</v>
      </c>
      <c r="BK1022" s="114">
        <f>ROUND($I$1022*$H$1022,2)</f>
        <v>0</v>
      </c>
      <c r="BL1022" s="49" t="s">
        <v>204</v>
      </c>
      <c r="BM1022" s="49" t="s">
        <v>1714</v>
      </c>
    </row>
    <row r="1023" spans="2:47" s="5" customFormat="1" ht="16.5" customHeight="1">
      <c r="B1023" s="16"/>
      <c r="C1023" s="17"/>
      <c r="D1023" s="115" t="s">
        <v>79</v>
      </c>
      <c r="E1023" s="17"/>
      <c r="F1023" s="116" t="s">
        <v>1715</v>
      </c>
      <c r="G1023" s="17"/>
      <c r="H1023" s="17"/>
      <c r="J1023" s="17"/>
      <c r="K1023" s="17"/>
      <c r="L1023" s="32"/>
      <c r="M1023" s="35"/>
      <c r="N1023" s="17"/>
      <c r="O1023" s="17"/>
      <c r="P1023" s="17"/>
      <c r="Q1023" s="17"/>
      <c r="R1023" s="17"/>
      <c r="S1023" s="17"/>
      <c r="T1023" s="36"/>
      <c r="AT1023" s="5" t="s">
        <v>79</v>
      </c>
      <c r="AU1023" s="5" t="s">
        <v>82</v>
      </c>
    </row>
    <row r="1024" spans="2:47" s="5" customFormat="1" ht="30.75" customHeight="1">
      <c r="B1024" s="16"/>
      <c r="C1024" s="17"/>
      <c r="D1024" s="117" t="s">
        <v>80</v>
      </c>
      <c r="E1024" s="17"/>
      <c r="F1024" s="118" t="s">
        <v>187</v>
      </c>
      <c r="G1024" s="17"/>
      <c r="H1024" s="17"/>
      <c r="J1024" s="17"/>
      <c r="K1024" s="17"/>
      <c r="L1024" s="32"/>
      <c r="M1024" s="35"/>
      <c r="N1024" s="17"/>
      <c r="O1024" s="17"/>
      <c r="P1024" s="17"/>
      <c r="Q1024" s="17"/>
      <c r="R1024" s="17"/>
      <c r="S1024" s="17"/>
      <c r="T1024" s="36"/>
      <c r="AT1024" s="5" t="s">
        <v>80</v>
      </c>
      <c r="AU1024" s="5" t="s">
        <v>82</v>
      </c>
    </row>
    <row r="1025" spans="2:65" s="5" customFormat="1" ht="27" customHeight="1">
      <c r="B1025" s="16"/>
      <c r="C1025" s="103" t="s">
        <v>1716</v>
      </c>
      <c r="D1025" s="103" t="s">
        <v>75</v>
      </c>
      <c r="E1025" s="104" t="s">
        <v>1717</v>
      </c>
      <c r="F1025" s="105" t="s">
        <v>1718</v>
      </c>
      <c r="G1025" s="106" t="s">
        <v>132</v>
      </c>
      <c r="H1025" s="107">
        <v>160</v>
      </c>
      <c r="I1025" s="108"/>
      <c r="J1025" s="109">
        <f>ROUND($I$1025*$H$1025,2)</f>
        <v>0</v>
      </c>
      <c r="K1025" s="105"/>
      <c r="L1025" s="32"/>
      <c r="M1025" s="110"/>
      <c r="N1025" s="111" t="s">
        <v>31</v>
      </c>
      <c r="O1025" s="17"/>
      <c r="P1025" s="17"/>
      <c r="Q1025" s="112">
        <v>0</v>
      </c>
      <c r="R1025" s="112">
        <f>$Q$1025*$H$1025</f>
        <v>0</v>
      </c>
      <c r="S1025" s="112">
        <v>0</v>
      </c>
      <c r="T1025" s="113">
        <f>$S$1025*$H$1025</f>
        <v>0</v>
      </c>
      <c r="AR1025" s="49" t="s">
        <v>204</v>
      </c>
      <c r="AT1025" s="49" t="s">
        <v>75</v>
      </c>
      <c r="AU1025" s="49" t="s">
        <v>82</v>
      </c>
      <c r="AY1025" s="5" t="s">
        <v>73</v>
      </c>
      <c r="BE1025" s="114">
        <f>IF($N$1025="základní",$J$1025,0)</f>
        <v>0</v>
      </c>
      <c r="BF1025" s="114">
        <f>IF($N$1025="snížená",$J$1025,0)</f>
        <v>0</v>
      </c>
      <c r="BG1025" s="114">
        <f>IF($N$1025="zákl. přenesená",$J$1025,0)</f>
        <v>0</v>
      </c>
      <c r="BH1025" s="114">
        <f>IF($N$1025="sníž. přenesená",$J$1025,0)</f>
        <v>0</v>
      </c>
      <c r="BI1025" s="114">
        <f>IF($N$1025="nulová",$J$1025,0)</f>
        <v>0</v>
      </c>
      <c r="BJ1025" s="49" t="s">
        <v>8</v>
      </c>
      <c r="BK1025" s="114">
        <f>ROUND($I$1025*$H$1025,2)</f>
        <v>0</v>
      </c>
      <c r="BL1025" s="49" t="s">
        <v>204</v>
      </c>
      <c r="BM1025" s="49" t="s">
        <v>1719</v>
      </c>
    </row>
    <row r="1026" spans="2:47" s="5" customFormat="1" ht="16.5" customHeight="1">
      <c r="B1026" s="16"/>
      <c r="C1026" s="17"/>
      <c r="D1026" s="115" t="s">
        <v>79</v>
      </c>
      <c r="E1026" s="17"/>
      <c r="F1026" s="116" t="s">
        <v>1720</v>
      </c>
      <c r="G1026" s="17"/>
      <c r="H1026" s="17"/>
      <c r="J1026" s="17"/>
      <c r="K1026" s="17"/>
      <c r="L1026" s="32"/>
      <c r="M1026" s="35"/>
      <c r="N1026" s="17"/>
      <c r="O1026" s="17"/>
      <c r="P1026" s="17"/>
      <c r="Q1026" s="17"/>
      <c r="R1026" s="17"/>
      <c r="S1026" s="17"/>
      <c r="T1026" s="36"/>
      <c r="AT1026" s="5" t="s">
        <v>79</v>
      </c>
      <c r="AU1026" s="5" t="s">
        <v>82</v>
      </c>
    </row>
    <row r="1027" spans="2:47" s="5" customFormat="1" ht="30.75" customHeight="1">
      <c r="B1027" s="16"/>
      <c r="C1027" s="17"/>
      <c r="D1027" s="117" t="s">
        <v>80</v>
      </c>
      <c r="E1027" s="17"/>
      <c r="F1027" s="118" t="s">
        <v>189</v>
      </c>
      <c r="G1027" s="17"/>
      <c r="H1027" s="17"/>
      <c r="J1027" s="17"/>
      <c r="K1027" s="17"/>
      <c r="L1027" s="32"/>
      <c r="M1027" s="35"/>
      <c r="N1027" s="17"/>
      <c r="O1027" s="17"/>
      <c r="P1027" s="17"/>
      <c r="Q1027" s="17"/>
      <c r="R1027" s="17"/>
      <c r="S1027" s="17"/>
      <c r="T1027" s="36"/>
      <c r="AT1027" s="5" t="s">
        <v>80</v>
      </c>
      <c r="AU1027" s="5" t="s">
        <v>82</v>
      </c>
    </row>
    <row r="1028" spans="2:65" s="5" customFormat="1" ht="15.75" customHeight="1">
      <c r="B1028" s="16"/>
      <c r="C1028" s="103" t="s">
        <v>1721</v>
      </c>
      <c r="D1028" s="103" t="s">
        <v>75</v>
      </c>
      <c r="E1028" s="104" t="s">
        <v>1722</v>
      </c>
      <c r="F1028" s="105" t="s">
        <v>1723</v>
      </c>
      <c r="G1028" s="106" t="s">
        <v>132</v>
      </c>
      <c r="H1028" s="107">
        <v>170</v>
      </c>
      <c r="I1028" s="108"/>
      <c r="J1028" s="109">
        <f>ROUND($I$1028*$H$1028,2)</f>
        <v>0</v>
      </c>
      <c r="K1028" s="105"/>
      <c r="L1028" s="32"/>
      <c r="M1028" s="110"/>
      <c r="N1028" s="111" t="s">
        <v>31</v>
      </c>
      <c r="O1028" s="17"/>
      <c r="P1028" s="17"/>
      <c r="Q1028" s="112">
        <v>0</v>
      </c>
      <c r="R1028" s="112">
        <f>$Q$1028*$H$1028</f>
        <v>0</v>
      </c>
      <c r="S1028" s="112">
        <v>0</v>
      </c>
      <c r="T1028" s="113">
        <f>$S$1028*$H$1028</f>
        <v>0</v>
      </c>
      <c r="AR1028" s="49" t="s">
        <v>204</v>
      </c>
      <c r="AT1028" s="49" t="s">
        <v>75</v>
      </c>
      <c r="AU1028" s="49" t="s">
        <v>82</v>
      </c>
      <c r="AY1028" s="5" t="s">
        <v>73</v>
      </c>
      <c r="BE1028" s="114">
        <f>IF($N$1028="základní",$J$1028,0)</f>
        <v>0</v>
      </c>
      <c r="BF1028" s="114">
        <f>IF($N$1028="snížená",$J$1028,0)</f>
        <v>0</v>
      </c>
      <c r="BG1028" s="114">
        <f>IF($N$1028="zákl. přenesená",$J$1028,0)</f>
        <v>0</v>
      </c>
      <c r="BH1028" s="114">
        <f>IF($N$1028="sníž. přenesená",$J$1028,0)</f>
        <v>0</v>
      </c>
      <c r="BI1028" s="114">
        <f>IF($N$1028="nulová",$J$1028,0)</f>
        <v>0</v>
      </c>
      <c r="BJ1028" s="49" t="s">
        <v>8</v>
      </c>
      <c r="BK1028" s="114">
        <f>ROUND($I$1028*$H$1028,2)</f>
        <v>0</v>
      </c>
      <c r="BL1028" s="49" t="s">
        <v>204</v>
      </c>
      <c r="BM1028" s="49" t="s">
        <v>1724</v>
      </c>
    </row>
    <row r="1029" spans="2:47" s="5" customFormat="1" ht="16.5" customHeight="1">
      <c r="B1029" s="16"/>
      <c r="C1029" s="17"/>
      <c r="D1029" s="115" t="s">
        <v>79</v>
      </c>
      <c r="E1029" s="17"/>
      <c r="F1029" s="116" t="s">
        <v>1725</v>
      </c>
      <c r="G1029" s="17"/>
      <c r="H1029" s="17"/>
      <c r="J1029" s="17"/>
      <c r="K1029" s="17"/>
      <c r="L1029" s="32"/>
      <c r="M1029" s="35"/>
      <c r="N1029" s="17"/>
      <c r="O1029" s="17"/>
      <c r="P1029" s="17"/>
      <c r="Q1029" s="17"/>
      <c r="R1029" s="17"/>
      <c r="S1029" s="17"/>
      <c r="T1029" s="36"/>
      <c r="AT1029" s="5" t="s">
        <v>79</v>
      </c>
      <c r="AU1029" s="5" t="s">
        <v>82</v>
      </c>
    </row>
    <row r="1030" spans="2:47" s="5" customFormat="1" ht="30.75" customHeight="1">
      <c r="B1030" s="16"/>
      <c r="C1030" s="17"/>
      <c r="D1030" s="117" t="s">
        <v>80</v>
      </c>
      <c r="E1030" s="17"/>
      <c r="F1030" s="118" t="s">
        <v>1726</v>
      </c>
      <c r="G1030" s="17"/>
      <c r="H1030" s="17"/>
      <c r="J1030" s="17"/>
      <c r="K1030" s="17"/>
      <c r="L1030" s="32"/>
      <c r="M1030" s="35"/>
      <c r="N1030" s="17"/>
      <c r="O1030" s="17"/>
      <c r="P1030" s="17"/>
      <c r="Q1030" s="17"/>
      <c r="R1030" s="17"/>
      <c r="S1030" s="17"/>
      <c r="T1030" s="36"/>
      <c r="AT1030" s="5" t="s">
        <v>80</v>
      </c>
      <c r="AU1030" s="5" t="s">
        <v>82</v>
      </c>
    </row>
    <row r="1031" spans="2:65" s="5" customFormat="1" ht="15.75" customHeight="1">
      <c r="B1031" s="16"/>
      <c r="C1031" s="103" t="s">
        <v>1727</v>
      </c>
      <c r="D1031" s="103" t="s">
        <v>75</v>
      </c>
      <c r="E1031" s="104" t="s">
        <v>1728</v>
      </c>
      <c r="F1031" s="105" t="s">
        <v>1729</v>
      </c>
      <c r="G1031" s="106" t="s">
        <v>222</v>
      </c>
      <c r="H1031" s="107">
        <v>15</v>
      </c>
      <c r="I1031" s="108"/>
      <c r="J1031" s="109">
        <f>ROUND($I$1031*$H$1031,2)</f>
        <v>0</v>
      </c>
      <c r="K1031" s="105"/>
      <c r="L1031" s="32"/>
      <c r="M1031" s="110"/>
      <c r="N1031" s="111" t="s">
        <v>31</v>
      </c>
      <c r="O1031" s="17"/>
      <c r="P1031" s="17"/>
      <c r="Q1031" s="112">
        <v>0</v>
      </c>
      <c r="R1031" s="112">
        <f>$Q$1031*$H$1031</f>
        <v>0</v>
      </c>
      <c r="S1031" s="112">
        <v>0</v>
      </c>
      <c r="T1031" s="113">
        <f>$S$1031*$H$1031</f>
        <v>0</v>
      </c>
      <c r="AR1031" s="49" t="s">
        <v>204</v>
      </c>
      <c r="AT1031" s="49" t="s">
        <v>75</v>
      </c>
      <c r="AU1031" s="49" t="s">
        <v>82</v>
      </c>
      <c r="AY1031" s="5" t="s">
        <v>73</v>
      </c>
      <c r="BE1031" s="114">
        <f>IF($N$1031="základní",$J$1031,0)</f>
        <v>0</v>
      </c>
      <c r="BF1031" s="114">
        <f>IF($N$1031="snížená",$J$1031,0)</f>
        <v>0</v>
      </c>
      <c r="BG1031" s="114">
        <f>IF($N$1031="zákl. přenesená",$J$1031,0)</f>
        <v>0</v>
      </c>
      <c r="BH1031" s="114">
        <f>IF($N$1031="sníž. přenesená",$J$1031,0)</f>
        <v>0</v>
      </c>
      <c r="BI1031" s="114">
        <f>IF($N$1031="nulová",$J$1031,0)</f>
        <v>0</v>
      </c>
      <c r="BJ1031" s="49" t="s">
        <v>8</v>
      </c>
      <c r="BK1031" s="114">
        <f>ROUND($I$1031*$H$1031,2)</f>
        <v>0</v>
      </c>
      <c r="BL1031" s="49" t="s">
        <v>204</v>
      </c>
      <c r="BM1031" s="49" t="s">
        <v>1730</v>
      </c>
    </row>
    <row r="1032" spans="2:47" s="5" customFormat="1" ht="16.5" customHeight="1">
      <c r="B1032" s="16"/>
      <c r="C1032" s="17"/>
      <c r="D1032" s="115" t="s">
        <v>79</v>
      </c>
      <c r="E1032" s="17"/>
      <c r="F1032" s="116" t="s">
        <v>1731</v>
      </c>
      <c r="G1032" s="17"/>
      <c r="H1032" s="17"/>
      <c r="J1032" s="17"/>
      <c r="K1032" s="17"/>
      <c r="L1032" s="32"/>
      <c r="M1032" s="35"/>
      <c r="N1032" s="17"/>
      <c r="O1032" s="17"/>
      <c r="P1032" s="17"/>
      <c r="Q1032" s="17"/>
      <c r="R1032" s="17"/>
      <c r="S1032" s="17"/>
      <c r="T1032" s="36"/>
      <c r="AT1032" s="5" t="s">
        <v>79</v>
      </c>
      <c r="AU1032" s="5" t="s">
        <v>82</v>
      </c>
    </row>
    <row r="1033" spans="2:47" s="5" customFormat="1" ht="30.75" customHeight="1">
      <c r="B1033" s="16"/>
      <c r="C1033" s="17"/>
      <c r="D1033" s="117" t="s">
        <v>80</v>
      </c>
      <c r="E1033" s="17"/>
      <c r="F1033" s="118" t="s">
        <v>1732</v>
      </c>
      <c r="G1033" s="17"/>
      <c r="H1033" s="17"/>
      <c r="J1033" s="17"/>
      <c r="K1033" s="17"/>
      <c r="L1033" s="32"/>
      <c r="M1033" s="35"/>
      <c r="N1033" s="17"/>
      <c r="O1033" s="17"/>
      <c r="P1033" s="17"/>
      <c r="Q1033" s="17"/>
      <c r="R1033" s="17"/>
      <c r="S1033" s="17"/>
      <c r="T1033" s="36"/>
      <c r="AT1033" s="5" t="s">
        <v>80</v>
      </c>
      <c r="AU1033" s="5" t="s">
        <v>82</v>
      </c>
    </row>
    <row r="1034" spans="2:65" s="5" customFormat="1" ht="15.75" customHeight="1">
      <c r="B1034" s="16"/>
      <c r="C1034" s="103" t="s">
        <v>1733</v>
      </c>
      <c r="D1034" s="103" t="s">
        <v>75</v>
      </c>
      <c r="E1034" s="104" t="s">
        <v>1734</v>
      </c>
      <c r="F1034" s="105" t="s">
        <v>1735</v>
      </c>
      <c r="G1034" s="106" t="s">
        <v>132</v>
      </c>
      <c r="H1034" s="107">
        <v>26</v>
      </c>
      <c r="I1034" s="108"/>
      <c r="J1034" s="109">
        <f>ROUND($I$1034*$H$1034,2)</f>
        <v>0</v>
      </c>
      <c r="K1034" s="105"/>
      <c r="L1034" s="32"/>
      <c r="M1034" s="110"/>
      <c r="N1034" s="111" t="s">
        <v>31</v>
      </c>
      <c r="O1034" s="17"/>
      <c r="P1034" s="17"/>
      <c r="Q1034" s="112">
        <v>0</v>
      </c>
      <c r="R1034" s="112">
        <f>$Q$1034*$H$1034</f>
        <v>0</v>
      </c>
      <c r="S1034" s="112">
        <v>0</v>
      </c>
      <c r="T1034" s="113">
        <f>$S$1034*$H$1034</f>
        <v>0</v>
      </c>
      <c r="AR1034" s="49" t="s">
        <v>204</v>
      </c>
      <c r="AT1034" s="49" t="s">
        <v>75</v>
      </c>
      <c r="AU1034" s="49" t="s">
        <v>82</v>
      </c>
      <c r="AY1034" s="5" t="s">
        <v>73</v>
      </c>
      <c r="BE1034" s="114">
        <f>IF($N$1034="základní",$J$1034,0)</f>
        <v>0</v>
      </c>
      <c r="BF1034" s="114">
        <f>IF($N$1034="snížená",$J$1034,0)</f>
        <v>0</v>
      </c>
      <c r="BG1034" s="114">
        <f>IF($N$1034="zákl. přenesená",$J$1034,0)</f>
        <v>0</v>
      </c>
      <c r="BH1034" s="114">
        <f>IF($N$1034="sníž. přenesená",$J$1034,0)</f>
        <v>0</v>
      </c>
      <c r="BI1034" s="114">
        <f>IF($N$1034="nulová",$J$1034,0)</f>
        <v>0</v>
      </c>
      <c r="BJ1034" s="49" t="s">
        <v>8</v>
      </c>
      <c r="BK1034" s="114">
        <f>ROUND($I$1034*$H$1034,2)</f>
        <v>0</v>
      </c>
      <c r="BL1034" s="49" t="s">
        <v>204</v>
      </c>
      <c r="BM1034" s="49" t="s">
        <v>1736</v>
      </c>
    </row>
    <row r="1035" spans="2:47" s="5" customFormat="1" ht="16.5" customHeight="1">
      <c r="B1035" s="16"/>
      <c r="C1035" s="17"/>
      <c r="D1035" s="115" t="s">
        <v>79</v>
      </c>
      <c r="E1035" s="17"/>
      <c r="F1035" s="116" t="s">
        <v>1737</v>
      </c>
      <c r="G1035" s="17"/>
      <c r="H1035" s="17"/>
      <c r="J1035" s="17"/>
      <c r="K1035" s="17"/>
      <c r="L1035" s="32"/>
      <c r="M1035" s="35"/>
      <c r="N1035" s="17"/>
      <c r="O1035" s="17"/>
      <c r="P1035" s="17"/>
      <c r="Q1035" s="17"/>
      <c r="R1035" s="17"/>
      <c r="S1035" s="17"/>
      <c r="T1035" s="36"/>
      <c r="AT1035" s="5" t="s">
        <v>79</v>
      </c>
      <c r="AU1035" s="5" t="s">
        <v>82</v>
      </c>
    </row>
    <row r="1036" spans="2:47" s="5" customFormat="1" ht="30.75" customHeight="1">
      <c r="B1036" s="16"/>
      <c r="C1036" s="17"/>
      <c r="D1036" s="117" t="s">
        <v>80</v>
      </c>
      <c r="E1036" s="17"/>
      <c r="F1036" s="118" t="s">
        <v>167</v>
      </c>
      <c r="G1036" s="17"/>
      <c r="H1036" s="17"/>
      <c r="J1036" s="17"/>
      <c r="K1036" s="17"/>
      <c r="L1036" s="32"/>
      <c r="M1036" s="35"/>
      <c r="N1036" s="17"/>
      <c r="O1036" s="17"/>
      <c r="P1036" s="17"/>
      <c r="Q1036" s="17"/>
      <c r="R1036" s="17"/>
      <c r="S1036" s="17"/>
      <c r="T1036" s="36"/>
      <c r="AT1036" s="5" t="s">
        <v>80</v>
      </c>
      <c r="AU1036" s="5" t="s">
        <v>82</v>
      </c>
    </row>
    <row r="1037" spans="2:65" s="5" customFormat="1" ht="15.75" customHeight="1">
      <c r="B1037" s="16"/>
      <c r="C1037" s="103" t="s">
        <v>1738</v>
      </c>
      <c r="D1037" s="103" t="s">
        <v>75</v>
      </c>
      <c r="E1037" s="104" t="s">
        <v>1739</v>
      </c>
      <c r="F1037" s="105" t="s">
        <v>1740</v>
      </c>
      <c r="G1037" s="106" t="s">
        <v>132</v>
      </c>
      <c r="H1037" s="107">
        <v>20</v>
      </c>
      <c r="I1037" s="108"/>
      <c r="J1037" s="109">
        <f>ROUND($I$1037*$H$1037,2)</f>
        <v>0</v>
      </c>
      <c r="K1037" s="105"/>
      <c r="L1037" s="32"/>
      <c r="M1037" s="110"/>
      <c r="N1037" s="111" t="s">
        <v>31</v>
      </c>
      <c r="O1037" s="17"/>
      <c r="P1037" s="17"/>
      <c r="Q1037" s="112">
        <v>0</v>
      </c>
      <c r="R1037" s="112">
        <f>$Q$1037*$H$1037</f>
        <v>0</v>
      </c>
      <c r="S1037" s="112">
        <v>0</v>
      </c>
      <c r="T1037" s="113">
        <f>$S$1037*$H$1037</f>
        <v>0</v>
      </c>
      <c r="AR1037" s="49" t="s">
        <v>204</v>
      </c>
      <c r="AT1037" s="49" t="s">
        <v>75</v>
      </c>
      <c r="AU1037" s="49" t="s">
        <v>82</v>
      </c>
      <c r="AY1037" s="5" t="s">
        <v>73</v>
      </c>
      <c r="BE1037" s="114">
        <f>IF($N$1037="základní",$J$1037,0)</f>
        <v>0</v>
      </c>
      <c r="BF1037" s="114">
        <f>IF($N$1037="snížená",$J$1037,0)</f>
        <v>0</v>
      </c>
      <c r="BG1037" s="114">
        <f>IF($N$1037="zákl. přenesená",$J$1037,0)</f>
        <v>0</v>
      </c>
      <c r="BH1037" s="114">
        <f>IF($N$1037="sníž. přenesená",$J$1037,0)</f>
        <v>0</v>
      </c>
      <c r="BI1037" s="114">
        <f>IF($N$1037="nulová",$J$1037,0)</f>
        <v>0</v>
      </c>
      <c r="BJ1037" s="49" t="s">
        <v>8</v>
      </c>
      <c r="BK1037" s="114">
        <f>ROUND($I$1037*$H$1037,2)</f>
        <v>0</v>
      </c>
      <c r="BL1037" s="49" t="s">
        <v>204</v>
      </c>
      <c r="BM1037" s="49" t="s">
        <v>1741</v>
      </c>
    </row>
    <row r="1038" spans="2:47" s="5" customFormat="1" ht="16.5" customHeight="1">
      <c r="B1038" s="16"/>
      <c r="C1038" s="17"/>
      <c r="D1038" s="115" t="s">
        <v>79</v>
      </c>
      <c r="E1038" s="17"/>
      <c r="F1038" s="116" t="s">
        <v>1742</v>
      </c>
      <c r="G1038" s="17"/>
      <c r="H1038" s="17"/>
      <c r="J1038" s="17"/>
      <c r="K1038" s="17"/>
      <c r="L1038" s="32"/>
      <c r="M1038" s="35"/>
      <c r="N1038" s="17"/>
      <c r="O1038" s="17"/>
      <c r="P1038" s="17"/>
      <c r="Q1038" s="17"/>
      <c r="R1038" s="17"/>
      <c r="S1038" s="17"/>
      <c r="T1038" s="36"/>
      <c r="AT1038" s="5" t="s">
        <v>79</v>
      </c>
      <c r="AU1038" s="5" t="s">
        <v>82</v>
      </c>
    </row>
    <row r="1039" spans="2:47" s="5" customFormat="1" ht="30.75" customHeight="1">
      <c r="B1039" s="16"/>
      <c r="C1039" s="17"/>
      <c r="D1039" s="117" t="s">
        <v>80</v>
      </c>
      <c r="E1039" s="17"/>
      <c r="F1039" s="118" t="s">
        <v>192</v>
      </c>
      <c r="G1039" s="17"/>
      <c r="H1039" s="17"/>
      <c r="J1039" s="17"/>
      <c r="K1039" s="17"/>
      <c r="L1039" s="32"/>
      <c r="M1039" s="35"/>
      <c r="N1039" s="17"/>
      <c r="O1039" s="17"/>
      <c r="P1039" s="17"/>
      <c r="Q1039" s="17"/>
      <c r="R1039" s="17"/>
      <c r="S1039" s="17"/>
      <c r="T1039" s="36"/>
      <c r="AT1039" s="5" t="s">
        <v>80</v>
      </c>
      <c r="AU1039" s="5" t="s">
        <v>82</v>
      </c>
    </row>
    <row r="1040" spans="2:65" s="5" customFormat="1" ht="15.75" customHeight="1">
      <c r="B1040" s="16"/>
      <c r="C1040" s="103" t="s">
        <v>1743</v>
      </c>
      <c r="D1040" s="103" t="s">
        <v>75</v>
      </c>
      <c r="E1040" s="104" t="s">
        <v>1744</v>
      </c>
      <c r="F1040" s="105" t="s">
        <v>1745</v>
      </c>
      <c r="G1040" s="106" t="s">
        <v>132</v>
      </c>
      <c r="H1040" s="107">
        <v>40</v>
      </c>
      <c r="I1040" s="108"/>
      <c r="J1040" s="109">
        <f>ROUND($I$1040*$H$1040,2)</f>
        <v>0</v>
      </c>
      <c r="K1040" s="105"/>
      <c r="L1040" s="32"/>
      <c r="M1040" s="110"/>
      <c r="N1040" s="111" t="s">
        <v>31</v>
      </c>
      <c r="O1040" s="17"/>
      <c r="P1040" s="17"/>
      <c r="Q1040" s="112">
        <v>0</v>
      </c>
      <c r="R1040" s="112">
        <f>$Q$1040*$H$1040</f>
        <v>0</v>
      </c>
      <c r="S1040" s="112">
        <v>0</v>
      </c>
      <c r="T1040" s="113">
        <f>$S$1040*$H$1040</f>
        <v>0</v>
      </c>
      <c r="AR1040" s="49" t="s">
        <v>204</v>
      </c>
      <c r="AT1040" s="49" t="s">
        <v>75</v>
      </c>
      <c r="AU1040" s="49" t="s">
        <v>82</v>
      </c>
      <c r="AY1040" s="5" t="s">
        <v>73</v>
      </c>
      <c r="BE1040" s="114">
        <f>IF($N$1040="základní",$J$1040,0)</f>
        <v>0</v>
      </c>
      <c r="BF1040" s="114">
        <f>IF($N$1040="snížená",$J$1040,0)</f>
        <v>0</v>
      </c>
      <c r="BG1040" s="114">
        <f>IF($N$1040="zákl. přenesená",$J$1040,0)</f>
        <v>0</v>
      </c>
      <c r="BH1040" s="114">
        <f>IF($N$1040="sníž. přenesená",$J$1040,0)</f>
        <v>0</v>
      </c>
      <c r="BI1040" s="114">
        <f>IF($N$1040="nulová",$J$1040,0)</f>
        <v>0</v>
      </c>
      <c r="BJ1040" s="49" t="s">
        <v>8</v>
      </c>
      <c r="BK1040" s="114">
        <f>ROUND($I$1040*$H$1040,2)</f>
        <v>0</v>
      </c>
      <c r="BL1040" s="49" t="s">
        <v>204</v>
      </c>
      <c r="BM1040" s="49" t="s">
        <v>1746</v>
      </c>
    </row>
    <row r="1041" spans="2:47" s="5" customFormat="1" ht="16.5" customHeight="1">
      <c r="B1041" s="16"/>
      <c r="C1041" s="17"/>
      <c r="D1041" s="115" t="s">
        <v>79</v>
      </c>
      <c r="E1041" s="17"/>
      <c r="F1041" s="116" t="s">
        <v>1747</v>
      </c>
      <c r="G1041" s="17"/>
      <c r="H1041" s="17"/>
      <c r="J1041" s="17"/>
      <c r="K1041" s="17"/>
      <c r="L1041" s="32"/>
      <c r="M1041" s="35"/>
      <c r="N1041" s="17"/>
      <c r="O1041" s="17"/>
      <c r="P1041" s="17"/>
      <c r="Q1041" s="17"/>
      <c r="R1041" s="17"/>
      <c r="S1041" s="17"/>
      <c r="T1041" s="36"/>
      <c r="AT1041" s="5" t="s">
        <v>79</v>
      </c>
      <c r="AU1041" s="5" t="s">
        <v>82</v>
      </c>
    </row>
    <row r="1042" spans="2:47" s="5" customFormat="1" ht="30.75" customHeight="1">
      <c r="B1042" s="16"/>
      <c r="C1042" s="17"/>
      <c r="D1042" s="117" t="s">
        <v>80</v>
      </c>
      <c r="E1042" s="17"/>
      <c r="F1042" s="118" t="s">
        <v>685</v>
      </c>
      <c r="G1042" s="17"/>
      <c r="H1042" s="17"/>
      <c r="J1042" s="17"/>
      <c r="K1042" s="17"/>
      <c r="L1042" s="32"/>
      <c r="M1042" s="35"/>
      <c r="N1042" s="17"/>
      <c r="O1042" s="17"/>
      <c r="P1042" s="17"/>
      <c r="Q1042" s="17"/>
      <c r="R1042" s="17"/>
      <c r="S1042" s="17"/>
      <c r="T1042" s="36"/>
      <c r="AT1042" s="5" t="s">
        <v>80</v>
      </c>
      <c r="AU1042" s="5" t="s">
        <v>82</v>
      </c>
    </row>
    <row r="1043" spans="2:63" s="90" customFormat="1" ht="30.75" customHeight="1">
      <c r="B1043" s="91"/>
      <c r="C1043" s="92"/>
      <c r="D1043" s="92" t="s">
        <v>41</v>
      </c>
      <c r="E1043" s="101" t="s">
        <v>659</v>
      </c>
      <c r="F1043" s="101" t="s">
        <v>660</v>
      </c>
      <c r="G1043" s="92"/>
      <c r="H1043" s="92"/>
      <c r="J1043" s="102">
        <f>$BK$1043</f>
        <v>0</v>
      </c>
      <c r="K1043" s="92"/>
      <c r="L1043" s="95"/>
      <c r="M1043" s="96"/>
      <c r="N1043" s="92"/>
      <c r="O1043" s="92"/>
      <c r="P1043" s="97">
        <f>SUM($P$1044:$P$1045)</f>
        <v>0</v>
      </c>
      <c r="Q1043" s="92"/>
      <c r="R1043" s="97">
        <f>SUM($R$1044:$R$1045)</f>
        <v>0.0014999999999999998</v>
      </c>
      <c r="S1043" s="92"/>
      <c r="T1043" s="98">
        <f>SUM($T$1044:$T$1045)</f>
        <v>0</v>
      </c>
      <c r="AR1043" s="99" t="s">
        <v>82</v>
      </c>
      <c r="AT1043" s="99" t="s">
        <v>41</v>
      </c>
      <c r="AU1043" s="99" t="s">
        <v>8</v>
      </c>
      <c r="AY1043" s="99" t="s">
        <v>73</v>
      </c>
      <c r="BK1043" s="100">
        <f>SUM($BK$1044:$BK$1045)</f>
        <v>0</v>
      </c>
    </row>
    <row r="1044" spans="2:65" s="5" customFormat="1" ht="15.75" customHeight="1">
      <c r="B1044" s="16"/>
      <c r="C1044" s="103" t="s">
        <v>1748</v>
      </c>
      <c r="D1044" s="103" t="s">
        <v>75</v>
      </c>
      <c r="E1044" s="104" t="s">
        <v>1749</v>
      </c>
      <c r="F1044" s="105" t="s">
        <v>1750</v>
      </c>
      <c r="G1044" s="106" t="s">
        <v>83</v>
      </c>
      <c r="H1044" s="107">
        <v>10</v>
      </c>
      <c r="I1044" s="108"/>
      <c r="J1044" s="109">
        <f>ROUND($I$1044*$H$1044,2)</f>
        <v>0</v>
      </c>
      <c r="K1044" s="105"/>
      <c r="L1044" s="32"/>
      <c r="M1044" s="110"/>
      <c r="N1044" s="111" t="s">
        <v>31</v>
      </c>
      <c r="O1044" s="17"/>
      <c r="P1044" s="17"/>
      <c r="Q1044" s="112">
        <v>0.00015</v>
      </c>
      <c r="R1044" s="112">
        <f>$Q$1044*$H$1044</f>
        <v>0.0014999999999999998</v>
      </c>
      <c r="S1044" s="112">
        <v>0</v>
      </c>
      <c r="T1044" s="113">
        <f>$S$1044*$H$1044</f>
        <v>0</v>
      </c>
      <c r="AR1044" s="49" t="s">
        <v>204</v>
      </c>
      <c r="AT1044" s="49" t="s">
        <v>75</v>
      </c>
      <c r="AU1044" s="49" t="s">
        <v>43</v>
      </c>
      <c r="AY1044" s="5" t="s">
        <v>73</v>
      </c>
      <c r="BE1044" s="114">
        <f>IF($N$1044="základní",$J$1044,0)</f>
        <v>0</v>
      </c>
      <c r="BF1044" s="114">
        <f>IF($N$1044="snížená",$J$1044,0)</f>
        <v>0</v>
      </c>
      <c r="BG1044" s="114">
        <f>IF($N$1044="zákl. přenesená",$J$1044,0)</f>
        <v>0</v>
      </c>
      <c r="BH1044" s="114">
        <f>IF($N$1044="sníž. přenesená",$J$1044,0)</f>
        <v>0</v>
      </c>
      <c r="BI1044" s="114">
        <f>IF($N$1044="nulová",$J$1044,0)</f>
        <v>0</v>
      </c>
      <c r="BJ1044" s="49" t="s">
        <v>8</v>
      </c>
      <c r="BK1044" s="114">
        <f>ROUND($I$1044*$H$1044,2)</f>
        <v>0</v>
      </c>
      <c r="BL1044" s="49" t="s">
        <v>204</v>
      </c>
      <c r="BM1044" s="49" t="s">
        <v>1751</v>
      </c>
    </row>
    <row r="1045" spans="2:47" s="5" customFormat="1" ht="30.75" customHeight="1">
      <c r="B1045" s="16"/>
      <c r="C1045" s="17"/>
      <c r="D1045" s="115" t="s">
        <v>80</v>
      </c>
      <c r="E1045" s="17"/>
      <c r="F1045" s="118" t="s">
        <v>1752</v>
      </c>
      <c r="G1045" s="17"/>
      <c r="H1045" s="17"/>
      <c r="J1045" s="17"/>
      <c r="K1045" s="17"/>
      <c r="L1045" s="32"/>
      <c r="M1045" s="35"/>
      <c r="N1045" s="17"/>
      <c r="O1045" s="17"/>
      <c r="P1045" s="17"/>
      <c r="Q1045" s="17"/>
      <c r="R1045" s="17"/>
      <c r="S1045" s="17"/>
      <c r="T1045" s="36"/>
      <c r="AT1045" s="5" t="s">
        <v>80</v>
      </c>
      <c r="AU1045" s="5" t="s">
        <v>43</v>
      </c>
    </row>
    <row r="1046" spans="2:63" s="90" customFormat="1" ht="30.75" customHeight="1">
      <c r="B1046" s="91"/>
      <c r="C1046" s="92"/>
      <c r="D1046" s="92" t="s">
        <v>41</v>
      </c>
      <c r="E1046" s="101" t="s">
        <v>239</v>
      </c>
      <c r="F1046" s="101" t="s">
        <v>240</v>
      </c>
      <c r="G1046" s="92"/>
      <c r="H1046" s="92"/>
      <c r="J1046" s="102">
        <f>$BK$1046</f>
        <v>0</v>
      </c>
      <c r="K1046" s="92"/>
      <c r="L1046" s="95"/>
      <c r="M1046" s="96"/>
      <c r="N1046" s="92"/>
      <c r="O1046" s="92"/>
      <c r="P1046" s="97">
        <f>SUM($P$1047:$P$1050)</f>
        <v>0</v>
      </c>
      <c r="Q1046" s="92"/>
      <c r="R1046" s="97">
        <f>SUM($R$1047:$R$1050)</f>
        <v>0</v>
      </c>
      <c r="S1046" s="92"/>
      <c r="T1046" s="98">
        <f>SUM($T$1047:$T$1050)</f>
        <v>0</v>
      </c>
      <c r="AR1046" s="99" t="s">
        <v>82</v>
      </c>
      <c r="AT1046" s="99" t="s">
        <v>41</v>
      </c>
      <c r="AU1046" s="99" t="s">
        <v>8</v>
      </c>
      <c r="AY1046" s="99" t="s">
        <v>73</v>
      </c>
      <c r="BK1046" s="100">
        <f>SUM($BK$1047:$BK$1050)</f>
        <v>0</v>
      </c>
    </row>
    <row r="1047" spans="2:65" s="5" customFormat="1" ht="15.75" customHeight="1">
      <c r="B1047" s="16"/>
      <c r="C1047" s="103" t="s">
        <v>1753</v>
      </c>
      <c r="D1047" s="103" t="s">
        <v>75</v>
      </c>
      <c r="E1047" s="104" t="s">
        <v>242</v>
      </c>
      <c r="F1047" s="105" t="s">
        <v>243</v>
      </c>
      <c r="G1047" s="106" t="s">
        <v>132</v>
      </c>
      <c r="H1047" s="107">
        <v>411</v>
      </c>
      <c r="I1047" s="108"/>
      <c r="J1047" s="109">
        <f>ROUND($I$1047*$H$1047,2)</f>
        <v>0</v>
      </c>
      <c r="K1047" s="105"/>
      <c r="L1047" s="32"/>
      <c r="M1047" s="110"/>
      <c r="N1047" s="111" t="s">
        <v>31</v>
      </c>
      <c r="O1047" s="17"/>
      <c r="P1047" s="17"/>
      <c r="Q1047" s="112">
        <v>0</v>
      </c>
      <c r="R1047" s="112">
        <f>$Q$1047*$H$1047</f>
        <v>0</v>
      </c>
      <c r="S1047" s="112">
        <v>0</v>
      </c>
      <c r="T1047" s="113">
        <f>$S$1047*$H$1047</f>
        <v>0</v>
      </c>
      <c r="AR1047" s="49" t="s">
        <v>204</v>
      </c>
      <c r="AT1047" s="49" t="s">
        <v>75</v>
      </c>
      <c r="AU1047" s="49" t="s">
        <v>43</v>
      </c>
      <c r="AY1047" s="5" t="s">
        <v>73</v>
      </c>
      <c r="BE1047" s="114">
        <f>IF($N$1047="základní",$J$1047,0)</f>
        <v>0</v>
      </c>
      <c r="BF1047" s="114">
        <f>IF($N$1047="snížená",$J$1047,0)</f>
        <v>0</v>
      </c>
      <c r="BG1047" s="114">
        <f>IF($N$1047="zákl. přenesená",$J$1047,0)</f>
        <v>0</v>
      </c>
      <c r="BH1047" s="114">
        <f>IF($N$1047="sníž. přenesená",$J$1047,0)</f>
        <v>0</v>
      </c>
      <c r="BI1047" s="114">
        <f>IF($N$1047="nulová",$J$1047,0)</f>
        <v>0</v>
      </c>
      <c r="BJ1047" s="49" t="s">
        <v>8</v>
      </c>
      <c r="BK1047" s="114">
        <f>ROUND($I$1047*$H$1047,2)</f>
        <v>0</v>
      </c>
      <c r="BL1047" s="49" t="s">
        <v>204</v>
      </c>
      <c r="BM1047" s="49" t="s">
        <v>1754</v>
      </c>
    </row>
    <row r="1048" spans="2:51" s="5" customFormat="1" ht="15.75" customHeight="1">
      <c r="B1048" s="119"/>
      <c r="C1048" s="120"/>
      <c r="D1048" s="115" t="s">
        <v>81</v>
      </c>
      <c r="E1048" s="121"/>
      <c r="F1048" s="121" t="s">
        <v>1755</v>
      </c>
      <c r="G1048" s="120"/>
      <c r="H1048" s="122">
        <v>411</v>
      </c>
      <c r="J1048" s="120"/>
      <c r="K1048" s="120"/>
      <c r="L1048" s="123"/>
      <c r="M1048" s="124"/>
      <c r="N1048" s="120"/>
      <c r="O1048" s="120"/>
      <c r="P1048" s="120"/>
      <c r="Q1048" s="120"/>
      <c r="R1048" s="120"/>
      <c r="S1048" s="120"/>
      <c r="T1048" s="125"/>
      <c r="AT1048" s="126" t="s">
        <v>81</v>
      </c>
      <c r="AU1048" s="126" t="s">
        <v>43</v>
      </c>
      <c r="AV1048" s="126" t="s">
        <v>43</v>
      </c>
      <c r="AW1048" s="126" t="s">
        <v>51</v>
      </c>
      <c r="AX1048" s="126" t="s">
        <v>8</v>
      </c>
      <c r="AY1048" s="126" t="s">
        <v>73</v>
      </c>
    </row>
    <row r="1049" spans="2:65" s="5" customFormat="1" ht="15.75" customHeight="1">
      <c r="B1049" s="16"/>
      <c r="C1049" s="103" t="s">
        <v>1756</v>
      </c>
      <c r="D1049" s="103" t="s">
        <v>75</v>
      </c>
      <c r="E1049" s="104" t="s">
        <v>245</v>
      </c>
      <c r="F1049" s="105" t="s">
        <v>246</v>
      </c>
      <c r="G1049" s="106" t="s">
        <v>132</v>
      </c>
      <c r="H1049" s="107">
        <v>411</v>
      </c>
      <c r="I1049" s="108"/>
      <c r="J1049" s="109">
        <f>ROUND($I$1049*$H$1049,2)</f>
        <v>0</v>
      </c>
      <c r="K1049" s="105"/>
      <c r="L1049" s="32"/>
      <c r="M1049" s="110"/>
      <c r="N1049" s="111" t="s">
        <v>31</v>
      </c>
      <c r="O1049" s="17"/>
      <c r="P1049" s="17"/>
      <c r="Q1049" s="112">
        <v>0</v>
      </c>
      <c r="R1049" s="112">
        <f>$Q$1049*$H$1049</f>
        <v>0</v>
      </c>
      <c r="S1049" s="112">
        <v>0</v>
      </c>
      <c r="T1049" s="113">
        <f>$S$1049*$H$1049</f>
        <v>0</v>
      </c>
      <c r="AR1049" s="49" t="s">
        <v>204</v>
      </c>
      <c r="AT1049" s="49" t="s">
        <v>75</v>
      </c>
      <c r="AU1049" s="49" t="s">
        <v>43</v>
      </c>
      <c r="AY1049" s="5" t="s">
        <v>73</v>
      </c>
      <c r="BE1049" s="114">
        <f>IF($N$1049="základní",$J$1049,0)</f>
        <v>0</v>
      </c>
      <c r="BF1049" s="114">
        <f>IF($N$1049="snížená",$J$1049,0)</f>
        <v>0</v>
      </c>
      <c r="BG1049" s="114">
        <f>IF($N$1049="zákl. přenesená",$J$1049,0)</f>
        <v>0</v>
      </c>
      <c r="BH1049" s="114">
        <f>IF($N$1049="sníž. přenesená",$J$1049,0)</f>
        <v>0</v>
      </c>
      <c r="BI1049" s="114">
        <f>IF($N$1049="nulová",$J$1049,0)</f>
        <v>0</v>
      </c>
      <c r="BJ1049" s="49" t="s">
        <v>8</v>
      </c>
      <c r="BK1049" s="114">
        <f>ROUND($I$1049*$H$1049,2)</f>
        <v>0</v>
      </c>
      <c r="BL1049" s="49" t="s">
        <v>204</v>
      </c>
      <c r="BM1049" s="49" t="s">
        <v>1757</v>
      </c>
    </row>
    <row r="1050" spans="2:47" s="5" customFormat="1" ht="30.75" customHeight="1">
      <c r="B1050" s="16"/>
      <c r="C1050" s="17"/>
      <c r="D1050" s="115" t="s">
        <v>80</v>
      </c>
      <c r="E1050" s="17"/>
      <c r="F1050" s="118" t="s">
        <v>1758</v>
      </c>
      <c r="G1050" s="17"/>
      <c r="H1050" s="17"/>
      <c r="J1050" s="17"/>
      <c r="K1050" s="17"/>
      <c r="L1050" s="32"/>
      <c r="M1050" s="161"/>
      <c r="N1050" s="127"/>
      <c r="O1050" s="127"/>
      <c r="P1050" s="127"/>
      <c r="Q1050" s="127"/>
      <c r="R1050" s="127"/>
      <c r="S1050" s="127"/>
      <c r="T1050" s="162"/>
      <c r="AT1050" s="5" t="s">
        <v>80</v>
      </c>
      <c r="AU1050" s="5" t="s">
        <v>43</v>
      </c>
    </row>
    <row r="1051" spans="2:46" s="5" customFormat="1" ht="7.5" customHeight="1">
      <c r="B1051" s="27"/>
      <c r="C1051" s="28"/>
      <c r="D1051" s="28"/>
      <c r="E1051" s="28"/>
      <c r="F1051" s="28"/>
      <c r="G1051" s="28"/>
      <c r="H1051" s="28"/>
      <c r="I1051" s="61"/>
      <c r="J1051" s="28"/>
      <c r="K1051" s="28"/>
      <c r="L1051" s="32"/>
      <c r="AT1051" s="2"/>
    </row>
  </sheetData>
  <sheetProtection password="CF7A"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Jendruscak, Michal</dc:creator>
  <cp:keywords/>
  <dc:description/>
  <cp:lastModifiedBy>Jendruscak, Michal</cp:lastModifiedBy>
  <cp:lastPrinted>2014-12-12T07:34:24Z</cp:lastPrinted>
  <dcterms:created xsi:type="dcterms:W3CDTF">2015-01-16T09:10:30Z</dcterms:created>
  <dcterms:modified xsi:type="dcterms:W3CDTF">2015-03-26T09:21:33Z</dcterms:modified>
  <cp:category/>
  <cp:version/>
  <cp:contentType/>
  <cp:contentStatus/>
</cp:coreProperties>
</file>