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1 - Oprava koryta" sheetId="2" r:id="rId2"/>
    <sheet name="1.1 - Odstranění dřevin a..." sheetId="3" r:id="rId3"/>
    <sheet name="VON - Vedlejší a ostatní ..." sheetId="4" r:id="rId4"/>
  </sheets>
  <definedNames>
    <definedName name="_xlnm.Print_Area" localSheetId="0">'Rekapitulace stavby'!$D$4:$AO$76,'Rekapitulace stavby'!$C$82:$AQ$99</definedName>
    <definedName name="_xlnm.Print_Titles" localSheetId="0">'Rekapitulace stavby'!$92:$92</definedName>
    <definedName name="_xlnm._FilterDatabase" localSheetId="1" hidden="1">'1 - Oprava koryta'!$C$122:$K$335</definedName>
    <definedName name="_xlnm.Print_Area" localSheetId="1">'1 - Oprava koryta'!$C$4:$J$76,'1 - Oprava koryta'!$C$82:$J$104,'1 - Oprava koryta'!$C$110:$K$335</definedName>
    <definedName name="_xlnm.Print_Titles" localSheetId="1">'1 - Oprava koryta'!$122:$122</definedName>
    <definedName name="_xlnm._FilterDatabase" localSheetId="2" hidden="1">'1.1 - Odstranění dřevin a...'!$C$121:$K$137</definedName>
    <definedName name="_xlnm.Print_Area" localSheetId="2">'1.1 - Odstranění dřevin a...'!$C$4:$J$76,'1.1 - Odstranění dřevin a...'!$C$82:$J$101,'1.1 - Odstranění dřevin a...'!$C$107:$K$137</definedName>
    <definedName name="_xlnm.Print_Titles" localSheetId="2">'1.1 - Odstranění dřevin a...'!$121:$121</definedName>
    <definedName name="_xlnm._FilterDatabase" localSheetId="3" hidden="1">'VON - Vedlejší a ostatní ...'!$C$122:$K$218</definedName>
    <definedName name="_xlnm.Print_Area" localSheetId="3">'VON - Vedlejší a ostatní ...'!$C$4:$J$76,'VON - Vedlejší a ostatní ...'!$C$82:$J$104,'VON - Vedlejší a ostatní ...'!$C$110:$K$218</definedName>
    <definedName name="_xlnm.Print_Titles" localSheetId="3">'VON - Vedlejší a ostatní ...'!$122:$122</definedName>
  </definedNames>
  <calcPr/>
</workbook>
</file>

<file path=xl/calcChain.xml><?xml version="1.0" encoding="utf-8"?>
<calcChain xmlns="http://schemas.openxmlformats.org/spreadsheetml/2006/main">
  <c i="4" l="1" r="J37"/>
  <c r="J36"/>
  <c i="1" r="AY98"/>
  <c i="4" r="J35"/>
  <c i="1" r="AX98"/>
  <c i="4" r="BI217"/>
  <c r="BH217"/>
  <c r="BG217"/>
  <c r="BF217"/>
  <c r="T217"/>
  <c r="R217"/>
  <c r="P217"/>
  <c r="BI215"/>
  <c r="BH215"/>
  <c r="BG215"/>
  <c r="BF215"/>
  <c r="T215"/>
  <c r="R215"/>
  <c r="P215"/>
  <c r="BI213"/>
  <c r="BH213"/>
  <c r="BG213"/>
  <c r="BF213"/>
  <c r="T213"/>
  <c r="R213"/>
  <c r="P213"/>
  <c r="BI211"/>
  <c r="BH211"/>
  <c r="BG211"/>
  <c r="BF211"/>
  <c r="T211"/>
  <c r="R211"/>
  <c r="P211"/>
  <c r="BI206"/>
  <c r="BH206"/>
  <c r="BG206"/>
  <c r="BF206"/>
  <c r="T206"/>
  <c r="R206"/>
  <c r="P206"/>
  <c r="BI201"/>
  <c r="BH201"/>
  <c r="BG201"/>
  <c r="BF201"/>
  <c r="T201"/>
  <c r="R201"/>
  <c r="P201"/>
  <c r="BI198"/>
  <c r="BH198"/>
  <c r="BG198"/>
  <c r="BF198"/>
  <c r="T198"/>
  <c r="R198"/>
  <c r="P198"/>
  <c r="BI196"/>
  <c r="BH196"/>
  <c r="BG196"/>
  <c r="BF196"/>
  <c r="T196"/>
  <c r="R196"/>
  <c r="P196"/>
  <c r="BI192"/>
  <c r="BH192"/>
  <c r="BG192"/>
  <c r="BF192"/>
  <c r="T192"/>
  <c r="R192"/>
  <c r="P192"/>
  <c r="BI188"/>
  <c r="BH188"/>
  <c r="BG188"/>
  <c r="BF188"/>
  <c r="T188"/>
  <c r="R188"/>
  <c r="P188"/>
  <c r="BI184"/>
  <c r="BH184"/>
  <c r="BG184"/>
  <c r="BF184"/>
  <c r="T184"/>
  <c r="R184"/>
  <c r="P184"/>
  <c r="BI182"/>
  <c r="BH182"/>
  <c r="BG182"/>
  <c r="BF182"/>
  <c r="T182"/>
  <c r="R182"/>
  <c r="P182"/>
  <c r="BI177"/>
  <c r="BH177"/>
  <c r="BG177"/>
  <c r="BF177"/>
  <c r="T177"/>
  <c r="R177"/>
  <c r="P177"/>
  <c r="BI171"/>
  <c r="BH171"/>
  <c r="BG171"/>
  <c r="BF171"/>
  <c r="T171"/>
  <c r="R171"/>
  <c r="P171"/>
  <c r="BI167"/>
  <c r="BH167"/>
  <c r="BG167"/>
  <c r="BF167"/>
  <c r="T167"/>
  <c r="R167"/>
  <c r="P167"/>
  <c r="BI163"/>
  <c r="BH163"/>
  <c r="BG163"/>
  <c r="BF163"/>
  <c r="T163"/>
  <c r="R163"/>
  <c r="P163"/>
  <c r="BI159"/>
  <c r="BH159"/>
  <c r="BG159"/>
  <c r="BF159"/>
  <c r="T159"/>
  <c r="R159"/>
  <c r="P159"/>
  <c r="BI155"/>
  <c r="BH155"/>
  <c r="BG155"/>
  <c r="BF155"/>
  <c r="T155"/>
  <c r="R155"/>
  <c r="P155"/>
  <c r="BI151"/>
  <c r="BH151"/>
  <c r="BG151"/>
  <c r="BF151"/>
  <c r="T151"/>
  <c r="R151"/>
  <c r="P151"/>
  <c r="BI145"/>
  <c r="BH145"/>
  <c r="BG145"/>
  <c r="BF145"/>
  <c r="T145"/>
  <c r="R145"/>
  <c r="P145"/>
  <c r="BI132"/>
  <c r="BH132"/>
  <c r="BG132"/>
  <c r="BF132"/>
  <c r="T132"/>
  <c r="R132"/>
  <c r="P132"/>
  <c r="BI126"/>
  <c r="BH126"/>
  <c r="BG126"/>
  <c r="BF126"/>
  <c r="T126"/>
  <c r="T125"/>
  <c r="T124"/>
  <c r="R126"/>
  <c r="R125"/>
  <c r="R124"/>
  <c r="P126"/>
  <c r="P125"/>
  <c r="P124"/>
  <c r="J120"/>
  <c r="J119"/>
  <c r="F119"/>
  <c r="F117"/>
  <c r="E115"/>
  <c r="J92"/>
  <c r="J91"/>
  <c r="F91"/>
  <c r="F89"/>
  <c r="E87"/>
  <c r="J18"/>
  <c r="E18"/>
  <c r="F120"/>
  <c r="J17"/>
  <c r="J12"/>
  <c r="J117"/>
  <c r="E7"/>
  <c r="E113"/>
  <c i="3" r="J39"/>
  <c r="J38"/>
  <c i="1" r="AY97"/>
  <c i="3" r="J37"/>
  <c i="1" r="AX97"/>
  <c i="3" r="BI135"/>
  <c r="BH135"/>
  <c r="BG135"/>
  <c r="BF135"/>
  <c r="T135"/>
  <c r="R135"/>
  <c r="P135"/>
  <c r="BI133"/>
  <c r="BH133"/>
  <c r="BG133"/>
  <c r="BF133"/>
  <c r="T133"/>
  <c r="R133"/>
  <c r="P133"/>
  <c r="BI129"/>
  <c r="BH129"/>
  <c r="BG129"/>
  <c r="BF129"/>
  <c r="T129"/>
  <c r="R129"/>
  <c r="P129"/>
  <c r="BI125"/>
  <c r="BH125"/>
  <c r="BG125"/>
  <c r="BF125"/>
  <c r="T125"/>
  <c r="R125"/>
  <c r="P125"/>
  <c r="J119"/>
  <c r="J118"/>
  <c r="F118"/>
  <c r="F116"/>
  <c r="E114"/>
  <c r="J94"/>
  <c r="J93"/>
  <c r="F93"/>
  <c r="F91"/>
  <c r="E89"/>
  <c r="J20"/>
  <c r="E20"/>
  <c r="F119"/>
  <c r="J19"/>
  <c r="J14"/>
  <c r="J116"/>
  <c r="E7"/>
  <c r="E85"/>
  <c i="2" r="J37"/>
  <c r="J36"/>
  <c i="1" r="AY96"/>
  <c i="2" r="J35"/>
  <c i="1" r="AX96"/>
  <c i="2" r="BI333"/>
  <c r="BH333"/>
  <c r="BG333"/>
  <c r="BF333"/>
  <c r="T333"/>
  <c r="T332"/>
  <c r="R333"/>
  <c r="R332"/>
  <c r="P333"/>
  <c r="P332"/>
  <c r="BI328"/>
  <c r="BH328"/>
  <c r="BG328"/>
  <c r="BF328"/>
  <c r="T328"/>
  <c r="R328"/>
  <c r="P328"/>
  <c r="BI325"/>
  <c r="BH325"/>
  <c r="BG325"/>
  <c r="BF325"/>
  <c r="T325"/>
  <c r="R325"/>
  <c r="P325"/>
  <c r="BI322"/>
  <c r="BH322"/>
  <c r="BG322"/>
  <c r="BF322"/>
  <c r="T322"/>
  <c r="R322"/>
  <c r="P322"/>
  <c r="BI317"/>
  <c r="BH317"/>
  <c r="BG317"/>
  <c r="BF317"/>
  <c r="T317"/>
  <c r="T316"/>
  <c r="R317"/>
  <c r="R316"/>
  <c r="P317"/>
  <c r="P316"/>
  <c r="BI308"/>
  <c r="BH308"/>
  <c r="BG308"/>
  <c r="BF308"/>
  <c r="T308"/>
  <c r="R308"/>
  <c r="P308"/>
  <c r="BI304"/>
  <c r="BH304"/>
  <c r="BG304"/>
  <c r="BF304"/>
  <c r="T304"/>
  <c r="R304"/>
  <c r="P304"/>
  <c r="BI301"/>
  <c r="BH301"/>
  <c r="BG301"/>
  <c r="BF301"/>
  <c r="T301"/>
  <c r="R301"/>
  <c r="P301"/>
  <c r="BI298"/>
  <c r="BH298"/>
  <c r="BG298"/>
  <c r="BF298"/>
  <c r="T298"/>
  <c r="R298"/>
  <c r="P298"/>
  <c r="BI294"/>
  <c r="BH294"/>
  <c r="BG294"/>
  <c r="BF294"/>
  <c r="T294"/>
  <c r="R294"/>
  <c r="P294"/>
  <c r="BI290"/>
  <c r="BH290"/>
  <c r="BG290"/>
  <c r="BF290"/>
  <c r="T290"/>
  <c r="R290"/>
  <c r="P290"/>
  <c r="BI286"/>
  <c r="BH286"/>
  <c r="BG286"/>
  <c r="BF286"/>
  <c r="T286"/>
  <c r="R286"/>
  <c r="P286"/>
  <c r="BI281"/>
  <c r="BH281"/>
  <c r="BG281"/>
  <c r="BF281"/>
  <c r="T281"/>
  <c r="R281"/>
  <c r="P281"/>
  <c r="BI277"/>
  <c r="BH277"/>
  <c r="BG277"/>
  <c r="BF277"/>
  <c r="T277"/>
  <c r="R277"/>
  <c r="P277"/>
  <c r="BI273"/>
  <c r="BH273"/>
  <c r="BG273"/>
  <c r="BF273"/>
  <c r="T273"/>
  <c r="R273"/>
  <c r="P273"/>
  <c r="BI265"/>
  <c r="BH265"/>
  <c r="BG265"/>
  <c r="BF265"/>
  <c r="T265"/>
  <c r="R265"/>
  <c r="P265"/>
  <c r="BI261"/>
  <c r="BH261"/>
  <c r="BG261"/>
  <c r="BF261"/>
  <c r="T261"/>
  <c r="R261"/>
  <c r="P261"/>
  <c r="BI253"/>
  <c r="BH253"/>
  <c r="BG253"/>
  <c r="BF253"/>
  <c r="T253"/>
  <c r="R253"/>
  <c r="P253"/>
  <c r="BI249"/>
  <c r="BH249"/>
  <c r="BG249"/>
  <c r="BF249"/>
  <c r="T249"/>
  <c r="R249"/>
  <c r="P249"/>
  <c r="BI242"/>
  <c r="BH242"/>
  <c r="BG242"/>
  <c r="BF242"/>
  <c r="T242"/>
  <c r="T241"/>
  <c r="R242"/>
  <c r="R241"/>
  <c r="P242"/>
  <c r="P241"/>
  <c r="BI239"/>
  <c r="BH239"/>
  <c r="BG239"/>
  <c r="BF239"/>
  <c r="T239"/>
  <c r="R239"/>
  <c r="P239"/>
  <c r="BI236"/>
  <c r="BH236"/>
  <c r="BG236"/>
  <c r="BF236"/>
  <c r="T236"/>
  <c r="R236"/>
  <c r="P236"/>
  <c r="BI232"/>
  <c r="BH232"/>
  <c r="BG232"/>
  <c r="BF232"/>
  <c r="T232"/>
  <c r="R232"/>
  <c r="P232"/>
  <c r="BI228"/>
  <c r="BH228"/>
  <c r="BG228"/>
  <c r="BF228"/>
  <c r="T228"/>
  <c r="R228"/>
  <c r="P228"/>
  <c r="BI226"/>
  <c r="BH226"/>
  <c r="BG226"/>
  <c r="BF226"/>
  <c r="T226"/>
  <c r="R226"/>
  <c r="P226"/>
  <c r="BI222"/>
  <c r="BH222"/>
  <c r="BG222"/>
  <c r="BF222"/>
  <c r="T222"/>
  <c r="R222"/>
  <c r="P222"/>
  <c r="BI220"/>
  <c r="BH220"/>
  <c r="BG220"/>
  <c r="BF220"/>
  <c r="T220"/>
  <c r="R220"/>
  <c r="P220"/>
  <c r="BI216"/>
  <c r="BH216"/>
  <c r="BG216"/>
  <c r="BF216"/>
  <c r="T216"/>
  <c r="R216"/>
  <c r="P216"/>
  <c r="BI209"/>
  <c r="BH209"/>
  <c r="BG209"/>
  <c r="BF209"/>
  <c r="T209"/>
  <c r="R209"/>
  <c r="P209"/>
  <c r="BI205"/>
  <c r="BH205"/>
  <c r="BG205"/>
  <c r="BF205"/>
  <c r="T205"/>
  <c r="R205"/>
  <c r="P205"/>
  <c r="BI199"/>
  <c r="BH199"/>
  <c r="BG199"/>
  <c r="BF199"/>
  <c r="T199"/>
  <c r="R199"/>
  <c r="P199"/>
  <c r="BI193"/>
  <c r="BH193"/>
  <c r="BG193"/>
  <c r="BF193"/>
  <c r="T193"/>
  <c r="R193"/>
  <c r="P193"/>
  <c r="BI189"/>
  <c r="BH189"/>
  <c r="BG189"/>
  <c r="BF189"/>
  <c r="T189"/>
  <c r="R189"/>
  <c r="P189"/>
  <c r="BI185"/>
  <c r="BH185"/>
  <c r="BG185"/>
  <c r="BF185"/>
  <c r="T185"/>
  <c r="R185"/>
  <c r="P185"/>
  <c r="BI181"/>
  <c r="BH181"/>
  <c r="BG181"/>
  <c r="BF181"/>
  <c r="T181"/>
  <c r="R181"/>
  <c r="P181"/>
  <c r="BI177"/>
  <c r="BH177"/>
  <c r="BG177"/>
  <c r="BF177"/>
  <c r="T177"/>
  <c r="R177"/>
  <c r="P177"/>
  <c r="BI169"/>
  <c r="BH169"/>
  <c r="BG169"/>
  <c r="BF169"/>
  <c r="T169"/>
  <c r="R169"/>
  <c r="P169"/>
  <c r="BI165"/>
  <c r="BH165"/>
  <c r="BG165"/>
  <c r="BF165"/>
  <c r="T165"/>
  <c r="R165"/>
  <c r="P165"/>
  <c r="BI156"/>
  <c r="BH156"/>
  <c r="BG156"/>
  <c r="BF156"/>
  <c r="T156"/>
  <c r="R156"/>
  <c r="P156"/>
  <c r="BI149"/>
  <c r="BH149"/>
  <c r="BG149"/>
  <c r="BF149"/>
  <c r="T149"/>
  <c r="R149"/>
  <c r="P149"/>
  <c r="BI143"/>
  <c r="BH143"/>
  <c r="BG143"/>
  <c r="BF143"/>
  <c r="T143"/>
  <c r="R143"/>
  <c r="P143"/>
  <c r="BI139"/>
  <c r="BH139"/>
  <c r="BG139"/>
  <c r="BF139"/>
  <c r="T139"/>
  <c r="R139"/>
  <c r="P139"/>
  <c r="BI136"/>
  <c r="BH136"/>
  <c r="BG136"/>
  <c r="BF136"/>
  <c r="T136"/>
  <c r="R136"/>
  <c r="P136"/>
  <c r="BI132"/>
  <c r="BH132"/>
  <c r="BG132"/>
  <c r="BF132"/>
  <c r="T132"/>
  <c r="R132"/>
  <c r="P132"/>
  <c r="BI126"/>
  <c r="BH126"/>
  <c r="BG126"/>
  <c r="BF126"/>
  <c r="T126"/>
  <c r="R126"/>
  <c r="P126"/>
  <c r="J120"/>
  <c r="J119"/>
  <c r="F119"/>
  <c r="F117"/>
  <c r="E115"/>
  <c r="J92"/>
  <c r="J91"/>
  <c r="F91"/>
  <c r="F89"/>
  <c r="E87"/>
  <c r="J18"/>
  <c r="E18"/>
  <c r="F92"/>
  <c r="J17"/>
  <c r="J12"/>
  <c r="J117"/>
  <c r="E7"/>
  <c r="E113"/>
  <c i="1" r="L90"/>
  <c r="AM90"/>
  <c r="AM89"/>
  <c r="L89"/>
  <c r="AM87"/>
  <c r="L87"/>
  <c r="L85"/>
  <c r="L84"/>
  <c i="4" r="BK217"/>
  <c r="J217"/>
  <c r="J201"/>
  <c r="BK198"/>
  <c r="J198"/>
  <c r="BK196"/>
  <c r="J196"/>
  <c r="BK192"/>
  <c r="J192"/>
  <c r="BK188"/>
  <c r="J188"/>
  <c r="J184"/>
  <c r="J182"/>
  <c r="J177"/>
  <c i="2" r="BK325"/>
  <c r="J322"/>
  <c r="J273"/>
  <c r="BK265"/>
  <c r="J253"/>
  <c r="BK242"/>
  <c r="J232"/>
  <c r="J228"/>
  <c r="BK205"/>
  <c r="J193"/>
  <c r="BK181"/>
  <c r="BK156"/>
  <c r="BK143"/>
  <c r="J136"/>
  <c r="J126"/>
  <c i="4" r="BK206"/>
  <c r="J206"/>
  <c r="BK201"/>
  <c i="2" r="BK333"/>
  <c r="J333"/>
  <c r="BK322"/>
  <c r="BK317"/>
  <c r="BK308"/>
  <c r="BK304"/>
  <c r="BK290"/>
  <c r="J249"/>
  <c r="J242"/>
  <c r="J236"/>
  <c r="BK226"/>
  <c r="J220"/>
  <c r="J209"/>
  <c r="BK199"/>
  <c r="J189"/>
  <c r="J181"/>
  <c r="BK177"/>
  <c r="J165"/>
  <c r="J156"/>
  <c r="J132"/>
  <c r="BK126"/>
  <c i="1" r="AS95"/>
  <c i="4" r="J167"/>
  <c r="J163"/>
  <c r="BK159"/>
  <c r="BK155"/>
  <c r="BK151"/>
  <c r="BK145"/>
  <c i="3" r="J135"/>
  <c r="J129"/>
  <c i="2" r="BK328"/>
  <c r="J304"/>
  <c r="J298"/>
  <c r="J294"/>
  <c r="J286"/>
  <c r="J281"/>
  <c r="BK228"/>
  <c r="BK165"/>
  <c r="J149"/>
  <c r="J139"/>
  <c i="4" r="BK215"/>
  <c r="J215"/>
  <c r="BK213"/>
  <c r="J213"/>
  <c r="BK211"/>
  <c r="BK184"/>
  <c r="BK182"/>
  <c r="BK177"/>
  <c r="BK171"/>
  <c i="2" r="BK301"/>
  <c r="BK294"/>
  <c r="BK281"/>
  <c r="J277"/>
  <c r="BK273"/>
  <c r="BK253"/>
  <c r="BK249"/>
  <c r="BK239"/>
  <c r="J226"/>
  <c r="BK216"/>
  <c r="J205"/>
  <c r="BK189"/>
  <c r="BK185"/>
  <c r="J177"/>
  <c i="4" r="J211"/>
  <c i="3" r="BK135"/>
  <c r="J133"/>
  <c r="BK129"/>
  <c r="J125"/>
  <c i="2" r="J328"/>
  <c r="J317"/>
  <c r="J301"/>
  <c r="BK286"/>
  <c r="BK277"/>
  <c r="J265"/>
  <c r="BK261"/>
  <c r="J239"/>
  <c r="J222"/>
  <c r="J216"/>
  <c r="BK209"/>
  <c r="J199"/>
  <c r="BK193"/>
  <c r="BK169"/>
  <c i="4" r="J171"/>
  <c r="BK167"/>
  <c r="BK163"/>
  <c r="J159"/>
  <c r="J155"/>
  <c r="J151"/>
  <c r="J145"/>
  <c r="BK132"/>
  <c r="J132"/>
  <c r="BK126"/>
  <c r="J126"/>
  <c i="3" r="BK133"/>
  <c r="BK125"/>
  <c i="2" r="J325"/>
  <c r="J308"/>
  <c r="BK298"/>
  <c r="J290"/>
  <c r="J261"/>
  <c r="BK236"/>
  <c r="BK232"/>
  <c r="BK222"/>
  <c r="BK220"/>
  <c r="J185"/>
  <c r="J169"/>
  <c r="BK149"/>
  <c r="BK139"/>
  <c r="BK132"/>
  <c r="J143"/>
  <c r="BK136"/>
  <c i="4" l="1" r="P166"/>
  <c r="BK166"/>
  <c r="J166"/>
  <c r="J102"/>
  <c i="2" r="T125"/>
  <c r="T124"/>
  <c r="T123"/>
  <c r="R248"/>
  <c r="T321"/>
  <c i="3" r="BK124"/>
  <c r="J124"/>
  <c r="J100"/>
  <c r="P124"/>
  <c r="P123"/>
  <c r="P122"/>
  <c i="1" r="AU97"/>
  <c i="3" r="R124"/>
  <c r="R123"/>
  <c r="R122"/>
  <c r="T124"/>
  <c r="T123"/>
  <c r="T122"/>
  <c i="4" r="BK131"/>
  <c r="P150"/>
  <c r="R176"/>
  <c i="2" r="R125"/>
  <c r="R124"/>
  <c r="R123"/>
  <c r="T248"/>
  <c r="P321"/>
  <c i="4" r="R131"/>
  <c r="P176"/>
  <c r="T131"/>
  <c r="T150"/>
  <c r="R166"/>
  <c i="2" r="BK125"/>
  <c r="P125"/>
  <c r="P124"/>
  <c r="P123"/>
  <c i="1" r="AU96"/>
  <c i="2" r="BK248"/>
  <c r="J248"/>
  <c r="J100"/>
  <c r="P248"/>
  <c r="BK321"/>
  <c r="J321"/>
  <c r="J102"/>
  <c r="R321"/>
  <c i="4" r="T166"/>
  <c r="R150"/>
  <c r="BK176"/>
  <c r="J176"/>
  <c r="J103"/>
  <c r="P131"/>
  <c r="P130"/>
  <c r="P123"/>
  <c i="1" r="AU98"/>
  <c i="4" r="BK150"/>
  <c r="J150"/>
  <c r="J101"/>
  <c r="T176"/>
  <c i="2" r="E85"/>
  <c r="F120"/>
  <c i="4" r="BE217"/>
  <c i="2" r="BE156"/>
  <c r="BE165"/>
  <c r="BE228"/>
  <c r="BE249"/>
  <c r="BE304"/>
  <c r="BE322"/>
  <c r="BE328"/>
  <c i="3" r="BE133"/>
  <c r="BE135"/>
  <c i="4" r="E85"/>
  <c r="J89"/>
  <c r="F92"/>
  <c r="BE126"/>
  <c r="BE145"/>
  <c r="BE163"/>
  <c i="2" r="BE132"/>
  <c r="BE220"/>
  <c r="BE236"/>
  <c r="BE253"/>
  <c r="BE273"/>
  <c r="BE281"/>
  <c r="BE308"/>
  <c r="BK241"/>
  <c r="J241"/>
  <c r="J99"/>
  <c r="BK332"/>
  <c r="J332"/>
  <c r="J103"/>
  <c i="3" r="E110"/>
  <c r="BE125"/>
  <c i="4" r="BE206"/>
  <c i="2" r="BE181"/>
  <c r="BE205"/>
  <c r="BE209"/>
  <c r="BE232"/>
  <c r="BE265"/>
  <c r="BE298"/>
  <c i="4" r="BE171"/>
  <c r="BE211"/>
  <c r="BE213"/>
  <c r="BE215"/>
  <c i="2" r="J89"/>
  <c r="BE126"/>
  <c r="BE143"/>
  <c r="BE169"/>
  <c r="BE177"/>
  <c r="BE239"/>
  <c r="BE242"/>
  <c r="BE290"/>
  <c r="BE301"/>
  <c r="BK316"/>
  <c r="J316"/>
  <c r="J101"/>
  <c i="3" r="J91"/>
  <c r="F94"/>
  <c r="BE129"/>
  <c i="4" r="BE132"/>
  <c r="BE151"/>
  <c r="BE155"/>
  <c r="BE159"/>
  <c r="BE167"/>
  <c i="2" r="BE136"/>
  <c r="BE149"/>
  <c r="BE216"/>
  <c r="BE222"/>
  <c r="BE277"/>
  <c r="BE286"/>
  <c r="BE294"/>
  <c r="BE325"/>
  <c r="BE333"/>
  <c i="4" r="BE201"/>
  <c r="BK125"/>
  <c r="BK124"/>
  <c r="J124"/>
  <c r="J97"/>
  <c i="2" r="BE139"/>
  <c r="BE185"/>
  <c r="BE189"/>
  <c r="BE193"/>
  <c r="BE199"/>
  <c r="BE226"/>
  <c r="BE261"/>
  <c r="BE317"/>
  <c i="4" r="BE177"/>
  <c r="BE182"/>
  <c r="BE184"/>
  <c r="BE188"/>
  <c r="BE192"/>
  <c r="BE196"/>
  <c r="BE198"/>
  <c r="F37"/>
  <c i="1" r="BD98"/>
  <c i="2" r="F36"/>
  <c i="1" r="BC96"/>
  <c i="4" r="F36"/>
  <c i="1" r="BC98"/>
  <c r="AS94"/>
  <c i="3" r="J36"/>
  <c i="1" r="AW97"/>
  <c i="3" r="F36"/>
  <c i="1" r="BA97"/>
  <c i="2" r="F35"/>
  <c i="1" r="BB96"/>
  <c i="4" r="F34"/>
  <c i="1" r="BA98"/>
  <c i="4" r="F35"/>
  <c i="1" r="BB98"/>
  <c i="2" r="J34"/>
  <c i="1" r="AW96"/>
  <c i="3" r="F37"/>
  <c i="1" r="BB97"/>
  <c i="2" r="F34"/>
  <c i="1" r="BA96"/>
  <c i="3" r="F38"/>
  <c i="1" r="BC97"/>
  <c i="4" r="J34"/>
  <c i="1" r="AW98"/>
  <c i="3" r="F39"/>
  <c i="1" r="BD97"/>
  <c i="2" r="F37"/>
  <c i="1" r="BD96"/>
  <c i="2" l="1" r="BK124"/>
  <c r="J124"/>
  <c r="J97"/>
  <c i="4" r="T130"/>
  <c r="T123"/>
  <c r="R130"/>
  <c r="R123"/>
  <c r="BK130"/>
  <c r="J130"/>
  <c r="J99"/>
  <c i="2" r="J125"/>
  <c r="J98"/>
  <c i="3" r="BK123"/>
  <c r="J123"/>
  <c r="J99"/>
  <c i="4" r="J131"/>
  <c r="J100"/>
  <c r="BK123"/>
  <c r="J123"/>
  <c r="J96"/>
  <c r="J125"/>
  <c r="J98"/>
  <c i="1" r="BD95"/>
  <c r="BD94"/>
  <c r="W33"/>
  <c i="2" r="J33"/>
  <c i="1" r="AV96"/>
  <c r="AT96"/>
  <c r="BB95"/>
  <c r="BB94"/>
  <c r="W31"/>
  <c i="3" r="J35"/>
  <c i="1" r="AV97"/>
  <c r="AT97"/>
  <c r="BA95"/>
  <c r="AW95"/>
  <c i="3" r="F35"/>
  <c i="1" r="AZ97"/>
  <c r="BC95"/>
  <c r="AY95"/>
  <c r="AU95"/>
  <c r="AU94"/>
  <c i="4" r="J33"/>
  <c i="1" r="AV98"/>
  <c r="AT98"/>
  <c i="2" r="F33"/>
  <c i="1" r="AZ96"/>
  <c i="4" r="F33"/>
  <c i="1" r="AZ98"/>
  <c i="2" l="1" r="BK123"/>
  <c r="J123"/>
  <c i="3" r="BK122"/>
  <c r="J122"/>
  <c i="1" r="AZ95"/>
  <c r="AV95"/>
  <c r="AT95"/>
  <c r="AX94"/>
  <c i="2" r="J30"/>
  <c i="1" r="AG96"/>
  <c r="AN96"/>
  <c i="3" r="J32"/>
  <c i="1" r="AG97"/>
  <c r="AN97"/>
  <c r="AX95"/>
  <c r="BC94"/>
  <c r="AY94"/>
  <c r="BA94"/>
  <c r="W30"/>
  <c i="4" r="J30"/>
  <c i="1" r="AG98"/>
  <c r="AN98"/>
  <c i="2" l="1" r="J96"/>
  <c i="3" r="J41"/>
  <c r="J98"/>
  <c i="4" r="J39"/>
  <c i="2" r="J39"/>
  <c i="1" r="AZ94"/>
  <c r="W29"/>
  <c r="W32"/>
  <c r="AW94"/>
  <c r="AK30"/>
  <c r="AG95"/>
  <c r="AG94"/>
  <c l="1" r="AN95"/>
  <c r="AV94"/>
  <c r="AK29"/>
  <c r="AK26"/>
  <c l="1" r="AK35"/>
  <c r="AT94"/>
  <c l="1" r="AN94"/>
</calcChain>
</file>

<file path=xl/sharedStrings.xml><?xml version="1.0" encoding="utf-8"?>
<sst xmlns="http://schemas.openxmlformats.org/spreadsheetml/2006/main">
  <si>
    <t>Export Komplet</t>
  </si>
  <si>
    <t/>
  </si>
  <si>
    <t>2.0</t>
  </si>
  <si>
    <t>ZAMOK</t>
  </si>
  <si>
    <t>False</t>
  </si>
  <si>
    <t>{caad1289-83a6-449a-899b-36cf87ebbfe1}</t>
  </si>
  <si>
    <t>0,01</t>
  </si>
  <si>
    <t>21</t>
  </si>
  <si>
    <t>15</t>
  </si>
  <si>
    <t>REKAPITULACE STAVBY</t>
  </si>
  <si>
    <t xml:space="preserve">v ---  níže se nacházejí doplnkové a pomocné údaje k sestavám  --- v</t>
  </si>
  <si>
    <t>Návod na vyplnění</t>
  </si>
  <si>
    <t>0,001</t>
  </si>
  <si>
    <t>Kód:</t>
  </si>
  <si>
    <t>M25/013</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</si>
  <si>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</si>
  <si>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</si>
  <si>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Ředický potok, Lukovna, oprava zaústění, ř.km 0,000 - 0,100</t>
  </si>
  <si>
    <t>0,1</t>
  </si>
  <si>
    <t>KSO:</t>
  </si>
  <si>
    <t>833 21 29</t>
  </si>
  <si>
    <t>CC-CZ:</t>
  </si>
  <si>
    <t>24208</t>
  </si>
  <si>
    <t>1</t>
  </si>
  <si>
    <t>Místo:</t>
  </si>
  <si>
    <t xml:space="preserve"> Lukovna</t>
  </si>
  <si>
    <t>Datum:</t>
  </si>
  <si>
    <t>16. 10. 2025</t>
  </si>
  <si>
    <t>10</t>
  </si>
  <si>
    <t>100</t>
  </si>
  <si>
    <t>Zadavatel:</t>
  </si>
  <si>
    <t>IČ:</t>
  </si>
  <si>
    <t>Povodí Labe, státní podnik</t>
  </si>
  <si>
    <t>DIČ:</t>
  </si>
  <si>
    <t>Uchazeč:</t>
  </si>
  <si>
    <t>Vyplň údaj</t>
  </si>
  <si>
    <t>Projektant:</t>
  </si>
  <si>
    <t>601 13 111</t>
  </si>
  <si>
    <t>Multiaqua s.r.o.,Veverkova 1343,500 02 Hradec Král</t>
  </si>
  <si>
    <t>CZ 601 13 111</t>
  </si>
  <si>
    <t>True</t>
  </si>
  <si>
    <t>Zpracovatel:</t>
  </si>
  <si>
    <t>Ing. Ladislav Malý</t>
  </si>
  <si>
    <t>Poznámka:</t>
  </si>
  <si>
    <t>Předpokládaná cena projektovaného objektu stavby byla stanovena pomocí položkového rozpočtu z aktuální databáze cenové soustavy od firmy ÚRS Praha, a.s., pomocí programu KROS 4 CÚ 2020 I._x000d_
Neomezený dálkový přístup k Katalogům ÚRS Praha a.s. naleznete na adrese: http:/www.cs-urs.cz.</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</si>
  <si>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</si>
  <si>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</si>
  <si>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</si>
  <si>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</si>
  <si>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</si>
  <si>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</si>
  <si>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</si>
  <si>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</si>
  <si>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</si>
  <si>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</si>
  <si>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</si>
  <si>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</si>
  <si>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</si>
  <si>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</si>
  <si>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</si>
  <si>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</si>
  <si>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</si>
  <si>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</si>
  <si>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</si>
  <si>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</si>
  <si>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</si>
  <si>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</si>
  <si>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</si>
  <si>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</si>
  <si>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</si>
  <si>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</si>
  <si>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</si>
  <si>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</si>
  <si>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</si>
  <si>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</si>
  <si>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</si>
  <si>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</si>
  <si>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</si>
  <si>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</si>
  <si>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</si>
  <si>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</si>
  <si>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</si>
  <si>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</si>
  <si>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</si>
  <si>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</si>
  <si>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</si>
  <si>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</si>
  <si>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</si>
  <si>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</si>
  <si>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Oprava koryta</t>
  </si>
  <si>
    <t>STA</t>
  </si>
  <si>
    <t>{395971e6-de07-4d98-817e-e415eec6d790}</t>
  </si>
  <si>
    <t>2</t>
  </si>
  <si>
    <t>/</t>
  </si>
  <si>
    <t>Soupis</t>
  </si>
  <si>
    <t>###NOINSERT###</t>
  </si>
  <si>
    <t>1.1</t>
  </si>
  <si>
    <t>Odstranění dřevin a břehových porostů</t>
  </si>
  <si>
    <t>{e38c0fbb-e513-4960-aa74-38ebd38890a3}</t>
  </si>
  <si>
    <t>VON</t>
  </si>
  <si>
    <t>Vedlejší a ostatní náklady</t>
  </si>
  <si>
    <t>{a3460f47-afa3-4898-9c8b-e9fcae4a7350}</t>
  </si>
  <si>
    <t>KRYCÍ LIST SOUPISU PRACÍ</t>
  </si>
  <si>
    <t>Objekt:</t>
  </si>
  <si>
    <t>1 - Oprava koryta</t>
  </si>
  <si>
    <t>Předpokládaná cena projektovaného objektu stavby byla stanovena pomocí položkového rozpočtu z aktuální databáze cenové soustavy od firmy ÚRS Praha, a.s., pomocí programu KROS 4 CÚ 2020 I. Neomezený dálkový přístup k Katalogům ÚRS Praha a.s. naleznete na adrese: http:/www.cs-urs.cz.</t>
  </si>
  <si>
    <t>REKAPITULACE ČLENĚNÍ SOUPISU PRACÍ</t>
  </si>
  <si>
    <t>Kód dílu - Popis</t>
  </si>
  <si>
    <t>Cena celkem [CZK]</t>
  </si>
  <si>
    <t>Náklady ze soupisu prací</t>
  </si>
  <si>
    <t>-1</t>
  </si>
  <si>
    <t>HSV - Práce a dodávky HSV</t>
  </si>
  <si>
    <t xml:space="preserve">    1 - Zemní práce</t>
  </si>
  <si>
    <t xml:space="preserve">    3 - Svislé a kompletní konstrukce</t>
  </si>
  <si>
    <t xml:space="preserve">    4 - Vodorovné konstrukce</t>
  </si>
  <si>
    <t xml:space="preserve">    9 - Ostatní konstrukce a práce, bourání</t>
  </si>
  <si>
    <t xml:space="preserve">    997 - Doprava suti a vybouraných hmot</t>
  </si>
  <si>
    <t xml:space="preserve">    998 - Přesun hmot</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</si>
  <si>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</si>
  <si>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</si>
  <si>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</si>
  <si>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</si>
  <si>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</si>
  <si>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</si>
  <si>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</si>
  <si>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</si>
  <si>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</si>
  <si>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</si>
  <si>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</si>
  <si>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</si>
  <si>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</si>
  <si>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</si>
  <si>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</si>
  <si>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</si>
  <si>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</si>
  <si>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</si>
  <si>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114203101</t>
  </si>
  <si>
    <t>Rozebrání dlažeb nebo záhozů s naložením na dopravní prostředek dlažeb z lomového kamene nebo betonových tvárnic na sucho nebo se spárami vyplněnými pískem nebo drnem</t>
  </si>
  <si>
    <t>m3</t>
  </si>
  <si>
    <t>CS ÚRS 2025 02</t>
  </si>
  <si>
    <t>4</t>
  </si>
  <si>
    <t>2007589478</t>
  </si>
  <si>
    <t>Online PSC</t>
  </si>
  <si>
    <t>https://podminky.urs.cz/item/CS_URS_2025_02/114203101</t>
  </si>
  <si>
    <t>PSC</t>
  </si>
  <si>
    <t xml:space="preserve">Poznámka k souboru cen:_x000d_
1. Ceny jsou určeny pro rozebrání: a) dlažeb na suchu, nad vodou i ve vodě, při hloubce vody do 300 mm nad původně upraveným ložem pro dlažbu; b) záhozů, rovnanin a soustřeďovacích staveb z lomového kamene na suchu, nad vodou i ve vodě, při hloubce vody do 3 m nad kótou projektovaného rozebrání; c) schodů z lomového kamene. 2. Ceny nelze použít pro rozebrání: a) dlažeb ve vodě při hloubce vody přes 300 mm nad původně upraveným ložem pro dlažbu; b) záhozů, rovnanin a soustřeďovacích staveb z lomového kamene ve vodě při hloubce vody pře 3 m nad kótou projektovaného rozebrání; tyto práce se oceňují individuálně. 3. V cenách jsou započteny i náklady na: a) naložení kamene nebo tvárnic na dopravní prostředek, nebo uložení do 3 m za břehovou čáru; b) uložení materiálu odlišné velikosti od ostatní dlažby, získaného při bourání schodů, do 3 m za břehovou čáru. 4. V cenách nejsou započteny náklady na: a) očištění lomového kamene nebo tvárnic od hlíny, písku nebo malty; tyto práce se oceňují cenami souboru cen 114 20-32 Očištění lomového kamene nebo betonových tvárnic; b) třídění lomového kamene nebo tvárnic; tyto práce se oceňují cenou 114 20-3301 Třídění lomového kamene nebo betonových tvárnic; c) srovnání lomového kamene nebo tvárnic do měřitelných figur; tyto práce se oceňují cenami souboru cen 114 20-34 Srovnání lomového kamene nebo betonových tvárnic do měřitelných figur. 5. Objem rozebrání se určí v m3: a) dlažeb jako součin plochy a průměrné tloušťky dlažby bez podkladního lože; b) schodů jako součin plochy v šikmé rovině a tloušťky 350 mm; c) záhozů, rovnanin a soustřeďovacích staveb vypočtených z projektovaných rozměrů konstrukce nebo přepočtem hmotnosti vyzískaného materiálu, přičemž se předpokládá, že z 10 t kamene bylo provedeno 6,5 m3 záhozu, rovnaniny nebo soustřeďovacích staveb, příp. po dohodě s odběratelem v m3 figur z kamene na břehu, přičemž se předpokládá, že z 1 m3 objemu figury byl proveden 1 m3 záhozu, rovnaniny nebo soustřeďovací stavby. 6. Množství jednotek se určí v m3 dlažby, záhozu nebo soustřeďovací stavby. </t>
  </si>
  <si>
    <t>VV</t>
  </si>
  <si>
    <t>63,0 "stávající opevnění svahů, dle souhrnné TZ</t>
  </si>
  <si>
    <t>517,49*0,25 "stávající opevnění dna, dle souhrnné TZ</t>
  </si>
  <si>
    <t>Součet</t>
  </si>
  <si>
    <t>114203103</t>
  </si>
  <si>
    <t>Rozebrání dlažeb nebo záhozů s naložením na dopravní prostředek dlažeb z lomového kamene nebo betonových tvárnic do cementové malty se spárami zalitými cementovou maltou</t>
  </si>
  <si>
    <t>396722522</t>
  </si>
  <si>
    <t>https://podminky.urs.cz/item/CS_URS_2025_02/114203103</t>
  </si>
  <si>
    <t>41,0*0,35 "dlažba stávajícího stupně, ř. km 0,06656</t>
  </si>
  <si>
    <t>3</t>
  </si>
  <si>
    <t>115001106</t>
  </si>
  <si>
    <t>Převedení vody potrubím průměru DN přes 600 do 900</t>
  </si>
  <si>
    <t>m</t>
  </si>
  <si>
    <t>170225982</t>
  </si>
  <si>
    <t>https://podminky.urs.cz/item/CS_URS_2025_02/115001106</t>
  </si>
  <si>
    <t xml:space="preserve">Poznámka k souboru cen:_x000d_
1. Ceny lze použít na převedení vody na vzdálenost větší než 20 m, tedy za každý další metr přes 20 m. 2. Ceny lze použít i pro převedení vody žlaby; přitom lze použít ceny : a) 1101 pro žlaby rozvinutého obvodu do 0,30 m, b) 1102 pro žlaby rozvinutého obvodu do 0,50 m, c) 1103 pro žlaby rozvinutého obvodu do 0,80 m, d) 1104 pro žlaby rozvinutého obvodu do 1,00 m, e) 1105 pro žlaby rozvinutého obvodu do 2,00 m, f) 1106 pro žlaby rozvinutého obvodu do 3,00 m. 3. Ceny lze použít i pro ocenění výtlačného potrubí. 4. Ceny lze použít jen pro převedení vody, získané čerpáním při provádění stavebních prací. 5. V ceně jsou započteny i náklady na: a) montáž a demontáž potrubí nebo hadice, těsnění po dobu provozu a opotřebení hmot, b) podpěrné konstrukce dřevěné. 6. V ceně nejsou započteny náklady na nutné zemní práce; tyto se oceňují příslušnými cenami souborů cen této části. </t>
  </si>
  <si>
    <t>115101202</t>
  </si>
  <si>
    <t>Čerpání vody na dopravní výšku do 10 m s uvažovaným průměrným přítokem přes 500 do 1 000 l/min</t>
  </si>
  <si>
    <t>hod</t>
  </si>
  <si>
    <t>1469518292</t>
  </si>
  <si>
    <t>https://podminky.urs.cz/item/CS_URS_2025_02/115101202</t>
  </si>
  <si>
    <t xml:space="preserve">Poznámka k souboru cen:_x000d_
1. Ceny nelze použít pro čerpání vody při snižování hladiny podzemní vody soustavou čerpacích jehel; toto snižování hladiny vody se oceňuje cenami souborů cen: a) 115 20-12 Čerpací jehla, b) 115 20-13 Montáž a demontáž zařízení čerpací a odsávací stanice, c) 115 20-14 Montáž, opotřebení a demontáž sběrného potrubí, d) 115 20-15 Montáž a demontáž odpadního potrubí, e) 115 20-16 Odsávání a čerpání vody sběrným potrubím. 2. V cenách jsou započteny i náklady montáž a demontáž potrubí nebo hadice v délce do 20 m. Pro převedení vody na vzdálenost větší než 20 m se použijí položky souboru cen 115 00-11 Převedení vody potrubím tohoto katalogu. 3. V cenách nejsou započteny náklady na zřízení čerpacích jímek nebo projektovaných studní: a) kopaných; tyto se oceňují příslušnými cenami části A03 Hloubené vykopávky. b) vrtaných; tyto se oceňují příslušnými cenami katalogu 800-2 Zvláštní zakládání objektů. 4. Doba, po kterou nejsou čerpadla v činnosti, se neoceňuje. Výjimkou je přerušení čerpání vody na dobu do 15 minut jednotlivě; toto přerušení se od doby čerpání neodečítá. 5. Dopravní výškou vody se rozumí svislá vzdálenost mezi hladinou vody v jímce sníženou čerpáním a vodorovnou rovinou proloženou osou nejvyššího bodu výtlačného potrubí. 6. Množství jednotek se určuje v hodinách doby, po kterou je jednotlivé čerpadlo, popř. celý soubor čerpadel v činnosti. 7. Počet měrných jednotek se určí samostatně za každé čerpací místo (jámu, studnu, šachtu). </t>
  </si>
  <si>
    <t>10*24</t>
  </si>
  <si>
    <t>5</t>
  </si>
  <si>
    <t>122251105</t>
  </si>
  <si>
    <t>Odkopávky a prokopávky nezapažené strojně v hornině třídy těžitelnosti I skupiny 3 přes 500 do 1 000 m3</t>
  </si>
  <si>
    <t>-1865718206</t>
  </si>
  <si>
    <t>https://podminky.urs.cz/item/CS_URS_2025_02/122251105</t>
  </si>
  <si>
    <t xml:space="preserve">Poznámka k souboru cen:_x000d_
1. V cenách jsou započteny i náklady na přehození výkopku na vzdálenost do 3 m nebo naložení na dopravní prostředek. </t>
  </si>
  <si>
    <t>1*13,0 "provizorní sjezdy do koryta - zřízení</t>
  </si>
  <si>
    <t>1*13,0 "provizorní sjezdy do koryta - odstranění</t>
  </si>
  <si>
    <t>6</t>
  </si>
  <si>
    <t>124253102</t>
  </si>
  <si>
    <t>Vykopávky pro koryta vodotečí strojně v hornině třídy těžitelnosti I skupiny 3 přes 1 000 do 5 000 m3</t>
  </si>
  <si>
    <t>1484337280</t>
  </si>
  <si>
    <t>https://podminky.urs.cz/item/CS_URS_2025_02/124253102</t>
  </si>
  <si>
    <t xml:space="preserve">Poznámka k souboru cen:_x000d_
1. Ceny lze použít i pro nezapažené odkopávky a prokopávky při úpravě území kolem vodotečí vně svislých ploch proložených projektovanými břehovými čarami souvisejí-li tyto odkopávky a prokopávky s prováděnými vykopávkami pro koryta vodotečí. 2. V cenách jsou započteny i náklady na přehození výkopku na vzdálenost do 3 m nebo naložení na dopravní prostředek. 3. Ceny nelze použít pro: a) vykopávky koryt vodotečí, které jsou dle projektu pod úrovní pracovní hladiny vody; tyto zemní práce se oceňují cenami souboru cen 127 . 5-.1 Vykopávky pod vodou strojně, b) vykopávky koryt vodotečí v prostorách s rozepřeným nebo vzepřeným pažením; tyto zemní práce se oceňují cenami souboru cen 131 . 5-.20. Hloubení zapažených jam a zářezů části A 03 tohoto katalogu. Štětová stěna vzepřená nebo rozepřená se z hlediska ocenění považuje za vzepřené nebo rozepřené pažení, c) vykopávky pod obrysem výkopu pro koryta vodotečí (pro opěrné zdi, patky, apod.); tyto zemní práce se oceňují podle své povahy cenami souboru cen 131 . 5-.20. Hloubení nezapažených jam, 131 . 5-.1. Hloubení zapažených jam, 132 . 5-.1. Hloubení rýh do 800 mm, 132 . 5-.2. Hloubení rýh do 2000 mm, 132 . 5 Hloubená vykopávka pod základy ručně 133 . 5- .10. Hloubení zapažených i nezapažených šachet části A03, d) hloubení zatrubněných nebo zastropených koryt vodotečí; tyto práce se oceňují cenami souboru cen 123 . 5-.1 Vykopávky zářezů se šikmými stěnami pro podzemní vedení. </t>
  </si>
  <si>
    <t>618,82"příl. D.01.4</t>
  </si>
  <si>
    <t>-51,694 "odečet vykopávky rýh pro patky</t>
  </si>
  <si>
    <t>-192,373 "odečet rozebrané dlažby na sucho</t>
  </si>
  <si>
    <t>7</t>
  </si>
  <si>
    <t>132251104</t>
  </si>
  <si>
    <t>Hloubení nezapažených rýh šířky do 800 mm strojně s urovnáním dna do předepsaného profilu a spádu v hornině třídy těžitelnosti I skupiny 3 přes 100 m3</t>
  </si>
  <si>
    <t>-1281814939</t>
  </si>
  <si>
    <t>https://podminky.urs.cz/item/CS_URS_2025_02/132251104</t>
  </si>
  <si>
    <t xml:space="preserve">Poznámka k souboru cen:_x000d_
1. V cenách jsou započteny i náklady na přehození výkopku na přilehlém terénu na vzdálenost do 3 m od podélné osy rýhy nebo naložení na dopravní prostředek. </t>
  </si>
  <si>
    <t>vykopávky rýh pro patky a prahy</t>
  </si>
  <si>
    <t xml:space="preserve">5,23+3,16 "příl. D.01.6, pro 2 příčné zajišťovací prahy </t>
  </si>
  <si>
    <t xml:space="preserve">(49,2*0,84)+((100-68,37)*2*0,6*0,6)  "příl. D.01.3, kamenné patky</t>
  </si>
  <si>
    <t>(68,37-49,2)*0,6*0,8 "příl. D.01.5, betonové patky ve stupni</t>
  </si>
  <si>
    <t>-2*100,0*0,6*0,25 "odečet rozebraného opevnění dna</t>
  </si>
  <si>
    <t>8</t>
  </si>
  <si>
    <t>134702101</t>
  </si>
  <si>
    <t>Vykopávky pro vodárenskou studnu nespouštěnou pro jakýkoliv tvar studny, se svislým přemístěním výkopku na terén a s vodorovným přemístěním výkopku do 20 m od kraje výkopu půdorysné plochy výkopu do 4 m2 v horninách třídy těžitelnosti I a II, skupiny 1 až 4 kromě hornin kašovité konsistence a tekoucích s pažením příložným nebo zátažným, v hloubce do 2 m</t>
  </si>
  <si>
    <t>-1366260730</t>
  </si>
  <si>
    <t>https://podminky.urs.cz/item/CS_URS_2025_02/134702101</t>
  </si>
  <si>
    <t xml:space="preserve">Poznámka k souboru cen:_x000d_
1. Ceny jsou určeny: a) pro vykopávky vodárenské studny nespouštěné prováděné při snižování hladiny podzemní vody pod dno výkopu zároveň s vykopávkou studny. Snižování hladiny podzemní vody se oceňuje zvlášť cenami souboru cen 115 10- Čerpání vody, b) pro prohlubování studní, přičemž svislé přemístění na maximální hloubku výkopu se oceňuje zvlášť cenami souboru cen 161 10-11 Svislé přemístění výkopku. Náklady na prohlubování při současném podchycování zdiva studnového pláště se oceňují individuálně. 2. Ceny nelze použít: a) vyskytují-li se ve výkopu pro studnu zdraví škodlivé nebo třaskavé plyny; b) předepisuje-li projekt provést vykopávku pro studnu, aniž by byla současně snižována hladina podzemní vody pod dno výkopu; c) předepisuje-li projekt provedení vykopávky pro studnu ve vodoteči nebo nádrži, aniž by byla hladina vody snížena pod dno výkopu pro studnu a aniž by na náklad investora byl zřízen přístup pro suchozemské dopravní prostředky a dostatečně velký, vodou nezatápěný manipulační prostor; tyto zemní práce se oceňují individuálně. 3. V cenách jsou započteny i náklady na rozpojení a naložení vniklé, vplavené nebo napadané zeminy a na její svislé přemístění na terén a vodorovné přemístění na vzdálenost do 20 m od kraje výkopu. 4. V cenách vykopávek s pažením jsou započteny i náklady na přepažování až do skončení vykopávky a odstranění pažení. 5. Studny nespouštěné půdorysné plochy výkopu přes 36 m2 se oceňují cenami souboru cen 131 . -11 Hloubení nezapažených jam nebo 131 .-12 Hloubení zapažených jam. Svislé přemístění výkopu se oceňuje na celý objem výkopu cenami souboru cen 161 1.-11 Svislé přemístění výkopku. </t>
  </si>
  <si>
    <t>5*0,6*0,6*1,5 "hloubení čerpacích šachet u prahů</t>
  </si>
  <si>
    <t>9</t>
  </si>
  <si>
    <t>162751117</t>
  </si>
  <si>
    <t>Vodorovné přemístění výkopku nebo sypaniny po suchu na obvyklém dopravním prostředku, bez naložení výkopku, avšak se složením bez rozhrnutí z horniny třídy těžitelnosti I skupiny 1 až 3 na vzdálenost přes 9 000 do 10 000 m</t>
  </si>
  <si>
    <t>690555837</t>
  </si>
  <si>
    <t>https://podminky.urs.cz/item/CS_URS_2025_02/162751117</t>
  </si>
  <si>
    <t xml:space="preserve">Poznámka k souboru cen:_x000d_
1. Přemísťuje-li se výkopek z dočasných skládek vzdálených do 50 m, neoceňuje se nakládání výkopku, i když se provádí. Toto ustanovení neplatí, vylučuje-li projekt použití dozeru. 2. Ceny nelze použít, předepisuje-li projekt přemístit výkopek na místo nepřístupné obvyklým dopravním prostředkům; toto přemístění se oceňuje individuálně. </t>
  </si>
  <si>
    <t>přebytečná zemina na skládku</t>
  </si>
  <si>
    <t>374,753+51,694" zemina z vykopávek</t>
  </si>
  <si>
    <t>-57,37 "odečet zeminy pro pohumusování svahů, příl. D.01.4</t>
  </si>
  <si>
    <t>-192,68 "odečet zeminy pro násyp, příl. D.01.4</t>
  </si>
  <si>
    <t>162751119</t>
  </si>
  <si>
    <t>Vodorovné přemístění výkopku nebo sypaniny po suchu na obvyklém dopravním prostředku, bez naložení výkopku, avšak se složením bez rozhrnutí z horniny třídy těžitelnosti I skupiny 1 až 3 na vzdálenost Příplatek k ceně za každých dalších i započatých 1 000 m</t>
  </si>
  <si>
    <t>-129684335</t>
  </si>
  <si>
    <t>https://podminky.urs.cz/item/CS_URS_2025_02/162751119</t>
  </si>
  <si>
    <t>176,397*10 "10 příplatků</t>
  </si>
  <si>
    <t>11</t>
  </si>
  <si>
    <t>162751157</t>
  </si>
  <si>
    <t>Vodorovné přemístění výkopku nebo sypaniny po suchu na obvyklém dopravním prostředku, bez naložení výkopku, avšak se složením bez rozhrnutí z horniny třídy těžitelnosti III skupiny 6 a 7 na vzdálenost přes 9 000 do 10 000 m</t>
  </si>
  <si>
    <t>-303872601</t>
  </si>
  <si>
    <t>https://podminky.urs.cz/item/CS_URS_2025_02/162751157</t>
  </si>
  <si>
    <t>192,373+14,35 "rozebrané opevnění</t>
  </si>
  <si>
    <t>12</t>
  </si>
  <si>
    <t>162751159</t>
  </si>
  <si>
    <t>Vodorovné přemístění výkopku nebo sypaniny po suchu na obvyklém dopravním prostředku, bez naložení výkopku, avšak se složením bez rozhrnutí z horniny třídy těžitelnosti III skupiny 6 a 7 na vzdálenost Příplatek k ceně za každých dalších i započatých 1 000 m</t>
  </si>
  <si>
    <t>-1847556254</t>
  </si>
  <si>
    <t>https://podminky.urs.cz/item/CS_URS_2025_02/162751159</t>
  </si>
  <si>
    <t>206,723*10</t>
  </si>
  <si>
    <t>13</t>
  </si>
  <si>
    <t>171151131</t>
  </si>
  <si>
    <t>Uložení sypanin do násypů strojně s rozprostřením sypaniny ve vrstvách a s hrubým urovnáním zhutněných z hornin nesoudržných a soudržných střídavě ukládaných</t>
  </si>
  <si>
    <t>2002081434</t>
  </si>
  <si>
    <t>https://podminky.urs.cz/item/CS_URS_2025_02/171151131</t>
  </si>
  <si>
    <t xml:space="preserve">Poznámka k souboru cen:_x000d_
1. Ceny lze použít i pro uložení sypaniny s předepsaným zhutněním na trvalé skládky, do koryt vodotečí a do prohlubní terénu. 2. Cenu 25-1101 lze použít i pro: a) rozprostření zbylého výkopu na místě po zásypu jam a rýh pro podzemní vedení a zářezů pro podzemní vedení; toto množství se určí v m3 uloženého výkopku, měřeného v rostlém stavu, b) uložení výkopku do násypů pod vodou. 3. Ceny nelze použít: a) pro uložení sypaniny do hrází; uložení netříděné sypaniny do hrází se oceňuje cenami souboru cen 171 uložení netříděných sypanin do hrází, b) pro uložení sypaniny do ochranných valů nebo těch jejich částí, jejichž šířka je menší než 3 m. Toto uložení se oceňuje cenami souboru cen 175 Obsyp objektů. 4. V cenách není započteno hutnění boků násypů. Toto hutnění se oceňuje cenami souboru cen 171 15-11 Hutnění boků násypů z hornin soudržných a sypkých. </t>
  </si>
  <si>
    <t>192,68 "příl. D.01.4, sanace nátrží</t>
  </si>
  <si>
    <t>14</t>
  </si>
  <si>
    <t>604547448</t>
  </si>
  <si>
    <t>171201221</t>
  </si>
  <si>
    <t>Poplatek za uložení stavebního odpadu na skládce (skládkovné) zeminy a kamení zatříděného do Katalogu odpadů pod kódem 17 05 04</t>
  </si>
  <si>
    <t>t</t>
  </si>
  <si>
    <t>-573470832</t>
  </si>
  <si>
    <t>https://podminky.urs.cz/item/CS_URS_2025_02/171201221</t>
  </si>
  <si>
    <t xml:space="preserve">Poznámka k souboru cen:_x000d_
1. Ceny uvedené v souboru cen je doporučeno upravit podle aktuálních cen místně příslušné skládky. 2. V cenách je započítán poplatek za ukládání odpadu dle zákona 185/2001 Sb. </t>
  </si>
  <si>
    <t>176,397*1,8 "polatek za uložení přebytečné zeminy, měrná hmotnost 1,8 t/m3</t>
  </si>
  <si>
    <t>206,723*2,2 "rozebrané opevnění, měrná hmotnost 2,2 t/m3</t>
  </si>
  <si>
    <t>16</t>
  </si>
  <si>
    <t>174101101</t>
  </si>
  <si>
    <t>Zásyp sypaninou z jakékoliv horniny strojně s uložením výkopku ve vrstvách se zhutněním jam, šachet, rýh nebo kolem objektů v těchto vykopávkách</t>
  </si>
  <si>
    <t>1969186373</t>
  </si>
  <si>
    <t>https://podminky.urs.cz/item/CS_URS_2025_02/174101101</t>
  </si>
  <si>
    <t xml:space="preserve">Poznámka k souboru cen:_x000d_
1. Ceny nelze použít pro zásyp rýh pro drenážní trativody pro lesnicko-technické meliorace a zemědělské. Zásyp těchto rýh se oceňuje cenami souboru cen 174 Zásyp rýh pro drény. 2. V cenách je započteno přemístění sypaniny ze vzdálenosti 10 m od kraje výkopu nebo zasypávaného prostoru, měřeno k těžišti skládky. 3. Objem zásypu je rozdíl objemu výkopu a objemu do něho vestavěných konstrukcí nebo uložených vedení i s jejich obklady a podklady. Objem potrubí do DN 180, příp. i s obalem, se od objemu zásypu neodečítá. Pro stanovení objemu zásypu se od objemu výkopu odečítá i objem obsypu potrubí oceňovaný cenami souboru cen 175 Obsyp potrubí, přichází-li v úvahu . 4. Odklizení zbylého výkopku po provedení zásypu zářezů se šikmými stěnami pro podzemní vedení nebo zásypu jam a rýh pro podzemní vedení se oceňuje cenami souboru cen 167 Nakládání výkopku nebo sypaniny a 162 Vodorovné přemístění výkopku. 5. Rozprostření zbylého výkopku podél výkopu a nad výkopem po provedení zásypů zářezů se šikmými stěnami pro podzemní vedení nebo zásypu jam a rýh pro podzemní vedení se oceňuje cenami souborů cen 171 Uložení sypaniny do násypů. 6. V cenách nejsou zahrnuty náklady na prohození sypaniny, tyto náklady se oceňují cenou 17411-1109 Příplatek za prohození sypaniny. </t>
  </si>
  <si>
    <t>2,7 "zasypání čerpacích šachet</t>
  </si>
  <si>
    <t>17</t>
  </si>
  <si>
    <t>181111111</t>
  </si>
  <si>
    <t>Plošná úprava terénu v zemině skupiny 1 až 4 s urovnáním povrchu bez doplnění ornice souvislé plochy do 500 m2 při nerovnostech terénu přes 50 do 100 mm v rovině nebo na svahu do 1:5</t>
  </si>
  <si>
    <t>m2</t>
  </si>
  <si>
    <t>-1033243451</t>
  </si>
  <si>
    <t>https://podminky.urs.cz/item/CS_URS_2025_02/181111111</t>
  </si>
  <si>
    <t xml:space="preserve">Poznámka k souboru cen:_x000d_
1. Ceny jsou určeny pro vyrovnání nerovností neupraveného rostlého nebo ulehlého terénu. 2. Ceny lze použít pro vyrovnání terénu při zakládání trávníku. 3. V cenách nejsou započteny náklady na hutnění, tyto náklady se oceňují cenami souboru cen 171 15 ... Zhutnění podloží pod násypy z rostlé horniny tř. 1 až 4 katalogu 800-1 Zemní práce. 4. V cenách o sklonu svahu přes 1:1 jsou uvažovány podmínky pro svahy běžně schůdné; bez použití lezeckých technik. V případě použití lezeckých technik se tyto náklady oceňují individuálně. </t>
  </si>
  <si>
    <t xml:space="preserve">urovnání manipulačních ploch, podle  TZ</t>
  </si>
  <si>
    <t>250,0*4,0 "urovnání cesty z TZ</t>
  </si>
  <si>
    <t>60,0*4,0 "urovnání manipulačního pruhu z TZ</t>
  </si>
  <si>
    <t>18</t>
  </si>
  <si>
    <t>181411121</t>
  </si>
  <si>
    <t>Založení trávníku na půdě předem připravené plochy do 1000 m2 výsevem včetně utažení lučního v rovině nebo na svahu do 1:5</t>
  </si>
  <si>
    <t>-855466273</t>
  </si>
  <si>
    <t>https://podminky.urs.cz/item/CS_URS_2025_02/181411121</t>
  </si>
  <si>
    <t xml:space="preserve">Poznámka k souboru cen:_x000d_
1. V cenách jsou započteny i náklady na pokosení, naložení a odvoz odpadu do 20 km se složením. 2. V cenách -1161 až -1164 nejsou započteny i náklady na zatravňovací textilii. 3. V cenách nejsou započteny náklady na: a) přípravu půdy, b) travní semeno, tyto náklady se oceňují ve specifikaci, c) vypletí a zalévání; tyto práce se oceňují cenami části C02 souborů cen 185 80-42 Vypletí a 185 80-43 Zalití rostlin vodou, d) srovnání terénu, tyto práce se oceňují souborem cen 181 1.-..Plošná úprava terénu. 4. V cenách o sklonu svahu přes 1:1 jsou uvažovány podmínky pro svahy běžně schůdné; bez použití lezeckých technik. V případě použití lezeckých technik se tyto náklady oceňují individuálně. </t>
  </si>
  <si>
    <t>60,0*4,0 " manipulační pruh podle TZ, pro SO 01</t>
  </si>
  <si>
    <t>19</t>
  </si>
  <si>
    <t>M</t>
  </si>
  <si>
    <t>00572470</t>
  </si>
  <si>
    <t>osivo směs travní univerzál</t>
  </si>
  <si>
    <t>kg</t>
  </si>
  <si>
    <t>1945521208</t>
  </si>
  <si>
    <t>240*0,015 'Přepočtené koeficientem množství</t>
  </si>
  <si>
    <t>20</t>
  </si>
  <si>
    <t>181411122</t>
  </si>
  <si>
    <t>Založení trávníku na půdě předem připravené plochy do 1000 m2 výsevem včetně utažení lučního na svahu přes 1:5 do 1:2</t>
  </si>
  <si>
    <t>34632309</t>
  </si>
  <si>
    <t>https://podminky.urs.cz/item/CS_URS_2025_02/181411122</t>
  </si>
  <si>
    <t>573,67"příl. D.01.4</t>
  </si>
  <si>
    <t>-497838700</t>
  </si>
  <si>
    <t>573,67*0,015 'Přepočtené koeficientem množství</t>
  </si>
  <si>
    <t>22</t>
  </si>
  <si>
    <t>182151111</t>
  </si>
  <si>
    <t>Svahování trvalých svahů do projektovaných profilů strojně s potřebným přemístěním výkopku při svahování v zářezech v hornině třídy těžitelnosti I, skupiny 1 až 3</t>
  </si>
  <si>
    <t>781644608</t>
  </si>
  <si>
    <t>https://podminky.urs.cz/item/CS_URS_2025_02/182151111</t>
  </si>
  <si>
    <t xml:space="preserve">Poznámka k souboru cen:_x000d_
1. Ceny jsou určeny pro svahování všech nově zřizovaných ploch výkopů nebo násypů ve sklonu přes 1:5. 2. Úprava ploch vodorovných nebo ve sklonu do 1 : 5 se oceňuje cenami souboru cen 181 Úprava pláně vyrovnáním výškových rozdílů strojně. </t>
  </si>
  <si>
    <t xml:space="preserve">687,38  "příl. D.01.4</t>
  </si>
  <si>
    <t>23</t>
  </si>
  <si>
    <t>182251101</t>
  </si>
  <si>
    <t>Svahování trvalých svahů do projektovaných profilů strojně s potřebným přemístěním výkopku při svahování násypů v jakékoliv hornině</t>
  </si>
  <si>
    <t>-456988992</t>
  </si>
  <si>
    <t>https://podminky.urs.cz/item/CS_URS_2025_02/182251101</t>
  </si>
  <si>
    <t xml:space="preserve">406,19  "příl. D.01.5</t>
  </si>
  <si>
    <t>24</t>
  </si>
  <si>
    <t>182351133</t>
  </si>
  <si>
    <t>Rozprostření a urovnání ornice ve svahu sklonu přes 1:5 strojně při souvislé ploše přes 500 m2, tl. vrstvy do 200 mm</t>
  </si>
  <si>
    <t>-2061835274</t>
  </si>
  <si>
    <t>https://podminky.urs.cz/item/CS_URS_2025_02/182351133</t>
  </si>
  <si>
    <t xml:space="preserve">573,67  "příl. D.01.4</t>
  </si>
  <si>
    <t>25</t>
  </si>
  <si>
    <t>184102311R</t>
  </si>
  <si>
    <t>Náhradní výsadba náletových dřevin z podrostu se zapěstováním._x000d_
Součástí položky je i jamka pro výsadbu velikosti 0,4 – 1,0 m3 s přimícháním půdního kondicionéru o hmotnosti 0,5 kg. Zálivka každého stromu bude provedena ve dvou dávkách 2x 40 l. Ke stromu bude nasypána mulčovací štěpka, příp. kůra o ploše 0,8 m2 a tloušťce 150 mm v neslehnutém stavu. Kotvení každého stromu bude provedeno pomocí jednoho kůlu o průměru 60 mm.</t>
  </si>
  <si>
    <t>kus</t>
  </si>
  <si>
    <t>-768502951</t>
  </si>
  <si>
    <t xml:space="preserve">Poznámka k souboru cen:_x000d_
1. Ceny lze použít i pro výsadbu růží. 2. V cenách nejsou započteny náklady na vysazované dřeviny, tyto se oceňují ve specifikaci. 3. Výška keře se měří před sestřižením. 4. V cenách o sklonu svahu přes 1:1 jsou uvažovány podmínky pro svahy běžně schůdné; bez použití lezeckých technik. V případě použití lezeckých technik se tyto náklady oceňují individuálně. </t>
  </si>
  <si>
    <t>Svislé a kompletní konstrukce</t>
  </si>
  <si>
    <t>26</t>
  </si>
  <si>
    <t>321366111</t>
  </si>
  <si>
    <t>Výztuž železobetonových konstrukcí vodních staveb přehrad, jezů a plavebních komor, spodní stavby vodních elektráren, jader přehrad, odběrných věží a výpustných zařízení, opěrných zdí, šachet, šachtic a ostatních konstrukcí jednotlivé pruty průměru do 12 mm, z oceli 10 505 (R) nebo BSt 500</t>
  </si>
  <si>
    <t>-2128350585</t>
  </si>
  <si>
    <t>https://podminky.urs.cz/item/CS_URS_2025_02/321366111</t>
  </si>
  <si>
    <t xml:space="preserve">Poznámka k souboru cen:_x000d_
1. Ceny lze použít i pro: a) výztuž prováděnou v obedněných prostorách, b) výztuž koster obalených sítí; potažení kostry hustým pletivem se oceňuje individuálně, c) výztuž z armokošů. 2. V cenách jsou započteny i náklady na bodové svařování nahrazující vázaní drátem. 3. V cenách nejsou započteny náklady na provedení nosných svarů a na provedení svarů přenášejících tahová napětí při přepravě a montáži výztuže z vyztužených koster; tyto se oceňují cenami souboru cen 320 36-0 Svařované nosné spoje. 4. Množství jednotek se stanoví v t hmotnosti výztuže bez prostřihu. </t>
  </si>
  <si>
    <t>0,17712 "výztuž betonového zajišťovacího prahu</t>
  </si>
  <si>
    <t>0,43229 "výztuž příčných prahů stupně ve dně</t>
  </si>
  <si>
    <t>Vodorovné konstrukce</t>
  </si>
  <si>
    <t>27</t>
  </si>
  <si>
    <t>451311521</t>
  </si>
  <si>
    <t>Podklad pod dlažbu z betonu prostého pro prostředí s mrazovými cykly tř. C 25/30 tl. přes 100 do 150 mm</t>
  </si>
  <si>
    <t>1480866593</t>
  </si>
  <si>
    <t>https://podminky.urs.cz/item/CS_URS_2025_02/451311521</t>
  </si>
  <si>
    <t xml:space="preserve">Poznámka k souboru cen:_x000d_
1. Ceny nelze použít pro beton pod dlažbu dna vývaru; tento beton se oceňuje cenami souboru cen 27 . 31- . . Základové pásy z betonu prostého. 2. V cenách jsou započteny i náklady na zvětšení objemu betonu způsobené nerovností podloží. </t>
  </si>
  <si>
    <t>49,2*2*2,0 "příl. D.01.4</t>
  </si>
  <si>
    <t>28</t>
  </si>
  <si>
    <t>451311531</t>
  </si>
  <si>
    <t>Podklad pod dlažbu z betonu prostého pro prostředí s mrazovými cykly tř. C 25/30 tl. přes 150 do 200 mm</t>
  </si>
  <si>
    <t>-1565777871</t>
  </si>
  <si>
    <t>https://podminky.urs.cz/item/CS_URS_2025_02/451311531</t>
  </si>
  <si>
    <t>pod dlažbu stupně</t>
  </si>
  <si>
    <t>(1,8+7,5+7,3+3,0)*2*2,0 "svahy, svahová délka 2,0 m</t>
  </si>
  <si>
    <t xml:space="preserve">(1,8+7,5)*2*1,26 "větší svahová délka  u vývaru</t>
  </si>
  <si>
    <t>41,0 "dno, příl. D.01.5</t>
  </si>
  <si>
    <t>29</t>
  </si>
  <si>
    <t>451571111</t>
  </si>
  <si>
    <t>Lože pod dlažby ze štěrkopísků, tl. vrstvy do 100 mm</t>
  </si>
  <si>
    <t>-2019739269</t>
  </si>
  <si>
    <t>https://podminky.urs.cz/item/CS_URS_2025_02/451571111</t>
  </si>
  <si>
    <t xml:space="preserve">Poznámka k souboru cen:_x000d_
1. Ceny lze použít i pro zřízení podkladního lože pod patky a konstrukce z prefabrikátů. 2. V cenách jsou započteny i náklady na urovnání líce vrstvy. 3. Plocha se stanoví v m2 dlažby, pod kterou je lože určeno. </t>
  </si>
  <si>
    <t>30</t>
  </si>
  <si>
    <t>451571112</t>
  </si>
  <si>
    <t>Lože pod dlažby ze štěrkopísků, tl. vrstvy přes 100 do 150 mm</t>
  </si>
  <si>
    <t>905496852</t>
  </si>
  <si>
    <t>https://podminky.urs.cz/item/CS_URS_2025_02/451571112</t>
  </si>
  <si>
    <t>31</t>
  </si>
  <si>
    <t>452318510</t>
  </si>
  <si>
    <t>Zajišťovací práh z betonu prostého se zvýšenými nároky na prostředí na dně a ve svahu melioračních kanálů s patkami nebo bez patek</t>
  </si>
  <si>
    <t>1149474874</t>
  </si>
  <si>
    <t>https://podminky.urs.cz/item/CS_URS_2025_02/452318510</t>
  </si>
  <si>
    <t xml:space="preserve">Poznámka k souboru cen:_x000d_
1. V cenách jsou započteny i náklady na bednění a odbednění. 2. Do objemu prahu se započítává i objem základů nebo patek. </t>
  </si>
  <si>
    <t>24,5 "příl. D.01.5, příčné prahy ve stupni</t>
  </si>
  <si>
    <t>32</t>
  </si>
  <si>
    <t>-1841165942</t>
  </si>
  <si>
    <t>5,23 "příl. D.01.6</t>
  </si>
  <si>
    <t>33</t>
  </si>
  <si>
    <t>461211711</t>
  </si>
  <si>
    <t>Patka z lomového kamene lomařsky upraveného pro dlažbu zděná na sucho bez výplně spár</t>
  </si>
  <si>
    <t>-714450319</t>
  </si>
  <si>
    <t>https://podminky.urs.cz/item/CS_URS_2025_02/461211711</t>
  </si>
  <si>
    <t>(100-68,37)*2*0,6*0,6 "patka pro zához na svazích</t>
  </si>
  <si>
    <t>49,2*0,84 "patka pro kamennou dlažbu do betonu, dle D.01.3</t>
  </si>
  <si>
    <t>34</t>
  </si>
  <si>
    <t>461310212</t>
  </si>
  <si>
    <t>Patka z betonu prostého do rýhy nebo do bednění s provedením dilatačních spár v osové vzdálenosti 2 m a jejich zalitím živičnou zálivkou z betonu se zvýšenými nároky na prostředí tř. C 25/30</t>
  </si>
  <si>
    <t>335225967</t>
  </si>
  <si>
    <t>https://podminky.urs.cz/item/CS_URS_2025_02/461310212</t>
  </si>
  <si>
    <t xml:space="preserve">Poznámka k souboru cen:_x000d_
1. Ceny jsou určeny pro patky úprav podélného zpevnění. 2. V cenách jsou započteny i náklady na bednění a na zvětšení objemu betonu, způsobené nerovností dna a stěn výkopu. </t>
  </si>
  <si>
    <t>35</t>
  </si>
  <si>
    <t>462511270</t>
  </si>
  <si>
    <t>Zához z lomového kamene neupraveného záhozového bez proštěrkování z terénu, hmotnosti jednotlivých kamenů do 200 kg</t>
  </si>
  <si>
    <t>-1568470375</t>
  </si>
  <si>
    <t>https://podminky.urs.cz/item/CS_URS_2025_02/462511270</t>
  </si>
  <si>
    <t xml:space="preserve">Poznámka k souboru cen:_x000d_
1. Ceny lze použít i pro záhozovou patku z lomového kamene. 2. Ceny neplatí pro zřízení konstrukce balvanitého skluzu; tento se oceňuje cenou 467 51-0111 Balvanitý skluz z lomového kamene. 3. V cenách jsou započteny i náklady na úpravu jednotlivých velkých kamenů hmotnosti přes 500 kg dodatečným rozpojením na místě uložení. 4. Množství měrných jednotek a) záhozu se stanoví v m3 konstrukce záhozu, b) příplatků se stanoví v m2 upravovaných ploch záhozu. </t>
  </si>
  <si>
    <t>(100-68,37)*2*2,0*0,4 "zához na svazích</t>
  </si>
  <si>
    <t>36</t>
  </si>
  <si>
    <t>462511370</t>
  </si>
  <si>
    <t>Zához z lomového kamene neupraveného záhozového bez proštěrkování z terénu, hmotnosti jednotlivých kamenů přes 200 do 500 kg</t>
  </si>
  <si>
    <t>1911088114</t>
  </si>
  <si>
    <t>https://podminky.urs.cz/item/CS_URS_2025_02/462511370</t>
  </si>
  <si>
    <t xml:space="preserve">49,5*0,5 "příl. D.01.5, vývar stupně </t>
  </si>
  <si>
    <t>44</t>
  </si>
  <si>
    <t>463211152</t>
  </si>
  <si>
    <t>Rovnanina z lomového kamene neupraveného pro podélné i příčné objekty objemu přes 3 m3 z kamene tříděného, s urovnáním líce a vyklínováním spár úlomky kamene hmotnost jednotlivých kamenů přes 80 do 200 kg</t>
  </si>
  <si>
    <t>-920862732</t>
  </si>
  <si>
    <t>https://podminky.urs.cz/item/CS_URS_2025_02/463211152</t>
  </si>
  <si>
    <t>517,49*0,3 "rovnanina ve dně, dle Souhrnné TZ</t>
  </si>
  <si>
    <t>45</t>
  </si>
  <si>
    <t>457541112</t>
  </si>
  <si>
    <t>Filtrační vrstvy jakékoliv tloušťky a sklonu ze štěrkodrti bez zhutnění, frakce od 0-120 do 0-125 mm</t>
  </si>
  <si>
    <t>-278030240</t>
  </si>
  <si>
    <t>https://podminky.urs.cz/item/CS_URS_2025_02/457541112</t>
  </si>
  <si>
    <t>517,49*0,2 "pod rovnaninu ve dně, dle Souhrnné TZ</t>
  </si>
  <si>
    <t>37</t>
  </si>
  <si>
    <t>465513127</t>
  </si>
  <si>
    <t>Dlažba z lomového kamene lomařsky upraveného na cementovou maltu, s vyspárováním cementovou maltou, tl. kamene 200 mm</t>
  </si>
  <si>
    <t>-681893228</t>
  </si>
  <si>
    <t>https://podminky.urs.cz/item/CS_URS_2025_02/465513127</t>
  </si>
  <si>
    <t xml:space="preserve">Poznámka k souboru cen:_x000d_
1. Ceny neplatí pro: a) dlažby o sklonu přes 1:1; tyto se oceňují příslušnými cenami souboru cen 326 21-1 . Zdivo nadzákladové z lomového kamene upraveného. 2. V cenách nejsou započteny náklady na: a) podkladní betonové lože; toto se oceňuje cenami souboru cen 451 31-51 Podkladní a výplňové vrstvy z betonu prostého, b) lože z kameniva; toto se oceňuje cenami souboru cen 451.. Lože z kameniva. 3. Plocha se stanoví v m2 rozvinuté lícní plochy dlažby. </t>
  </si>
  <si>
    <t>38</t>
  </si>
  <si>
    <t>465513327</t>
  </si>
  <si>
    <t>Dlažba z lomového kamene lomařsky upraveného na cementovou maltu, s vyspárováním cementovou maltou, tl. kamene 300 mm</t>
  </si>
  <si>
    <t>-617920204</t>
  </si>
  <si>
    <t>https://podminky.urs.cz/item/CS_URS_2025_02/465513327</t>
  </si>
  <si>
    <t>dlažba stupně</t>
  </si>
  <si>
    <t>Ostatní konstrukce a práce, bourání</t>
  </si>
  <si>
    <t>39</t>
  </si>
  <si>
    <t>961041211</t>
  </si>
  <si>
    <t>Bourání mostních konstrukcí základů z prostého betonu</t>
  </si>
  <si>
    <t>692994051</t>
  </si>
  <si>
    <t>https://podminky.urs.cz/item/CS_URS_2025_02/961041211</t>
  </si>
  <si>
    <t xml:space="preserve">Poznámka k souboru cen:_x000d_
1. Cena 05-1111 lze použít i pro bourání konstrukcí z předpjatého betonu. 2. Ceny 06-5413 a 06-5423 lze použít i pro rozebrání dřevěných truhlíků nebo žlabů uložených na dřevěné konstrukci mostu. 3. Ceny nelze použít: a) pro bourání základových konstrukcí prováděné ve spojitosti se zemními pracemi; toto bourání se oceňuje cenami 122 90-1 - Bourání konstrukcí, části A 01 katalogu 800-1 Zemní práce; b) ceny nelze použít pro bourání konstrukcí pod vodou; tyto práce se oceňují podle ustanovení úvodního katalogu. 4. Ceny 04-1211 až 05-1111 nelze použít pro ocenění demontáže (vyjmutí) prefabrikovaných dílců nebo nosných konstrukcí v celku; tyto práce se oceňují podle ustanovení úvodního katalogu. 5. Ceny 06-5111 a 06-5112, 06-5611 a 06-5612 nelze použít pro vytažení pilot, bárek na pilotách a ledolamů; vytažení pilot se oceňuje příslušnými cenami katalogu 800-2 - Zvláštní zakládání objektů. 6. Množství měrných jednotek se určuje: a) u cen 02-1112 až 05-1111 v m3 objemu konstrukce nebo její části před bouráním, b) u cen 06-5111 až 06-5612 v m3 objemu dřeva v konstrukci nebo její části před bouráním. </t>
  </si>
  <si>
    <t>24,50" stávající betonové prahy stupně</t>
  </si>
  <si>
    <t>997</t>
  </si>
  <si>
    <t>Doprava suti a vybouraných hmot</t>
  </si>
  <si>
    <t>40</t>
  </si>
  <si>
    <t>997013601</t>
  </si>
  <si>
    <t>Poplatek za uložení stavebního odpadu na skládce (skládkovné) z prostého betonu zatříděného do Katalogu odpadů pod kódem 17 01 01</t>
  </si>
  <si>
    <t>-1562141894</t>
  </si>
  <si>
    <t>https://podminky.urs.cz/item/CS_URS_2025_02/997013601</t>
  </si>
  <si>
    <t xml:space="preserve">Poznámka k souboru cen:_x000d_
1. Ceny uvedené v souboru cen je doporučeno upravit podle aktuálních cen místně příslušné skládky odpadů. 2. Uložení odpadů neuvedených v souboru cen se oceňuje individuálně. 3. V cenách je započítán poplatek za ukládaní odpadu dle zákona 185/2001 Sb. 4. Případné drcení stavebního odpadu lze ocenit souborem cen 997 00-60 Drcení stavebního odpadu z katalogu 800-6 Demolice objektů. </t>
  </si>
  <si>
    <t>41</t>
  </si>
  <si>
    <t>997211511</t>
  </si>
  <si>
    <t>Vodorovná doprava suti nebo vybouraných hmot suti se složením a hrubým urovnáním, na vzdálenost do 1 km</t>
  </si>
  <si>
    <t>-1804758786</t>
  </si>
  <si>
    <t>https://podminky.urs.cz/item/CS_URS_2025_02/997211511</t>
  </si>
  <si>
    <t xml:space="preserve">Poznámka k souboru cen:_x000d_
1. Ceny nelze použít pro vodorovnou dopravu po železnici, po vodě nebo neobvyklými dopravními prostředky. 2. Je-li na dopravní dráze pro vodorovnou dopravu překážka, pro kterou je nutné překládat suť nebo vybourané hmoty z jednoho obvyklého dopravního prostředku na jiný, oceňuje se tato lomená doprava v každém úseku samostatně. </t>
  </si>
  <si>
    <t>42</t>
  </si>
  <si>
    <t>997211519</t>
  </si>
  <si>
    <t>Vodorovná doprava suti nebo vybouraných hmot suti se složením a hrubým urovnáním, na vzdálenost Příplatek k ceně za každý další započatý 1 km přes 1 km</t>
  </si>
  <si>
    <t>-1244392643</t>
  </si>
  <si>
    <t>https://podminky.urs.cz/item/CS_URS_2025_02/997211519</t>
  </si>
  <si>
    <t>53,9*19 " 19 příplatků</t>
  </si>
  <si>
    <t>998</t>
  </si>
  <si>
    <t>Přesun hmot</t>
  </si>
  <si>
    <t>43</t>
  </si>
  <si>
    <t>998332011</t>
  </si>
  <si>
    <t>Přesun hmot pro úpravy vodních toků a kanály, hráze rybníků apod. dopravní vzdálenost do 500 m</t>
  </si>
  <si>
    <t>-737244408</t>
  </si>
  <si>
    <t>https://podminky.urs.cz/item/CS_URS_2025_02/998332011</t>
  </si>
  <si>
    <t xml:space="preserve">Poznámka k souboru cen:_x000d_
1. Ceny jsou určeny pro jakoukoliv konstrukčně-materiálovou charakteristiku. </t>
  </si>
  <si>
    <t>Soupis:</t>
  </si>
  <si>
    <t>1.1 - Odstranění dřevin a břehových porostů</t>
  </si>
  <si>
    <t>111103312</t>
  </si>
  <si>
    <t>Kosení travin a vodních rostlin po vegetačním období divokého porostu středně hustého</t>
  </si>
  <si>
    <t>ha</t>
  </si>
  <si>
    <t>1713604724</t>
  </si>
  <si>
    <t>https://podminky.urs.cz/item/CS_URS_2025_02/111103312</t>
  </si>
  <si>
    <t xml:space="preserve">Poznámka k souboru cen:_x000d_
1. Ceny nelze použít pro odstranění plazivých vodních rostlin; tyto práce se oceňují cenami souboru cen 111 10-34 Odstranění rákosu a plevele. 2. V cenách nejsou započteny náklady na další manipulaci s pokoseným travním porostem (divokým porostem, vodním rostlinstvem), tyto práce se oceňují cenami souboru cen 185 80-31 Shrabání a odvoz pokoseného porostu a organických naplavenin. 3. Množství jednotek se určí v hektarech plochy (vodní hladiny) na níž (pod níž) má být provedeno kosení. </t>
  </si>
  <si>
    <t>350,0*0,0001 " dle přílohy B.</t>
  </si>
  <si>
    <t>111251201</t>
  </si>
  <si>
    <t>Odstranění křovin a stromů s odstraněním kořenů strojně průměru kmene do 100 mm v rovině nebo ve svahu sklonu terénu přes 1:5, při celkové ploše do 100 m2</t>
  </si>
  <si>
    <t>349321051</t>
  </si>
  <si>
    <t>https://podminky.urs.cz/item/CS_URS_2025_02/111251201</t>
  </si>
  <si>
    <t xml:space="preserve">Poznámka k souboru cen:_x000d_
1. V ceně jsou započteny i náklady na případné nutné odklizení křovin a stromů na hromady na vzdálenost do 50 m, nebo naložení na dopravní prostředek. 2. Průměr kmenů stromů (křovin) se měří 0,15 m nad přilehlým terénem. 3. Množství jednotek se určí samostatně za každý objekt v m2 plochy rovné součtu půdorysných ploch omezených obalovými křivkami korun jednotlivých stromů a křovin, popř. skupin stromů a křovin, jejichž koruny se půdorysně překrývají. Jestliže by byl zmíněný součet ploch větší než půdorysná plocha staveniště, počítá se pouze s plochou staveniště. </t>
  </si>
  <si>
    <t>350,0 "podle Souhrnné technické zprávy</t>
  </si>
  <si>
    <t>112155315</t>
  </si>
  <si>
    <t>Štěpkování s naložením na dopravní prostředek a odvozem do 20 km keřového porostu hustého</t>
  </si>
  <si>
    <t>-1332341233</t>
  </si>
  <si>
    <t>https://podminky.urs.cz/item/CS_URS_2025_02/112155315</t>
  </si>
  <si>
    <t>185803106</t>
  </si>
  <si>
    <t>Shrabání pokoseného porostu a organických naplavenin s odvozem do 20 km divokého porostu</t>
  </si>
  <si>
    <t>669449491</t>
  </si>
  <si>
    <t>https://podminky.urs.cz/item/CS_URS_2025_02/185803106</t>
  </si>
  <si>
    <t>0,035 "z pol. kosení divokého porostu</t>
  </si>
  <si>
    <t>VON - Vedlejší a ostatní náklady</t>
  </si>
  <si>
    <t>VRN - Vedlejší rozpočtové náklady</t>
  </si>
  <si>
    <t xml:space="preserve">    VRN1 - Vedlejší a ostatní rozpočtové náklady</t>
  </si>
  <si>
    <t xml:space="preserve">    VRN2 - Projektová dokumentace - ostatní náklady</t>
  </si>
  <si>
    <t xml:space="preserve">    VRN3 - Geodetické práce a vytýčení - ostatní náklady</t>
  </si>
  <si>
    <t xml:space="preserve">    VRN9 - Ostatní náklady</t>
  </si>
  <si>
    <t>938909311</t>
  </si>
  <si>
    <t>Čištění vozovek metením bláta, prachu nebo hlinitého nánosu s odklizením na hromady na vzdálenost do 20 m nebo naložením na dopravní prostředek strojně povrchu podkladu nebo krytu betonového nebo živičného</t>
  </si>
  <si>
    <t>1269481226</t>
  </si>
  <si>
    <t>https://podminky.urs.cz/item/CS_URS_2025_02/938909311</t>
  </si>
  <si>
    <t xml:space="preserve">Poznámka k souboru cen:_x000d_
1. Ceny jsou určeny pro očištění: a) povrchu stávající vozovky, b) povrchu rozestavěné trvalé vozovky, předepíše-li projekt užívat nově zřizovanou vozovku po dobu výstavby ještě před zřízením konečného závěrečného krytu. 2. V cenách nejsou započteny náklady na vodorovnou dopravu odstraněného materiálu, která se oceňuje cenami souboru cen 997 22-15 Vodorovná doprava suti. </t>
  </si>
  <si>
    <t>100,0*2,5*30*2 "čištění asf. komunikace (podle potřeby a počasí)</t>
  </si>
  <si>
    <t>VRN</t>
  </si>
  <si>
    <t>Vedlejší rozpočtové náklady</t>
  </si>
  <si>
    <t>VRN1</t>
  </si>
  <si>
    <t>Vedlejší a ostatní rozpočtové náklady</t>
  </si>
  <si>
    <t>011</t>
  </si>
  <si>
    <t>Zajištění kompletního zařízení staveniště a jeho připojení na sítě.</t>
  </si>
  <si>
    <t>soubor</t>
  </si>
  <si>
    <t>1024</t>
  </si>
  <si>
    <t>-485614146</t>
  </si>
  <si>
    <t>Zajištění kompletního zařízení staveniště, jeho oplocení a jeho přípojení na sítě</t>
  </si>
  <si>
    <t>zajištění místnosti pro TDI v ZS vč. jejího vybavení</t>
  </si>
  <si>
    <t>zajištění ohlášení všech staveb zařízení staveniště dle §104 odst. (2) zákona č. 183/2006 Sb.</t>
  </si>
  <si>
    <t>zajištění následné likvidace všech objektů ZS včeteně připojení na sítě</t>
  </si>
  <si>
    <t>zajištění ostrahy stavby a staveniště po dobu realizace stavby</t>
  </si>
  <si>
    <t>zajištění podmínek pro použití přístupových komunikací dotčených stavbou s příslušnými vlastníky či správci a zajištění jejich splnění</t>
  </si>
  <si>
    <t>zřízení čisticích zón před výjezdem z obvodu staveniště</t>
  </si>
  <si>
    <t>provedení takových opatření, aby plochy obvodu staveniště nebyly znečištěny ropnými látkami a jinými podobnými produkty</t>
  </si>
  <si>
    <t>provedení takových opatření, aby nebyly překročeny limity prašnosti a hlučnosti dané obecně závaznou vyhláškou</t>
  </si>
  <si>
    <t>zajištění péče o nepředané objekty a konstrukce stavby, jejich ošetřování a zimní opatření</t>
  </si>
  <si>
    <t>zajištění ochrany veškeré zeleně v prostoru staveniště a v jeho bezprostřední blízkosti pro poškození během realizace stavby</t>
  </si>
  <si>
    <t>0112</t>
  </si>
  <si>
    <t>Zajištění obnovy příjezdové komunikace</t>
  </si>
  <si>
    <t>1018037962</t>
  </si>
  <si>
    <t>pasport komunikace včetně fotodokumentace (v úseku při výjezdu ze staveniště)</t>
  </si>
  <si>
    <t xml:space="preserve">obnova stávající příjezdové komunikace při jejím případném porušení </t>
  </si>
  <si>
    <t>po dokončení stavby protokolární předání zástupci obce (majitele, či správce)</t>
  </si>
  <si>
    <t>VRN2</t>
  </si>
  <si>
    <t>Projektová dokumentace - ostatní náklady</t>
  </si>
  <si>
    <t>0210</t>
  </si>
  <si>
    <t>Vypracování Plánu opatření pro případ havárie + schválení příslušným úřadem</t>
  </si>
  <si>
    <t>1547227827</t>
  </si>
  <si>
    <t xml:space="preserve">Zhotovitelem vypracovaný plán opatření pro případ úniku závadných látek </t>
  </si>
  <si>
    <t>(např. ropné produkty, cementové výluhy, odpadní vody z těsnících clon, atd.)</t>
  </si>
  <si>
    <t>0221</t>
  </si>
  <si>
    <t>Zpracování povodňového plánu stavby</t>
  </si>
  <si>
    <t>-1648400860</t>
  </si>
  <si>
    <t xml:space="preserve">Zpracování povodňového plánu stavby dle §71 zákona č. 254/2001 Sb. </t>
  </si>
  <si>
    <t>včetně zajištění schválení příslušnými orgány správy a Povodím Labe, státní podnik</t>
  </si>
  <si>
    <t>023</t>
  </si>
  <si>
    <t xml:space="preserve">Vypracování  projektu skutečného provedení díla</t>
  </si>
  <si>
    <t>640743466</t>
  </si>
  <si>
    <t xml:space="preserve">Vypracování  projektu skutečného provedení díla podle vyhlášky č. 283/2021 Sb.</t>
  </si>
  <si>
    <t>3 paré PD +el. verze ve formátu PDF</t>
  </si>
  <si>
    <t>0231</t>
  </si>
  <si>
    <t>Dodatečné rozbory zeminy z výkopku po vysáknutí</t>
  </si>
  <si>
    <t>564710570</t>
  </si>
  <si>
    <t>VRN3</t>
  </si>
  <si>
    <t>Geodetické práce a vytýčení - ostatní náklady</t>
  </si>
  <si>
    <t>031</t>
  </si>
  <si>
    <t>Vypracování geodetického zaměření skutečného stavu</t>
  </si>
  <si>
    <t>1514512033</t>
  </si>
  <si>
    <t>2 paré + CD s editovatelnou podobou</t>
  </si>
  <si>
    <t>035</t>
  </si>
  <si>
    <t>Zajištění veškerých geodetických prací souvisejících s realizací díla</t>
  </si>
  <si>
    <t>1862245609</t>
  </si>
  <si>
    <t>vytýčení stavby před zahájením prací</t>
  </si>
  <si>
    <t>vytýčení hranic pozemků dotčených stavbou a přístupem</t>
  </si>
  <si>
    <t>VRN9</t>
  </si>
  <si>
    <t>Ostatní náklady</t>
  </si>
  <si>
    <t>037</t>
  </si>
  <si>
    <t>Zajištění písemných souhlasů dotčených vlastníků</t>
  </si>
  <si>
    <t>1003053876</t>
  </si>
  <si>
    <t xml:space="preserve">zajištění písemných souhlasných vyjádření všech dotčených </t>
  </si>
  <si>
    <t>vlastníků a případných uživatelů všech pozemků dotčených</t>
  </si>
  <si>
    <t>stavbou s jejich konečnou úpravou po dokončení prací</t>
  </si>
  <si>
    <t>090001000R</t>
  </si>
  <si>
    <t>Dodání a osazení norné stěny</t>
  </si>
  <si>
    <t>ks</t>
  </si>
  <si>
    <t>-1015615</t>
  </si>
  <si>
    <t>0900010001</t>
  </si>
  <si>
    <t>Přehrážka toku u soutoku s Labem</t>
  </si>
  <si>
    <t>1014323318</t>
  </si>
  <si>
    <t>pod stupněm ve dně</t>
  </si>
  <si>
    <t>je počítáno se zřízením a odstraněním jílové přehrážky lichoběžníkového průřezu s délkou 12,5, šířkou v patě 3,0 a výškou 2,0 m</t>
  </si>
  <si>
    <t>1+1</t>
  </si>
  <si>
    <t>094</t>
  </si>
  <si>
    <t>Zajištění vytýčení veškerých podzemních zařízení</t>
  </si>
  <si>
    <t>-2048266119</t>
  </si>
  <si>
    <t xml:space="preserve">Zajištění šetření o veškerých podzemních sítích vč. zajištění </t>
  </si>
  <si>
    <t>nových vyjádření v případě, že před realizací pozbyly platnosti</t>
  </si>
  <si>
    <t>095</t>
  </si>
  <si>
    <t>Zajištění šetření o veškerých podzemních sítích</t>
  </si>
  <si>
    <t>-346173000</t>
  </si>
  <si>
    <t>0991</t>
  </si>
  <si>
    <t>Zajištění ekologického dozoru po celou dobu stavby odborně způsobilou osobou</t>
  </si>
  <si>
    <t>854730688</t>
  </si>
  <si>
    <t>0992</t>
  </si>
  <si>
    <t>Zajištění průzkumu staveniště zaměřeného na výskyt zvláště chráněných živočichů a rostlin a jejich odborného transferu</t>
  </si>
  <si>
    <t>174318484</t>
  </si>
  <si>
    <t>pod dohledem ekologického dozoru, včetně závěrečné zprávy</t>
  </si>
  <si>
    <t>09921</t>
  </si>
  <si>
    <t>Průběžné sledování výskytu jedinců zvláště chráněných druhů</t>
  </si>
  <si>
    <t>-370766773</t>
  </si>
  <si>
    <t>Průběžné sledování jedinců zvláště chráněných druhů v toku a odtěžené zemině</t>
  </si>
  <si>
    <t>včetně případného zajištění únikových cest nebo jejich přemístění na náhradní stanoviště</t>
  </si>
  <si>
    <t>0993</t>
  </si>
  <si>
    <t xml:space="preserve">Zajištění dopravně  inženýrských opatření</t>
  </si>
  <si>
    <t>-587130120</t>
  </si>
  <si>
    <t>zajištění dopravně inženýrských opatření</t>
  </si>
  <si>
    <t>zajištění zřízení a likvidace dopravního značení včetně případně světelné signalizace</t>
  </si>
  <si>
    <t>zajištění vydání dopravně inženýrského rozhodnutí</t>
  </si>
  <si>
    <t>0994</t>
  </si>
  <si>
    <t>Zajištění veškerých předepsaných rozborů, atestů, zkoušek a revizí dle příslušných norem a dalších předpisů a nařízení platných v ČR, kterými bude prokázáno dosažení předepsané kvality a parametrů dokončeného díla</t>
  </si>
  <si>
    <t>1078776077</t>
  </si>
  <si>
    <t>0996</t>
  </si>
  <si>
    <t>Zajištění výroby a instalace informačních tabulí ke stavbě</t>
  </si>
  <si>
    <t>31642938</t>
  </si>
  <si>
    <t>0997</t>
  </si>
  <si>
    <t>Zajištění kontrolního a zkušebního plánu stavby + zajištění technologických postupů</t>
  </si>
  <si>
    <t>-1652903627</t>
  </si>
  <si>
    <t>09991</t>
  </si>
  <si>
    <t>Zajištění fotodokumentace veškerých konstrukcí, které budou v průběhu výstavby skryty nebo zakryty</t>
  </si>
  <si>
    <t>1535914690</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</si>
</sst>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800080"/>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79797"/>
      <name val="Arial CE"/>
    </font>
    <font>
      <i/>
      <u/>
      <sz val="7"/>
      <color rgb="FF979797"/>
      <name val="Calibri"/>
      <scheme val="minor"/>
    </font>
    <font>
      <sz val="7"/>
      <color rgb="FF969696"/>
      <name val="Arial CE"/>
    </font>
    <font>
      <i/>
      <sz val="7"/>
      <color rgb="FF969696"/>
      <name val="Arial CE"/>
    </font>
    <font>
      <i/>
      <sz val="9"/>
      <color rgb="FF0000FF"/>
      <name val="Arial CE"/>
    </font>
    <font>
      <i/>
      <sz val="8"/>
      <color rgb="FF0000FF"/>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1" fillId="0" borderId="0" applyNumberFormat="0" applyFill="0" applyBorder="0" applyAlignment="0" applyProtection="0"/>
  </cellStyleXfs>
  <cellXfs count="29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center"/>
    </xf>
    <xf numFmtId="0" fontId="0" fillId="0" borderId="0" xfId="0" applyFont="1" applyAlignment="1">
      <alignment horizontal="left" vertical="center"/>
    </xf>
    <xf numFmtId="0" fontId="0" fillId="0" borderId="1" xfId="0" applyBorder="1" applyProtection="1"/>
    <xf numFmtId="0" fontId="0" fillId="0" borderId="2" xfId="0" applyBorder="1" applyProtection="1"/>
    <xf numFmtId="0" fontId="0" fillId="0" borderId="3" xfId="0" applyBorder="1"/>
    <xf numFmtId="0" fontId="0" fillId="0" borderId="3" xfId="0" applyBorder="1" applyProtection="1"/>
    <xf numFmtId="0" fontId="0" fillId="0" borderId="0" xfId="0" applyProtection="1"/>
    <xf numFmtId="0" fontId="13" fillId="0" borderId="0" xfId="0" applyFont="1" applyAlignment="1" applyProtection="1">
      <alignment horizontal="left" vertical="center"/>
    </xf>
    <xf numFmtId="0" fontId="14" fillId="0" borderId="0" xfId="0" applyFont="1" applyAlignment="1">
      <alignment horizontal="left" vertical="center"/>
    </xf>
    <xf numFmtId="0" fontId="15"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16" fillId="0" borderId="0" xfId="0" applyFont="1" applyAlignment="1">
      <alignment horizontal="left" vertical="top" wrapText="1"/>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6" fillId="0" borderId="0" xfId="0" applyFont="1" applyAlignment="1">
      <alignment horizontal="left" vertical="center"/>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0" fontId="0" fillId="0" borderId="4" xfId="0" applyBorder="1" applyProtection="1"/>
    <xf numFmtId="0" fontId="0" fillId="0" borderId="0" xfId="0" applyFont="1" applyAlignment="1">
      <alignment vertical="center"/>
    </xf>
    <xf numFmtId="0" fontId="0" fillId="0" borderId="3" xfId="0" applyFont="1" applyBorder="1" applyAlignment="1" applyProtection="1">
      <alignment vertical="center"/>
    </xf>
    <xf numFmtId="0" fontId="0" fillId="0" borderId="0" xfId="0" applyFont="1" applyAlignment="1" applyProtection="1">
      <alignment vertical="center"/>
    </xf>
    <xf numFmtId="0" fontId="17" fillId="0" borderId="5" xfId="0" applyFont="1" applyBorder="1" applyAlignment="1" applyProtection="1">
      <alignment horizontal="left" vertical="center"/>
    </xf>
    <xf numFmtId="0" fontId="0" fillId="0" borderId="5" xfId="0" applyFont="1" applyBorder="1" applyAlignment="1" applyProtection="1">
      <alignment vertical="center"/>
    </xf>
    <xf numFmtId="4" fontId="17" fillId="0" borderId="5" xfId="0" applyNumberFormat="1" applyFont="1" applyBorder="1" applyAlignment="1" applyProtection="1">
      <alignment vertical="center"/>
    </xf>
    <xf numFmtId="0" fontId="0" fillId="0" borderId="3" xfId="0" applyFont="1" applyBorder="1" applyAlignment="1">
      <alignment vertical="center"/>
    </xf>
    <xf numFmtId="0" fontId="1" fillId="0" borderId="0" xfId="0" applyFont="1" applyAlignment="1" applyProtection="1">
      <alignment horizontal="right" vertical="center"/>
    </xf>
    <xf numFmtId="0" fontId="1" fillId="0" borderId="3" xfId="0" applyFont="1" applyBorder="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4" fontId="18" fillId="0" borderId="0" xfId="0" applyNumberFormat="1" applyFont="1" applyAlignment="1" applyProtection="1">
      <alignment vertical="center"/>
    </xf>
    <xf numFmtId="0" fontId="1" fillId="0" borderId="3" xfId="0" applyFont="1" applyBorder="1" applyAlignment="1">
      <alignment vertical="center"/>
    </xf>
    <xf numFmtId="0" fontId="18" fillId="0" borderId="0" xfId="0" applyFont="1" applyAlignment="1">
      <alignment horizontal="left" vertical="center"/>
    </xf>
    <xf numFmtId="0" fontId="0" fillId="3" borderId="0" xfId="0" applyFont="1" applyFill="1" applyAlignment="1" applyProtection="1">
      <alignment vertical="center"/>
    </xf>
    <xf numFmtId="0" fontId="4" fillId="3" borderId="6" xfId="0" applyFont="1" applyFill="1" applyBorder="1" applyAlignment="1" applyProtection="1">
      <alignment horizontal="left" vertical="center"/>
    </xf>
    <xf numFmtId="0" fontId="0" fillId="3" borderId="7" xfId="0" applyFont="1" applyFill="1" applyBorder="1" applyAlignment="1" applyProtection="1">
      <alignment vertical="center"/>
    </xf>
    <xf numFmtId="0" fontId="4" fillId="3" borderId="7" xfId="0" applyFont="1" applyFill="1" applyBorder="1" applyAlignment="1" applyProtection="1">
      <alignment horizontal="center" vertical="center"/>
    </xf>
    <xf numFmtId="0" fontId="4" fillId="3" borderId="7" xfId="0" applyFont="1" applyFill="1" applyBorder="1" applyAlignment="1" applyProtection="1">
      <alignment horizontal="left" vertical="center"/>
    </xf>
    <xf numFmtId="4" fontId="4" fillId="3" borderId="7" xfId="0" applyNumberFormat="1" applyFont="1" applyFill="1" applyBorder="1" applyAlignment="1" applyProtection="1">
      <alignment vertical="center"/>
    </xf>
    <xf numFmtId="0" fontId="0" fillId="3" borderId="8" xfId="0" applyFont="1" applyFill="1" applyBorder="1" applyAlignment="1" applyProtection="1">
      <alignment vertical="center"/>
    </xf>
    <xf numFmtId="0" fontId="0" fillId="0" borderId="3" xfId="0" applyBorder="1" applyAlignment="1" applyProtection="1">
      <alignment vertical="center"/>
    </xf>
    <xf numFmtId="0" fontId="0" fillId="0" borderId="0" xfId="0" applyAlignment="1" applyProtection="1">
      <alignment vertical="center"/>
    </xf>
    <xf numFmtId="0" fontId="19" fillId="0" borderId="4" xfId="0" applyFont="1" applyBorder="1" applyAlignment="1" applyProtection="1">
      <alignment horizontal="left" vertical="center"/>
    </xf>
    <xf numFmtId="0" fontId="0" fillId="0" borderId="4" xfId="0" applyBorder="1" applyAlignment="1" applyProtection="1">
      <alignment vertical="center"/>
    </xf>
    <xf numFmtId="0" fontId="0" fillId="0" borderId="3" xfId="0" applyBorder="1" applyAlignment="1">
      <alignment vertical="center"/>
    </xf>
    <xf numFmtId="0" fontId="1" fillId="0" borderId="5" xfId="0" applyFont="1" applyBorder="1" applyAlignment="1" applyProtection="1">
      <alignment horizontal="left" vertical="center"/>
    </xf>
    <xf numFmtId="0" fontId="0" fillId="0" borderId="4" xfId="0" applyFont="1" applyBorder="1" applyAlignment="1" applyProtection="1">
      <alignment vertical="center"/>
    </xf>
    <xf numFmtId="0" fontId="0" fillId="0" borderId="9" xfId="0" applyFont="1" applyBorder="1" applyAlignment="1" applyProtection="1">
      <alignment vertical="center"/>
    </xf>
    <xf numFmtId="0" fontId="0" fillId="0" borderId="10" xfId="0" applyFont="1" applyBorder="1" applyAlignment="1" applyProtection="1">
      <alignment vertical="center"/>
    </xf>
    <xf numFmtId="0" fontId="0" fillId="0" borderId="1" xfId="0" applyFont="1" applyBorder="1" applyAlignment="1" applyProtection="1">
      <alignment vertical="center"/>
    </xf>
    <xf numFmtId="0" fontId="0" fillId="0" borderId="2" xfId="0" applyFont="1" applyBorder="1" applyAlignment="1" applyProtection="1">
      <alignment vertical="center"/>
    </xf>
    <xf numFmtId="0" fontId="2" fillId="0" borderId="3" xfId="0" applyFont="1" applyBorder="1" applyAlignment="1" applyProtection="1">
      <alignment vertical="center"/>
    </xf>
    <xf numFmtId="0" fontId="2" fillId="0" borderId="0" xfId="0" applyFont="1" applyAlignment="1" applyProtection="1">
      <alignment vertical="center"/>
    </xf>
    <xf numFmtId="0" fontId="2" fillId="0" borderId="3" xfId="0" applyFont="1" applyBorder="1" applyAlignment="1">
      <alignment vertical="center"/>
    </xf>
    <xf numFmtId="0" fontId="3" fillId="0" borderId="3"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0" xfId="0" applyFont="1" applyAlignment="1" applyProtection="1">
      <alignment horizontal="left" vertical="center" wrapText="1"/>
    </xf>
    <xf numFmtId="0" fontId="3" fillId="0" borderId="3" xfId="0" applyFont="1" applyBorder="1" applyAlignment="1">
      <alignment vertical="center"/>
    </xf>
    <xf numFmtId="0" fontId="17"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0" fillId="0" borderId="11" xfId="0" applyFont="1" applyBorder="1" applyAlignment="1">
      <alignment horizontal="center" vertical="center"/>
    </xf>
    <xf numFmtId="0" fontId="20"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1" fillId="0" borderId="14" xfId="0" applyFont="1" applyBorder="1" applyAlignment="1">
      <alignment horizontal="left" vertical="center"/>
    </xf>
    <xf numFmtId="0" fontId="21"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1" fillId="0" borderId="14" xfId="0" applyFont="1" applyBorder="1" applyAlignment="1" applyProtection="1">
      <alignment horizontal="left" vertical="center"/>
    </xf>
    <xf numFmtId="0" fontId="21" fillId="0" borderId="0" xfId="0" applyFont="1" applyBorder="1" applyAlignment="1" applyProtection="1">
      <alignment horizontal="left" vertical="center"/>
    </xf>
    <xf numFmtId="0" fontId="0" fillId="0" borderId="0" xfId="0" applyFont="1" applyBorder="1" applyAlignment="1" applyProtection="1">
      <alignment vertical="center"/>
    </xf>
    <xf numFmtId="0" fontId="0" fillId="0" borderId="15" xfId="0" applyFont="1" applyBorder="1" applyAlignment="1" applyProtection="1">
      <alignment vertical="center"/>
    </xf>
    <xf numFmtId="0" fontId="22" fillId="4" borderId="6" xfId="0" applyFont="1" applyFill="1" applyBorder="1" applyAlignment="1" applyProtection="1">
      <alignment horizontal="center" vertical="center"/>
    </xf>
    <xf numFmtId="0" fontId="22" fillId="4" borderId="7" xfId="0" applyFont="1" applyFill="1" applyBorder="1" applyAlignment="1" applyProtection="1">
      <alignment horizontal="left" vertical="center"/>
    </xf>
    <xf numFmtId="0" fontId="0" fillId="4" borderId="7" xfId="0" applyFont="1" applyFill="1" applyBorder="1" applyAlignment="1" applyProtection="1">
      <alignment vertical="center"/>
    </xf>
    <xf numFmtId="0" fontId="22" fillId="4" borderId="7" xfId="0" applyFont="1" applyFill="1" applyBorder="1" applyAlignment="1" applyProtection="1">
      <alignment horizontal="center" vertical="center"/>
    </xf>
    <xf numFmtId="0" fontId="22" fillId="4" borderId="7" xfId="0" applyFont="1" applyFill="1" applyBorder="1" applyAlignment="1" applyProtection="1">
      <alignment horizontal="right" vertical="center"/>
    </xf>
    <xf numFmtId="0" fontId="22" fillId="4" borderId="8" xfId="0" applyFont="1" applyFill="1" applyBorder="1" applyAlignment="1" applyProtection="1">
      <alignment horizontal="left" vertical="center"/>
    </xf>
    <xf numFmtId="0" fontId="22" fillId="4" borderId="0" xfId="0" applyFont="1" applyFill="1" applyAlignment="1" applyProtection="1">
      <alignment horizontal="center" vertical="center"/>
    </xf>
    <xf numFmtId="0" fontId="23" fillId="0" borderId="16"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23" fillId="0" borderId="18" xfId="0" applyFont="1" applyBorder="1" applyAlignment="1" applyProtection="1">
      <alignment horizontal="center" vertical="center" wrapText="1"/>
    </xf>
    <xf numFmtId="0" fontId="0" fillId="0" borderId="11" xfId="0" applyFont="1" applyBorder="1" applyAlignment="1" applyProtection="1">
      <alignment vertical="center"/>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4" fillId="0" borderId="3" xfId="0" applyFont="1" applyBorder="1" applyAlignment="1" applyProtection="1">
      <alignment vertical="center"/>
    </xf>
    <xf numFmtId="0" fontId="24" fillId="0" borderId="0" xfId="0" applyFont="1" applyAlignment="1" applyProtection="1">
      <alignment horizontal="left" vertical="center"/>
    </xf>
    <xf numFmtId="0" fontId="24" fillId="0" borderId="0" xfId="0" applyFont="1" applyAlignment="1" applyProtection="1">
      <alignment vertical="center"/>
    </xf>
    <xf numFmtId="4" fontId="24" fillId="0" borderId="0" xfId="0" applyNumberFormat="1" applyFont="1" applyAlignment="1" applyProtection="1">
      <alignment horizontal="right" vertical="center"/>
    </xf>
    <xf numFmtId="4" fontId="24"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3" xfId="0" applyFont="1" applyBorder="1" applyAlignment="1">
      <alignment vertical="center"/>
    </xf>
    <xf numFmtId="4" fontId="20" fillId="0" borderId="14" xfId="0" applyNumberFormat="1" applyFont="1" applyBorder="1" applyAlignment="1" applyProtection="1">
      <alignment vertical="center"/>
    </xf>
    <xf numFmtId="4" fontId="20" fillId="0" borderId="0" xfId="0" applyNumberFormat="1" applyFont="1" applyBorder="1" applyAlignment="1" applyProtection="1">
      <alignment vertical="center"/>
    </xf>
    <xf numFmtId="166" fontId="20" fillId="0" borderId="0" xfId="0" applyNumberFormat="1" applyFont="1" applyBorder="1" applyAlignment="1" applyProtection="1">
      <alignment vertical="center"/>
    </xf>
    <xf numFmtId="4" fontId="20" fillId="0" borderId="15" xfId="0" applyNumberFormat="1" applyFont="1" applyBorder="1" applyAlignment="1" applyProtection="1">
      <alignment vertical="center"/>
    </xf>
    <xf numFmtId="0" fontId="4" fillId="0" borderId="0" xfId="0" applyFont="1" applyAlignment="1">
      <alignment horizontal="left" vertical="center"/>
    </xf>
    <xf numFmtId="0" fontId="25" fillId="0" borderId="0" xfId="0" applyFont="1" applyAlignment="1">
      <alignment horizontal="left" vertical="center"/>
    </xf>
    <xf numFmtId="0" fontId="5" fillId="0" borderId="3" xfId="0" applyFont="1" applyBorder="1" applyAlignment="1" applyProtection="1">
      <alignment vertical="center"/>
    </xf>
    <xf numFmtId="0" fontId="26" fillId="0" borderId="0" xfId="0" applyFont="1" applyAlignment="1" applyProtection="1">
      <alignment vertical="center"/>
    </xf>
    <xf numFmtId="0" fontId="26" fillId="0" borderId="0" xfId="0" applyFont="1" applyAlignment="1" applyProtection="1">
      <alignment horizontal="left" vertical="center" wrapText="1"/>
    </xf>
    <xf numFmtId="0" fontId="27" fillId="0" borderId="0" xfId="0" applyFont="1" applyAlignment="1" applyProtection="1">
      <alignment vertical="center"/>
    </xf>
    <xf numFmtId="4" fontId="27" fillId="0" borderId="0" xfId="0" applyNumberFormat="1" applyFont="1" applyAlignment="1" applyProtection="1">
      <alignment horizontal="right" vertical="center"/>
    </xf>
    <xf numFmtId="4" fontId="27" fillId="0" borderId="0" xfId="0" applyNumberFormat="1" applyFont="1" applyAlignment="1" applyProtection="1">
      <alignment vertical="center"/>
    </xf>
    <xf numFmtId="0" fontId="3" fillId="0" borderId="0" xfId="0" applyFont="1" applyAlignment="1" applyProtection="1">
      <alignment horizontal="center" vertical="center"/>
    </xf>
    <xf numFmtId="0" fontId="5" fillId="0" borderId="3" xfId="0" applyFont="1" applyBorder="1" applyAlignment="1">
      <alignment vertical="center"/>
    </xf>
    <xf numFmtId="4" fontId="28" fillId="0" borderId="14" xfId="0" applyNumberFormat="1" applyFont="1" applyBorder="1" applyAlignment="1" applyProtection="1">
      <alignment vertical="center"/>
    </xf>
    <xf numFmtId="4" fontId="28" fillId="0" borderId="0" xfId="0" applyNumberFormat="1" applyFont="1" applyBorder="1" applyAlignment="1" applyProtection="1">
      <alignment vertical="center"/>
    </xf>
    <xf numFmtId="166" fontId="28" fillId="0" borderId="0" xfId="0" applyNumberFormat="1" applyFont="1" applyBorder="1" applyAlignment="1" applyProtection="1">
      <alignment vertical="center"/>
    </xf>
    <xf numFmtId="4" fontId="28" fillId="0" borderId="15" xfId="0" applyNumberFormat="1" applyFont="1" applyBorder="1" applyAlignment="1" applyProtection="1">
      <alignment vertical="center"/>
    </xf>
    <xf numFmtId="0" fontId="5" fillId="0" borderId="0" xfId="0" applyFont="1" applyAlignment="1">
      <alignment horizontal="left" vertical="center"/>
    </xf>
    <xf numFmtId="0" fontId="29" fillId="0" borderId="0" xfId="1" applyFont="1" applyAlignment="1">
      <alignment horizontal="center" vertical="center"/>
    </xf>
    <xf numFmtId="0" fontId="7" fillId="0" borderId="0" xfId="0" applyFont="1" applyAlignment="1" applyProtection="1">
      <alignment vertical="center"/>
    </xf>
    <xf numFmtId="0" fontId="30" fillId="0" borderId="0" xfId="0" applyFont="1" applyAlignment="1" applyProtection="1">
      <alignment horizontal="left" vertical="center" wrapText="1"/>
    </xf>
    <xf numFmtId="4" fontId="7" fillId="0" borderId="0" xfId="0" applyNumberFormat="1" applyFont="1" applyAlignment="1" applyProtection="1">
      <alignment vertical="center"/>
    </xf>
    <xf numFmtId="0" fontId="2" fillId="0" borderId="0" xfId="0" applyFont="1" applyAlignment="1" applyProtection="1">
      <alignment horizontal="center" vertical="center"/>
    </xf>
    <xf numFmtId="4" fontId="1" fillId="0" borderId="14" xfId="0" applyNumberFormat="1" applyFont="1" applyBorder="1" applyAlignment="1" applyProtection="1">
      <alignment vertical="center"/>
    </xf>
    <xf numFmtId="4" fontId="1" fillId="0" borderId="0" xfId="0" applyNumberFormat="1" applyFont="1" applyBorder="1" applyAlignment="1" applyProtection="1">
      <alignment vertical="center"/>
    </xf>
    <xf numFmtId="166" fontId="1" fillId="0" borderId="0" xfId="0" applyNumberFormat="1" applyFont="1" applyBorder="1" applyAlignment="1" applyProtection="1">
      <alignment vertical="center"/>
    </xf>
    <xf numFmtId="4" fontId="1" fillId="0" borderId="15" xfId="0" applyNumberFormat="1" applyFont="1" applyBorder="1" applyAlignment="1" applyProtection="1">
      <alignment vertical="center"/>
    </xf>
    <xf numFmtId="0" fontId="2" fillId="0" borderId="0" xfId="0" applyFont="1" applyAlignment="1">
      <alignment horizontal="left" vertical="center"/>
    </xf>
    <xf numFmtId="4" fontId="28" fillId="0" borderId="19" xfId="0" applyNumberFormat="1" applyFont="1" applyBorder="1" applyAlignment="1" applyProtection="1">
      <alignment vertical="center"/>
    </xf>
    <xf numFmtId="4" fontId="28" fillId="0" borderId="20" xfId="0" applyNumberFormat="1" applyFont="1" applyBorder="1" applyAlignment="1" applyProtection="1">
      <alignment vertical="center"/>
    </xf>
    <xf numFmtId="166" fontId="28" fillId="0" borderId="20" xfId="0" applyNumberFormat="1" applyFont="1" applyBorder="1" applyAlignment="1" applyProtection="1">
      <alignment vertical="center"/>
    </xf>
    <xf numFmtId="4" fontId="28" fillId="0" borderId="21" xfId="0" applyNumberFormat="1" applyFont="1" applyBorder="1" applyAlignment="1" applyProtection="1">
      <alignment vertical="center"/>
    </xf>
    <xf numFmtId="0" fontId="0" fillId="0" borderId="1" xfId="0" applyBorder="1"/>
    <xf numFmtId="0" fontId="0" fillId="0" borderId="2" xfId="0" applyBorder="1"/>
    <xf numFmtId="0" fontId="13" fillId="0" borderId="0" xfId="0" applyFont="1" applyAlignment="1">
      <alignment horizontal="left" vertical="center"/>
    </xf>
    <xf numFmtId="0" fontId="31" fillId="0" borderId="0" xfId="0" applyFont="1" applyAlignment="1">
      <alignment horizontal="left" vertical="center"/>
    </xf>
    <xf numFmtId="0" fontId="1" fillId="0" borderId="0" xfId="0" applyFont="1" applyAlignment="1">
      <alignment horizontal="left" vertical="center"/>
    </xf>
    <xf numFmtId="0" fontId="1" fillId="0" borderId="0" xfId="0" applyFont="1" applyAlignment="1">
      <alignment horizontal="left" vertical="center" wrapText="1"/>
    </xf>
    <xf numFmtId="0" fontId="3" fillId="0" borderId="0" xfId="0" applyFont="1" applyAlignment="1">
      <alignment horizontal="left" vertical="center" wrapText="1"/>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3" xfId="0" applyFont="1" applyBorder="1" applyAlignment="1">
      <alignment vertical="center" wrapText="1"/>
    </xf>
    <xf numFmtId="0" fontId="2" fillId="0" borderId="0" xfId="0" applyFont="1" applyAlignment="1">
      <alignment horizontal="left" vertical="center" wrapText="1"/>
    </xf>
    <xf numFmtId="0" fontId="0" fillId="0" borderId="3" xfId="0" applyBorder="1" applyAlignment="1">
      <alignment vertical="center" wrapText="1"/>
    </xf>
    <xf numFmtId="0" fontId="0" fillId="0" borderId="12" xfId="0" applyFont="1" applyBorder="1" applyAlignment="1">
      <alignment vertical="center"/>
    </xf>
    <xf numFmtId="0" fontId="17" fillId="0" borderId="0" xfId="0" applyFont="1" applyAlignment="1">
      <alignment horizontal="left" vertical="center"/>
    </xf>
    <xf numFmtId="4" fontId="24" fillId="0" borderId="0" xfId="0" applyNumberFormat="1" applyFont="1" applyAlignment="1">
      <alignment vertical="center"/>
    </xf>
    <xf numFmtId="0" fontId="1" fillId="0" borderId="0" xfId="0" applyFont="1" applyAlignment="1">
      <alignment horizontal="right" vertical="center"/>
    </xf>
    <xf numFmtId="0" fontId="21"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19"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5" xfId="0" applyFont="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1" fillId="0" borderId="0" xfId="0" applyFont="1" applyAlignment="1" applyProtection="1">
      <alignment horizontal="left" vertical="center" wrapText="1"/>
    </xf>
    <xf numFmtId="0" fontId="22" fillId="4" borderId="0" xfId="0" applyFont="1" applyFill="1" applyAlignment="1" applyProtection="1">
      <alignment horizontal="left" vertical="center"/>
    </xf>
    <xf numFmtId="0" fontId="0" fillId="4" borderId="0" xfId="0" applyFont="1" applyFill="1" applyAlignment="1" applyProtection="1">
      <alignment vertical="center"/>
    </xf>
    <xf numFmtId="0" fontId="22" fillId="4" borderId="0" xfId="0" applyFont="1" applyFill="1" applyAlignment="1" applyProtection="1">
      <alignment horizontal="right" vertical="center"/>
    </xf>
    <xf numFmtId="0" fontId="32" fillId="0" borderId="0" xfId="0" applyFont="1" applyAlignment="1" applyProtection="1">
      <alignment horizontal="left" vertical="center"/>
    </xf>
    <xf numFmtId="0" fontId="6" fillId="0" borderId="3" xfId="0" applyFont="1" applyBorder="1" applyAlignment="1" applyProtection="1">
      <alignment vertical="center"/>
    </xf>
    <xf numFmtId="0" fontId="6" fillId="0" borderId="0" xfId="0" applyFont="1" applyAlignment="1" applyProtection="1">
      <alignment vertical="center"/>
    </xf>
    <xf numFmtId="0" fontId="6" fillId="0" borderId="20" xfId="0" applyFont="1" applyBorder="1" applyAlignment="1" applyProtection="1">
      <alignment horizontal="left" vertical="center"/>
    </xf>
    <xf numFmtId="0" fontId="6" fillId="0" borderId="20" xfId="0" applyFont="1" applyBorder="1" applyAlignment="1" applyProtection="1">
      <alignment vertical="center"/>
    </xf>
    <xf numFmtId="4" fontId="6" fillId="0" borderId="20" xfId="0" applyNumberFormat="1" applyFont="1" applyBorder="1" applyAlignment="1" applyProtection="1">
      <alignment vertical="center"/>
    </xf>
    <xf numFmtId="0" fontId="6" fillId="0" borderId="3" xfId="0" applyFont="1" applyBorder="1" applyAlignment="1">
      <alignment vertical="center"/>
    </xf>
    <xf numFmtId="0" fontId="7" fillId="0" borderId="3" xfId="0" applyFont="1" applyBorder="1" applyAlignment="1" applyProtection="1">
      <alignment vertical="center"/>
    </xf>
    <xf numFmtId="0" fontId="7" fillId="0" borderId="20" xfId="0" applyFont="1" applyBorder="1" applyAlignment="1" applyProtection="1">
      <alignment horizontal="left" vertical="center"/>
    </xf>
    <xf numFmtId="0" fontId="7" fillId="0" borderId="20" xfId="0" applyFont="1" applyBorder="1" applyAlignment="1" applyProtection="1">
      <alignment vertical="center"/>
    </xf>
    <xf numFmtId="4" fontId="7" fillId="0" borderId="20" xfId="0" applyNumberFormat="1" applyFont="1" applyBorder="1" applyAlignment="1" applyProtection="1">
      <alignment vertical="center"/>
    </xf>
    <xf numFmtId="0" fontId="7" fillId="0" borderId="3" xfId="0"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pplyProtection="1">
      <alignment horizontal="center" vertical="center" wrapText="1"/>
    </xf>
    <xf numFmtId="0" fontId="22" fillId="4" borderId="16" xfId="0" applyFont="1" applyFill="1" applyBorder="1" applyAlignment="1" applyProtection="1">
      <alignment horizontal="center" vertical="center" wrapText="1"/>
    </xf>
    <xf numFmtId="0" fontId="22" fillId="4" borderId="17" xfId="0" applyFont="1" applyFill="1" applyBorder="1" applyAlignment="1" applyProtection="1">
      <alignment horizontal="center" vertical="center" wrapText="1"/>
    </xf>
    <xf numFmtId="0" fontId="22" fillId="4" borderId="18" xfId="0" applyFont="1" applyFill="1" applyBorder="1" applyAlignment="1" applyProtection="1">
      <alignment horizontal="center" vertical="center" wrapText="1"/>
    </xf>
    <xf numFmtId="0" fontId="0" fillId="0" borderId="3" xfId="0" applyBorder="1" applyAlignment="1">
      <alignment horizontal="center" vertical="center" wrapText="1"/>
    </xf>
    <xf numFmtId="4" fontId="24" fillId="0" borderId="0" xfId="0" applyNumberFormat="1" applyFont="1" applyAlignment="1" applyProtection="1"/>
    <xf numFmtId="0" fontId="0" fillId="0" borderId="12" xfId="0" applyBorder="1" applyAlignment="1" applyProtection="1">
      <alignment vertical="center"/>
    </xf>
    <xf numFmtId="166" fontId="33" fillId="0" borderId="12" xfId="0" applyNumberFormat="1" applyFont="1" applyBorder="1" applyAlignment="1" applyProtection="1"/>
    <xf numFmtId="166" fontId="33" fillId="0" borderId="13" xfId="0" applyNumberFormat="1" applyFont="1" applyBorder="1" applyAlignment="1" applyProtection="1"/>
    <xf numFmtId="4" fontId="34" fillId="0" borderId="0" xfId="0" applyNumberFormat="1" applyFont="1" applyAlignment="1">
      <alignment vertical="center"/>
    </xf>
    <xf numFmtId="0" fontId="8" fillId="0" borderId="3" xfId="0" applyFont="1" applyBorder="1" applyAlignment="1" applyProtection="1"/>
    <xf numFmtId="0" fontId="8" fillId="0" borderId="0" xfId="0" applyFont="1" applyAlignment="1" applyProtection="1"/>
    <xf numFmtId="0" fontId="8" fillId="0" borderId="0" xfId="0" applyFont="1" applyAlignment="1" applyProtection="1">
      <alignment horizontal="left"/>
    </xf>
    <xf numFmtId="0" fontId="6" fillId="0" borderId="0" xfId="0" applyFont="1" applyAlignment="1" applyProtection="1">
      <alignment horizontal="left"/>
    </xf>
    <xf numFmtId="0" fontId="8" fillId="0" borderId="0" xfId="0" applyFont="1" applyAlignment="1" applyProtection="1">
      <protection locked="0"/>
    </xf>
    <xf numFmtId="4" fontId="6" fillId="0" borderId="0" xfId="0" applyNumberFormat="1" applyFont="1" applyAlignment="1" applyProtection="1"/>
    <xf numFmtId="0" fontId="8" fillId="0" borderId="3" xfId="0" applyFont="1" applyBorder="1" applyAlignment="1"/>
    <xf numFmtId="0" fontId="8" fillId="0" borderId="14" xfId="0" applyFont="1" applyBorder="1" applyAlignment="1" applyProtection="1"/>
    <xf numFmtId="0" fontId="8" fillId="0" borderId="0" xfId="0" applyFont="1" applyBorder="1" applyAlignment="1" applyProtection="1"/>
    <xf numFmtId="166" fontId="8" fillId="0" borderId="0" xfId="0" applyNumberFormat="1" applyFont="1" applyBorder="1" applyAlignment="1" applyProtection="1"/>
    <xf numFmtId="166" fontId="8" fillId="0" borderId="15" xfId="0" applyNumberFormat="1" applyFont="1" applyBorder="1" applyAlignment="1" applyProtection="1"/>
    <xf numFmtId="0" fontId="8" fillId="0" borderId="0" xfId="0" applyFont="1" applyAlignment="1">
      <alignment horizontal="left"/>
    </xf>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pplyProtection="1">
      <alignment horizontal="left"/>
    </xf>
    <xf numFmtId="4" fontId="7" fillId="0" borderId="0" xfId="0" applyNumberFormat="1" applyFont="1" applyAlignment="1" applyProtection="1"/>
    <xf numFmtId="0" fontId="22" fillId="0" borderId="22" xfId="0" applyFont="1" applyBorder="1" applyAlignment="1" applyProtection="1">
      <alignment horizontal="center" vertical="center"/>
    </xf>
    <xf numFmtId="49" fontId="22" fillId="0" borderId="22" xfId="0" applyNumberFormat="1" applyFont="1" applyBorder="1" applyAlignment="1" applyProtection="1">
      <alignment horizontal="left" vertical="center" wrapText="1"/>
    </xf>
    <xf numFmtId="0" fontId="22" fillId="0" borderId="22" xfId="0" applyFont="1" applyBorder="1" applyAlignment="1" applyProtection="1">
      <alignment horizontal="left" vertical="center" wrapText="1"/>
    </xf>
    <xf numFmtId="0" fontId="22" fillId="0" borderId="22" xfId="0" applyFont="1" applyBorder="1" applyAlignment="1" applyProtection="1">
      <alignment horizontal="center" vertical="center" wrapText="1"/>
    </xf>
    <xf numFmtId="167" fontId="22" fillId="0" borderId="22" xfId="0" applyNumberFormat="1" applyFont="1" applyBorder="1" applyAlignment="1" applyProtection="1">
      <alignment vertical="center"/>
    </xf>
    <xf numFmtId="4" fontId="22" fillId="2" borderId="22" xfId="0" applyNumberFormat="1" applyFont="1" applyFill="1" applyBorder="1" applyAlignment="1" applyProtection="1">
      <alignment vertical="center"/>
      <protection locked="0"/>
    </xf>
    <xf numFmtId="4" fontId="22" fillId="0" borderId="22" xfId="0" applyNumberFormat="1" applyFont="1" applyBorder="1" applyAlignment="1" applyProtection="1">
      <alignment vertical="center"/>
    </xf>
    <xf numFmtId="0" fontId="23" fillId="2" borderId="14" xfId="0" applyFont="1" applyFill="1" applyBorder="1" applyAlignment="1" applyProtection="1">
      <alignment horizontal="left" vertical="center"/>
      <protection locked="0"/>
    </xf>
    <xf numFmtId="0" fontId="23" fillId="0" borderId="0" xfId="0" applyFont="1" applyBorder="1" applyAlignment="1" applyProtection="1">
      <alignment horizontal="center" vertical="center"/>
    </xf>
    <xf numFmtId="166" fontId="23" fillId="0" borderId="0" xfId="0" applyNumberFormat="1" applyFont="1" applyBorder="1" applyAlignment="1" applyProtection="1">
      <alignment vertical="center"/>
    </xf>
    <xf numFmtId="166" fontId="23" fillId="0" borderId="15" xfId="0" applyNumberFormat="1" applyFont="1" applyBorder="1" applyAlignment="1" applyProtection="1">
      <alignment vertical="center"/>
    </xf>
    <xf numFmtId="0" fontId="22" fillId="0" borderId="0" xfId="0" applyFont="1" applyAlignment="1">
      <alignment horizontal="left" vertical="center"/>
    </xf>
    <xf numFmtId="4" fontId="0" fillId="0" borderId="0" xfId="0" applyNumberFormat="1" applyFont="1" applyAlignment="1">
      <alignment vertical="center"/>
    </xf>
    <xf numFmtId="0" fontId="35" fillId="0" borderId="0" xfId="0" applyFont="1" applyAlignment="1" applyProtection="1">
      <alignment horizontal="left" vertical="center"/>
    </xf>
    <xf numFmtId="0" fontId="36" fillId="0" borderId="0" xfId="1" applyFont="1" applyAlignment="1" applyProtection="1">
      <alignment vertical="center" wrapText="1"/>
    </xf>
    <xf numFmtId="0" fontId="0" fillId="0" borderId="0" xfId="0" applyFont="1" applyAlignment="1" applyProtection="1">
      <alignment vertical="center"/>
      <protection locked="0"/>
    </xf>
    <xf numFmtId="0" fontId="0" fillId="0" borderId="14" xfId="0" applyFont="1" applyBorder="1" applyAlignment="1" applyProtection="1">
      <alignment vertical="center"/>
    </xf>
    <xf numFmtId="0" fontId="0" fillId="0" borderId="0" xfId="0" applyBorder="1" applyAlignment="1" applyProtection="1">
      <alignment vertical="center"/>
    </xf>
    <xf numFmtId="0" fontId="37" fillId="0" borderId="0" xfId="0" applyFont="1" applyAlignment="1" applyProtection="1">
      <alignment horizontal="left" vertical="center"/>
    </xf>
    <xf numFmtId="0" fontId="38" fillId="0" borderId="0" xfId="0" applyFont="1" applyAlignment="1" applyProtection="1">
      <alignment vertical="center" wrapText="1"/>
    </xf>
    <xf numFmtId="0" fontId="9" fillId="0" borderId="3" xfId="0" applyFont="1" applyBorder="1" applyAlignment="1" applyProtection="1">
      <alignment vertical="center"/>
    </xf>
    <xf numFmtId="0" fontId="9" fillId="0" borderId="0" xfId="0" applyFont="1" applyAlignment="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left" vertical="center" wrapText="1"/>
    </xf>
    <xf numFmtId="167" fontId="9" fillId="0" borderId="0" xfId="0" applyNumberFormat="1" applyFont="1" applyAlignment="1" applyProtection="1">
      <alignment vertical="center"/>
    </xf>
    <xf numFmtId="0" fontId="9" fillId="0" borderId="0" xfId="0" applyFont="1" applyAlignment="1" applyProtection="1">
      <alignment vertical="center"/>
      <protection locked="0"/>
    </xf>
    <xf numFmtId="0" fontId="9" fillId="0" borderId="3" xfId="0" applyFont="1" applyBorder="1" applyAlignment="1">
      <alignment vertical="center"/>
    </xf>
    <xf numFmtId="0" fontId="9" fillId="0" borderId="14" xfId="0" applyFont="1" applyBorder="1" applyAlignment="1" applyProtection="1">
      <alignment vertical="center"/>
    </xf>
    <xf numFmtId="0" fontId="9" fillId="0" borderId="0" xfId="0" applyFont="1" applyBorder="1" applyAlignment="1" applyProtection="1">
      <alignment vertical="center"/>
    </xf>
    <xf numFmtId="0" fontId="9" fillId="0" borderId="15" xfId="0" applyFont="1" applyBorder="1" applyAlignment="1" applyProtection="1">
      <alignment vertical="center"/>
    </xf>
    <xf numFmtId="0" fontId="9" fillId="0" borderId="0" xfId="0" applyFont="1" applyAlignment="1">
      <alignment horizontal="left" vertical="center"/>
    </xf>
    <xf numFmtId="0" fontId="10" fillId="0" borderId="3" xfId="0" applyFont="1" applyBorder="1" applyAlignment="1" applyProtection="1">
      <alignment vertical="center"/>
    </xf>
    <xf numFmtId="0" fontId="10" fillId="0" borderId="0" xfId="0" applyFont="1" applyAlignment="1" applyProtection="1">
      <alignment vertical="center"/>
    </xf>
    <xf numFmtId="0" fontId="10" fillId="0" borderId="0" xfId="0" applyFont="1" applyAlignment="1" applyProtection="1">
      <alignment horizontal="left" vertical="center"/>
    </xf>
    <xf numFmtId="0" fontId="10" fillId="0" borderId="0" xfId="0" applyFont="1" applyAlignment="1" applyProtection="1">
      <alignment horizontal="left" vertical="center" wrapText="1"/>
    </xf>
    <xf numFmtId="167" fontId="10" fillId="0" borderId="0" xfId="0" applyNumberFormat="1" applyFont="1" applyAlignment="1" applyProtection="1">
      <alignment vertical="center"/>
    </xf>
    <xf numFmtId="0" fontId="10" fillId="0" borderId="0" xfId="0" applyFont="1" applyAlignment="1" applyProtection="1">
      <alignment vertical="center"/>
      <protection locked="0"/>
    </xf>
    <xf numFmtId="0" fontId="10" fillId="0" borderId="3" xfId="0" applyFont="1" applyBorder="1" applyAlignment="1">
      <alignment vertical="center"/>
    </xf>
    <xf numFmtId="0" fontId="10" fillId="0" borderId="14" xfId="0" applyFont="1" applyBorder="1" applyAlignment="1" applyProtection="1">
      <alignment vertical="center"/>
    </xf>
    <xf numFmtId="0" fontId="10" fillId="0" borderId="0" xfId="0" applyFont="1" applyBorder="1" applyAlignment="1" applyProtection="1">
      <alignment vertical="center"/>
    </xf>
    <xf numFmtId="0" fontId="10" fillId="0" borderId="15" xfId="0" applyFont="1" applyBorder="1" applyAlignment="1" applyProtection="1">
      <alignment vertical="center"/>
    </xf>
    <xf numFmtId="0" fontId="10" fillId="0" borderId="0" xfId="0" applyFont="1" applyAlignment="1">
      <alignment horizontal="left" vertical="center"/>
    </xf>
    <xf numFmtId="0" fontId="11" fillId="0" borderId="3" xfId="0" applyFont="1" applyBorder="1" applyAlignment="1" applyProtection="1">
      <alignment vertical="center"/>
    </xf>
    <xf numFmtId="0" fontId="11"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left" vertical="center" wrapText="1"/>
    </xf>
    <xf numFmtId="0" fontId="11" fillId="0" borderId="0" xfId="0" applyFont="1" applyAlignment="1" applyProtection="1">
      <alignment vertical="center"/>
      <protection locked="0"/>
    </xf>
    <xf numFmtId="0" fontId="11" fillId="0" borderId="3" xfId="0" applyFont="1" applyBorder="1" applyAlignment="1">
      <alignment vertical="center"/>
    </xf>
    <xf numFmtId="0" fontId="11" fillId="0" borderId="14" xfId="0" applyFont="1" applyBorder="1" applyAlignment="1" applyProtection="1">
      <alignment vertical="center"/>
    </xf>
    <xf numFmtId="0" fontId="11" fillId="0" borderId="0" xfId="0" applyFont="1" applyBorder="1" applyAlignment="1" applyProtection="1">
      <alignment vertical="center"/>
    </xf>
    <xf numFmtId="0" fontId="11" fillId="0" borderId="15" xfId="0" applyFont="1" applyBorder="1" applyAlignment="1" applyProtection="1">
      <alignment vertical="center"/>
    </xf>
    <xf numFmtId="0" fontId="11" fillId="0" borderId="0" xfId="0" applyFont="1" applyAlignment="1">
      <alignment horizontal="left" vertical="center"/>
    </xf>
    <xf numFmtId="0" fontId="39" fillId="0" borderId="22" xfId="0" applyFont="1" applyBorder="1" applyAlignment="1" applyProtection="1">
      <alignment horizontal="center" vertical="center"/>
    </xf>
    <xf numFmtId="49" fontId="39" fillId="0" borderId="22" xfId="0" applyNumberFormat="1" applyFont="1" applyBorder="1" applyAlignment="1" applyProtection="1">
      <alignment horizontal="left" vertical="center" wrapText="1"/>
    </xf>
    <xf numFmtId="0" fontId="39" fillId="0" borderId="22" xfId="0" applyFont="1" applyBorder="1" applyAlignment="1" applyProtection="1">
      <alignment horizontal="left" vertical="center" wrapText="1"/>
    </xf>
    <xf numFmtId="0" fontId="39" fillId="0" borderId="22" xfId="0" applyFont="1" applyBorder="1" applyAlignment="1" applyProtection="1">
      <alignment horizontal="center" vertical="center" wrapText="1"/>
    </xf>
    <xf numFmtId="167" fontId="39" fillId="0" borderId="22" xfId="0" applyNumberFormat="1" applyFont="1" applyBorder="1" applyAlignment="1" applyProtection="1">
      <alignment vertical="center"/>
    </xf>
    <xf numFmtId="4" fontId="39" fillId="2"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xf>
    <xf numFmtId="0" fontId="40" fillId="0" borderId="3" xfId="0" applyFont="1" applyBorder="1" applyAlignment="1">
      <alignment vertical="center"/>
    </xf>
    <xf numFmtId="0" fontId="39" fillId="2" borderId="14" xfId="0" applyFont="1" applyFill="1" applyBorder="1" applyAlignment="1" applyProtection="1">
      <alignment horizontal="left" vertical="center"/>
      <protection locked="0"/>
    </xf>
    <xf numFmtId="0" fontId="39" fillId="0" borderId="0" xfId="0" applyFont="1" applyBorder="1" applyAlignment="1" applyProtection="1">
      <alignment horizontal="center" vertical="center"/>
    </xf>
    <xf numFmtId="0" fontId="0" fillId="0" borderId="19" xfId="0" applyFont="1" applyBorder="1" applyAlignment="1" applyProtection="1">
      <alignment vertical="center"/>
    </xf>
    <xf numFmtId="0" fontId="0" fillId="0" borderId="20" xfId="0" applyBorder="1" applyAlignment="1" applyProtection="1">
      <alignment vertical="center"/>
    </xf>
    <xf numFmtId="0" fontId="0" fillId="0" borderId="20" xfId="0" applyFont="1" applyBorder="1" applyAlignment="1" applyProtection="1">
      <alignment vertical="center"/>
    </xf>
    <xf numFmtId="0" fontId="0" fillId="0" borderId="21" xfId="0" applyFont="1" applyBorder="1" applyAlignment="1" applyProtection="1">
      <alignment vertical="center"/>
    </xf>
    <xf numFmtId="0" fontId="9" fillId="0" borderId="19" xfId="0" applyFont="1" applyBorder="1" applyAlignment="1" applyProtection="1">
      <alignment vertical="center"/>
    </xf>
    <xf numFmtId="0" fontId="9" fillId="0" borderId="20" xfId="0" applyFont="1" applyBorder="1" applyAlignment="1" applyProtection="1">
      <alignment vertical="center"/>
    </xf>
    <xf numFmtId="0" fontId="9" fillId="0" borderId="21" xfId="0" applyFont="1" applyBorder="1" applyAlignment="1" applyProtection="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styles" Target="styles.xml" /><Relationship Id="rId6" Type="http://schemas.openxmlformats.org/officeDocument/2006/relationships/theme" Target="theme/theme1.xml" /><Relationship Id="rId7" Type="http://schemas.openxmlformats.org/officeDocument/2006/relationships/calcChain" Target="calcChain.xml" /><Relationship Id="rId8"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image" Target="../media/image1.jpg" /><Relationship Id="rId2" Type="http://schemas.openxmlformats.org/officeDocument/2006/relationships/image" Target="../media/image2.jpg" /><Relationship Id="rId3" Type="http://schemas.openxmlformats.org/officeDocument/2006/relationships/hyperlink" Target="https://app.urs.cz/products/kros4" TargetMode="External" /><Relationship Id="rId4" Type="http://schemas.openxmlformats.org/officeDocument/2006/relationships/image" Target="../media/image3.png" /></Relationships>
</file>

<file path=xl/drawings/_rels/drawing2.xml.rels>&#65279;<?xml version="1.0" encoding="utf-8"?><Relationships xmlns="http://schemas.openxmlformats.org/package/2006/relationships"><Relationship Id="rId1" Type="http://schemas.openxmlformats.org/officeDocument/2006/relationships/image" Target="../media/image4.jpg" /><Relationship Id="rId2" Type="http://schemas.openxmlformats.org/officeDocument/2006/relationships/image" Target="../media/image5.jpg" /><Relationship Id="rId3" Type="http://schemas.openxmlformats.org/officeDocument/2006/relationships/image" Target="../media/image6.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3.xml.rels>&#65279;<?xml version="1.0" encoding="utf-8"?><Relationships xmlns="http://schemas.openxmlformats.org/package/2006/relationships"><Relationship Id="rId1" Type="http://schemas.openxmlformats.org/officeDocument/2006/relationships/image" Target="../media/image8.jpg" /><Relationship Id="rId2" Type="http://schemas.openxmlformats.org/officeDocument/2006/relationships/image" Target="../media/image9.jpg" /><Relationship Id="rId3" Type="http://schemas.openxmlformats.org/officeDocument/2006/relationships/image" Target="../media/image10.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_rels/drawing4.xml.rels>&#65279;<?xml version="1.0" encoding="utf-8"?><Relationships xmlns="http://schemas.openxmlformats.org/package/2006/relationships"><Relationship Id="rId1" Type="http://schemas.openxmlformats.org/officeDocument/2006/relationships/image" Target="../media/image12.jpg" /><Relationship Id="rId2" Type="http://schemas.openxmlformats.org/officeDocument/2006/relationships/image" Target="../media/image13.jpg" /><Relationship Id="rId3" Type="http://schemas.openxmlformats.org/officeDocument/2006/relationships/image" Target="../media/image14.jpg" /><Relationship Id="rId4" Type="http://schemas.openxmlformats.org/officeDocument/2006/relationships/hyperlink" Target="https://app.urs.cz/products/kros4" TargetMode="External" /><Relationship Id="rId5" Type="http://schemas.openxmlformats.org/officeDocument/2006/relationships/image" Target="../media/image3.png" /></Relationships>
</file>

<file path=xl/drawings/drawing1.xml><?xml version="1.0" encoding="utf-8"?>
<xdr:wsDr xmlns:xdr="http://schemas.openxmlformats.org/drawingml/2006/spreadsheetDrawing" xmlns:a="http://schemas.openxmlformats.org/drawingml/2006/main">
  <xdr:twoCellAnchor>
    <xdr:from>
      <xdr:col>39</xdr:col>
      <xdr:colOff>86995</xdr:colOff>
      <xdr:row>3</xdr:row>
      <xdr:rowOff>0</xdr:rowOff>
    </xdr:from>
    <xdr:to>
      <xdr:col>40</xdr:col>
      <xdr:colOff>367665</xdr:colOff>
      <xdr:row>6</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39</xdr:col>
      <xdr:colOff>225425</xdr:colOff>
      <xdr:row>81</xdr:row>
      <xdr:rowOff>0</xdr:rowOff>
    </xdr:from>
    <xdr:to>
      <xdr:col>41</xdr:col>
      <xdr:colOff>176530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absoluteAnchor>
    <xdr:pos x="0" y="0"/>
    <xdr:ext cx="285750" cy="285750"/>
    <xdr:pic>
      <xdr:nvPicPr>
        <xdr:cNvPr id="4" name="Picture 3">
          <a:hlinkClick xmlns:r="http://schemas.openxmlformats.org/officeDocument/2006/relationships" r:id="rId3" tooltip="https://app.urs.cz/products/kros4"/>
        </xdr:cNvPr>
        <xdr:cNvPicPr/>
      </xdr:nvPicPr>
      <xdr:blipFill>
        <a:blip xmlns:r="http://schemas.openxmlformats.org/officeDocument/2006/relationships" r:embed="rId4"/>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109</xdr:row>
      <xdr:rowOff>0</xdr:rowOff>
    </xdr:from>
    <xdr:to>
      <xdr:col>9</xdr:col>
      <xdr:colOff>1215390</xdr:colOff>
      <xdr:row>113</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106</xdr:row>
      <xdr:rowOff>0</xdr:rowOff>
    </xdr:from>
    <xdr:to>
      <xdr:col>9</xdr:col>
      <xdr:colOff>1215390</xdr:colOff>
      <xdr:row>110</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twoCellAnchor>
    <xdr:from>
      <xdr:col>9</xdr:col>
      <xdr:colOff>362585</xdr:colOff>
      <xdr:row>3</xdr:row>
      <xdr:rowOff>0</xdr:rowOff>
    </xdr:from>
    <xdr:to>
      <xdr:col>9</xdr:col>
      <xdr:colOff>1215390</xdr:colOff>
      <xdr:row>7</xdr:row>
      <xdr:rowOff>0</xdr:rowOff>
    </xdr:to>
    <xdr:pic>
      <xdr:nvPicPr>
        <xdr:cNvPr id="2" name="Picture 1"/>
        <xdr:cNvPicPr>
          <a:picLocks noChangeAspect="1"/>
        </xdr:cNvPicPr>
      </xdr:nvPicPr>
      <xdr:blipFill>
        <a:blip xmlns:r="http://schemas.openxmlformats.org/officeDocument/2006/relationships" r:embed="rId1"/>
        <a:stretch>
          <a:fillRect/>
        </a:stretch>
      </xdr:blipFill>
      <xdr:spPr>
        <a:prstGeom prst="rect"/>
      </xdr:spPr>
    </xdr:pic>
    <xdr:clientData/>
  </xdr:twoCellAnchor>
  <xdr:twoCellAnchor>
    <xdr:from>
      <xdr:col>9</xdr:col>
      <xdr:colOff>362585</xdr:colOff>
      <xdr:row>81</xdr:row>
      <xdr:rowOff>0</xdr:rowOff>
    </xdr:from>
    <xdr:to>
      <xdr:col>9</xdr:col>
      <xdr:colOff>1215390</xdr:colOff>
      <xdr:row>85</xdr:row>
      <xdr:rowOff>0</xdr:rowOff>
    </xdr:to>
    <xdr:pic>
      <xdr:nvPicPr>
        <xdr:cNvPr id="3" name="Picture 2"/>
        <xdr:cNvPicPr>
          <a:picLocks noChangeAspect="1"/>
        </xdr:cNvPicPr>
      </xdr:nvPicPr>
      <xdr:blipFill>
        <a:blip xmlns:r="http://schemas.openxmlformats.org/officeDocument/2006/relationships" r:embed="rId2"/>
        <a:stretch>
          <a:fillRect/>
        </a:stretch>
      </xdr:blipFill>
      <xdr:spPr>
        <a:prstGeom prst="rect"/>
      </xdr:spPr>
    </xdr:pic>
    <xdr:clientData/>
  </xdr:twoCellAnchor>
  <xdr:twoCellAnchor>
    <xdr:from>
      <xdr:col>9</xdr:col>
      <xdr:colOff>362585</xdr:colOff>
      <xdr:row>109</xdr:row>
      <xdr:rowOff>0</xdr:rowOff>
    </xdr:from>
    <xdr:to>
      <xdr:col>9</xdr:col>
      <xdr:colOff>1215390</xdr:colOff>
      <xdr:row>113</xdr:row>
      <xdr:rowOff>0</xdr:rowOff>
    </xdr:to>
    <xdr:pic>
      <xdr:nvPicPr>
        <xdr:cNvPr id="4" name="Picture 3"/>
        <xdr:cNvPicPr>
          <a:picLocks noChangeAspect="1"/>
        </xdr:cNvPicPr>
      </xdr:nvPicPr>
      <xdr:blipFill>
        <a:blip xmlns:r="http://schemas.openxmlformats.org/officeDocument/2006/relationships" r:embed="rId3"/>
        <a:stretch>
          <a:fillRect/>
        </a:stretch>
      </xdr:blipFill>
      <xdr:spPr>
        <a:prstGeom prst="rect"/>
      </xdr:spPr>
    </xdr:pic>
    <xdr:clientData/>
  </xdr:twoCellAnchor>
  <xdr:absoluteAnchor>
    <xdr:pos x="0" y="0"/>
    <xdr:ext cx="285750" cy="285750"/>
    <xdr:pic>
      <xdr:nvPicPr>
        <xdr:cNvPr id="5" name="Picture 4">
          <a:hlinkClick xmlns:r="http://schemas.openxmlformats.org/officeDocument/2006/relationships" r:id="rId4" tooltip="https://app.urs.cz/products/kros4"/>
        </xdr:cNvPr>
        <xdr:cNvPicPr/>
      </xdr:nvPicPr>
      <xdr:blipFill>
        <a:blip xmlns:r="http://schemas.openxmlformats.org/officeDocument/2006/relationships" r:embed="rId5"/>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hyperlink" Target="https://podminky.urs.cz/item/CS_URS_2025_02/114203101" TargetMode="External" /><Relationship Id="rId2" Type="http://schemas.openxmlformats.org/officeDocument/2006/relationships/hyperlink" Target="https://podminky.urs.cz/item/CS_URS_2025_02/114203103" TargetMode="External" /><Relationship Id="rId3" Type="http://schemas.openxmlformats.org/officeDocument/2006/relationships/hyperlink" Target="https://podminky.urs.cz/item/CS_URS_2025_02/115001106" TargetMode="External" /><Relationship Id="rId4" Type="http://schemas.openxmlformats.org/officeDocument/2006/relationships/hyperlink" Target="https://podminky.urs.cz/item/CS_URS_2025_02/115101202" TargetMode="External" /><Relationship Id="rId5" Type="http://schemas.openxmlformats.org/officeDocument/2006/relationships/hyperlink" Target="https://podminky.urs.cz/item/CS_URS_2025_02/122251105" TargetMode="External" /><Relationship Id="rId6" Type="http://schemas.openxmlformats.org/officeDocument/2006/relationships/hyperlink" Target="https://podminky.urs.cz/item/CS_URS_2025_02/124253102" TargetMode="External" /><Relationship Id="rId7" Type="http://schemas.openxmlformats.org/officeDocument/2006/relationships/hyperlink" Target="https://podminky.urs.cz/item/CS_URS_2025_02/132251104" TargetMode="External" /><Relationship Id="rId8" Type="http://schemas.openxmlformats.org/officeDocument/2006/relationships/hyperlink" Target="https://podminky.urs.cz/item/CS_URS_2025_02/134702101" TargetMode="External" /><Relationship Id="rId9" Type="http://schemas.openxmlformats.org/officeDocument/2006/relationships/hyperlink" Target="https://podminky.urs.cz/item/CS_URS_2025_02/162751117" TargetMode="External" /><Relationship Id="rId10" Type="http://schemas.openxmlformats.org/officeDocument/2006/relationships/hyperlink" Target="https://podminky.urs.cz/item/CS_URS_2025_02/162751119" TargetMode="External" /><Relationship Id="rId11" Type="http://schemas.openxmlformats.org/officeDocument/2006/relationships/hyperlink" Target="https://podminky.urs.cz/item/CS_URS_2025_02/162751157" TargetMode="External" /><Relationship Id="rId12" Type="http://schemas.openxmlformats.org/officeDocument/2006/relationships/hyperlink" Target="https://podminky.urs.cz/item/CS_URS_2025_02/162751159" TargetMode="External" /><Relationship Id="rId13" Type="http://schemas.openxmlformats.org/officeDocument/2006/relationships/hyperlink" Target="https://podminky.urs.cz/item/CS_URS_2025_02/171151131" TargetMode="External" /><Relationship Id="rId14" Type="http://schemas.openxmlformats.org/officeDocument/2006/relationships/hyperlink" Target="https://podminky.urs.cz/item/CS_URS_2025_02/171151131" TargetMode="External" /><Relationship Id="rId15" Type="http://schemas.openxmlformats.org/officeDocument/2006/relationships/hyperlink" Target="https://podminky.urs.cz/item/CS_URS_2025_02/171201221" TargetMode="External" /><Relationship Id="rId16" Type="http://schemas.openxmlformats.org/officeDocument/2006/relationships/hyperlink" Target="https://podminky.urs.cz/item/CS_URS_2025_02/174101101" TargetMode="External" /><Relationship Id="rId17" Type="http://schemas.openxmlformats.org/officeDocument/2006/relationships/hyperlink" Target="https://podminky.urs.cz/item/CS_URS_2025_02/181111111" TargetMode="External" /><Relationship Id="rId18" Type="http://schemas.openxmlformats.org/officeDocument/2006/relationships/hyperlink" Target="https://podminky.urs.cz/item/CS_URS_2025_02/181411121" TargetMode="External" /><Relationship Id="rId19" Type="http://schemas.openxmlformats.org/officeDocument/2006/relationships/hyperlink" Target="https://podminky.urs.cz/item/CS_URS_2025_02/181411122" TargetMode="External" /><Relationship Id="rId20" Type="http://schemas.openxmlformats.org/officeDocument/2006/relationships/hyperlink" Target="https://podminky.urs.cz/item/CS_URS_2025_02/182151111" TargetMode="External" /><Relationship Id="rId21" Type="http://schemas.openxmlformats.org/officeDocument/2006/relationships/hyperlink" Target="https://podminky.urs.cz/item/CS_URS_2025_02/182251101" TargetMode="External" /><Relationship Id="rId22" Type="http://schemas.openxmlformats.org/officeDocument/2006/relationships/hyperlink" Target="https://podminky.urs.cz/item/CS_URS_2025_02/182351133" TargetMode="External" /><Relationship Id="rId23" Type="http://schemas.openxmlformats.org/officeDocument/2006/relationships/hyperlink" Target="https://podminky.urs.cz/item/CS_URS_2025_02/321366111" TargetMode="External" /><Relationship Id="rId24" Type="http://schemas.openxmlformats.org/officeDocument/2006/relationships/hyperlink" Target="https://podminky.urs.cz/item/CS_URS_2025_02/451311521" TargetMode="External" /><Relationship Id="rId25" Type="http://schemas.openxmlformats.org/officeDocument/2006/relationships/hyperlink" Target="https://podminky.urs.cz/item/CS_URS_2025_02/451311531" TargetMode="External" /><Relationship Id="rId26" Type="http://schemas.openxmlformats.org/officeDocument/2006/relationships/hyperlink" Target="https://podminky.urs.cz/item/CS_URS_2025_02/451571111" TargetMode="External" /><Relationship Id="rId27" Type="http://schemas.openxmlformats.org/officeDocument/2006/relationships/hyperlink" Target="https://podminky.urs.cz/item/CS_URS_2025_02/451571112" TargetMode="External" /><Relationship Id="rId28" Type="http://schemas.openxmlformats.org/officeDocument/2006/relationships/hyperlink" Target="https://podminky.urs.cz/item/CS_URS_2025_02/452318510" TargetMode="External" /><Relationship Id="rId29" Type="http://schemas.openxmlformats.org/officeDocument/2006/relationships/hyperlink" Target="https://podminky.urs.cz/item/CS_URS_2025_02/452318510" TargetMode="External" /><Relationship Id="rId30" Type="http://schemas.openxmlformats.org/officeDocument/2006/relationships/hyperlink" Target="https://podminky.urs.cz/item/CS_URS_2025_02/461211711" TargetMode="External" /><Relationship Id="rId31" Type="http://schemas.openxmlformats.org/officeDocument/2006/relationships/hyperlink" Target="https://podminky.urs.cz/item/CS_URS_2025_02/461310212" TargetMode="External" /><Relationship Id="rId32" Type="http://schemas.openxmlformats.org/officeDocument/2006/relationships/hyperlink" Target="https://podminky.urs.cz/item/CS_URS_2025_02/462511270" TargetMode="External" /><Relationship Id="rId33" Type="http://schemas.openxmlformats.org/officeDocument/2006/relationships/hyperlink" Target="https://podminky.urs.cz/item/CS_URS_2025_02/462511370" TargetMode="External" /><Relationship Id="rId34" Type="http://schemas.openxmlformats.org/officeDocument/2006/relationships/hyperlink" Target="https://podminky.urs.cz/item/CS_URS_2025_02/463211152" TargetMode="External" /><Relationship Id="rId35" Type="http://schemas.openxmlformats.org/officeDocument/2006/relationships/hyperlink" Target="https://podminky.urs.cz/item/CS_URS_2025_02/457541112" TargetMode="External" /><Relationship Id="rId36" Type="http://schemas.openxmlformats.org/officeDocument/2006/relationships/hyperlink" Target="https://podminky.urs.cz/item/CS_URS_2025_02/465513127" TargetMode="External" /><Relationship Id="rId37" Type="http://schemas.openxmlformats.org/officeDocument/2006/relationships/hyperlink" Target="https://podminky.urs.cz/item/CS_URS_2025_02/465513327" TargetMode="External" /><Relationship Id="rId38" Type="http://schemas.openxmlformats.org/officeDocument/2006/relationships/hyperlink" Target="https://podminky.urs.cz/item/CS_URS_2025_02/961041211" TargetMode="External" /><Relationship Id="rId39" Type="http://schemas.openxmlformats.org/officeDocument/2006/relationships/hyperlink" Target="https://podminky.urs.cz/item/CS_URS_2025_02/997013601" TargetMode="External" /><Relationship Id="rId40" Type="http://schemas.openxmlformats.org/officeDocument/2006/relationships/hyperlink" Target="https://podminky.urs.cz/item/CS_URS_2025_02/997211511" TargetMode="External" /><Relationship Id="rId41" Type="http://schemas.openxmlformats.org/officeDocument/2006/relationships/hyperlink" Target="https://podminky.urs.cz/item/CS_URS_2025_02/997211519" TargetMode="External" /><Relationship Id="rId42" Type="http://schemas.openxmlformats.org/officeDocument/2006/relationships/hyperlink" Target="https://podminky.urs.cz/item/CS_URS_2025_02/998332011" TargetMode="External" /><Relationship Id="rId43"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hyperlink" Target="https://podminky.urs.cz/item/CS_URS_2025_02/111103312" TargetMode="External" /><Relationship Id="rId2" Type="http://schemas.openxmlformats.org/officeDocument/2006/relationships/hyperlink" Target="https://podminky.urs.cz/item/CS_URS_2025_02/111251201" TargetMode="External" /><Relationship Id="rId3" Type="http://schemas.openxmlformats.org/officeDocument/2006/relationships/hyperlink" Target="https://podminky.urs.cz/item/CS_URS_2025_02/112155315" TargetMode="External" /><Relationship Id="rId4" Type="http://schemas.openxmlformats.org/officeDocument/2006/relationships/hyperlink" Target="https://podminky.urs.cz/item/CS_URS_2025_02/185803106" TargetMode="External" /><Relationship Id="rId5"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hyperlink" Target="https://podminky.urs.cz/item/CS_URS_2025_02/938909311" TargetMode="External" /><Relationship Id="rId2" Type="http://schemas.openxmlformats.org/officeDocument/2006/relationships/drawing" Target="../drawings/drawing4.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6" t="s">
        <v>0</v>
      </c>
      <c r="AZ1" s="16" t="s">
        <v>1</v>
      </c>
      <c r="BA1" s="16" t="s">
        <v>2</v>
      </c>
      <c r="BB1" s="16" t="s">
        <v>3</v>
      </c>
      <c r="BT1" s="16" t="s">
        <v>4</v>
      </c>
      <c r="BU1" s="16" t="s">
        <v>4</v>
      </c>
      <c r="BV1" s="16" t="s">
        <v>5</v>
      </c>
    </row>
    <row r="2" s="1" customFormat="1" ht="36.96" customHeight="1">
      <c r="AR2" s="1"/>
      <c r="AS2" s="1"/>
      <c r="AT2" s="1"/>
      <c r="AU2" s="1"/>
      <c r="AV2" s="1"/>
      <c r="AW2" s="1"/>
      <c r="AX2" s="1"/>
      <c r="AY2" s="1"/>
      <c r="AZ2" s="1"/>
      <c r="BA2" s="1"/>
      <c r="BB2" s="1"/>
      <c r="BC2" s="1"/>
      <c r="BD2" s="1"/>
      <c r="BE2" s="1"/>
      <c r="BS2" s="17" t="s">
        <v>6</v>
      </c>
      <c r="BT2" s="17" t="s">
        <v>7</v>
      </c>
    </row>
    <row r="3" s="1" customFormat="1" ht="6.96" customHeight="1">
      <c r="B3" s="18"/>
      <c r="C3" s="19"/>
      <c r="D3" s="19"/>
      <c r="E3" s="19"/>
      <c r="F3" s="19"/>
      <c r="G3" s="19"/>
      <c r="H3" s="19"/>
      <c r="I3" s="19"/>
      <c r="J3" s="19"/>
      <c r="K3" s="19"/>
      <c r="L3" s="19"/>
      <c r="M3" s="19"/>
      <c r="N3" s="19"/>
      <c r="O3" s="19"/>
      <c r="P3" s="19"/>
      <c r="Q3" s="19"/>
      <c r="R3" s="19"/>
      <c r="S3" s="19"/>
      <c r="T3" s="19"/>
      <c r="U3" s="19"/>
      <c r="V3" s="19"/>
      <c r="W3" s="19"/>
      <c r="X3" s="19"/>
      <c r="Y3" s="19"/>
      <c r="Z3" s="19"/>
      <c r="AA3" s="19"/>
      <c r="AB3" s="19"/>
      <c r="AC3" s="19"/>
      <c r="AD3" s="19"/>
      <c r="AE3" s="19"/>
      <c r="AF3" s="19"/>
      <c r="AG3" s="19"/>
      <c r="AH3" s="19"/>
      <c r="AI3" s="19"/>
      <c r="AJ3" s="19"/>
      <c r="AK3" s="19"/>
      <c r="AL3" s="19"/>
      <c r="AM3" s="19"/>
      <c r="AN3" s="19"/>
      <c r="AO3" s="19"/>
      <c r="AP3" s="19"/>
      <c r="AQ3" s="19"/>
      <c r="AR3" s="20"/>
      <c r="BS3" s="17" t="s">
        <v>6</v>
      </c>
      <c r="BT3" s="17" t="s">
        <v>8</v>
      </c>
    </row>
    <row r="4" s="1" customFormat="1" ht="24.96" customHeight="1">
      <c r="B4" s="21"/>
      <c r="C4" s="22"/>
      <c r="D4" s="23" t="s">
        <v>9</v>
      </c>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0"/>
      <c r="AS4" s="24" t="s">
        <v>10</v>
      </c>
      <c r="BE4" s="25" t="s">
        <v>11</v>
      </c>
      <c r="BS4" s="17" t="s">
        <v>12</v>
      </c>
    </row>
    <row r="5" s="1" customFormat="1" ht="12" customHeight="1">
      <c r="B5" s="21"/>
      <c r="C5" s="22"/>
      <c r="D5" s="26" t="s">
        <v>13</v>
      </c>
      <c r="E5" s="22"/>
      <c r="F5" s="22"/>
      <c r="G5" s="22"/>
      <c r="H5" s="22"/>
      <c r="I5" s="22"/>
      <c r="J5" s="22"/>
      <c r="K5" s="27" t="s">
        <v>14</v>
      </c>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0"/>
      <c r="BE5" s="28" t="s">
        <v>15</v>
      </c>
      <c r="BS5" s="17" t="s">
        <v>6</v>
      </c>
    </row>
    <row r="6" s="1" customFormat="1" ht="36.96" customHeight="1">
      <c r="B6" s="21"/>
      <c r="C6" s="22"/>
      <c r="D6" s="29" t="s">
        <v>16</v>
      </c>
      <c r="E6" s="22"/>
      <c r="F6" s="22"/>
      <c r="G6" s="22"/>
      <c r="H6" s="22"/>
      <c r="I6" s="22"/>
      <c r="J6" s="22"/>
      <c r="K6" s="30" t="s">
        <v>17</v>
      </c>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0"/>
      <c r="BE6" s="31"/>
      <c r="BS6" s="17" t="s">
        <v>18</v>
      </c>
    </row>
    <row r="7" s="1" customFormat="1" ht="12" customHeight="1">
      <c r="B7" s="21"/>
      <c r="C7" s="22"/>
      <c r="D7" s="32" t="s">
        <v>19</v>
      </c>
      <c r="E7" s="22"/>
      <c r="F7" s="22"/>
      <c r="G7" s="22"/>
      <c r="H7" s="22"/>
      <c r="I7" s="22"/>
      <c r="J7" s="22"/>
      <c r="K7" s="27" t="s">
        <v>20</v>
      </c>
      <c r="L7" s="22"/>
      <c r="M7" s="22"/>
      <c r="N7" s="22"/>
      <c r="O7" s="22"/>
      <c r="P7" s="22"/>
      <c r="Q7" s="22"/>
      <c r="R7" s="22"/>
      <c r="S7" s="22"/>
      <c r="T7" s="22"/>
      <c r="U7" s="22"/>
      <c r="V7" s="22"/>
      <c r="W7" s="22"/>
      <c r="X7" s="22"/>
      <c r="Y7" s="22"/>
      <c r="Z7" s="22"/>
      <c r="AA7" s="22"/>
      <c r="AB7" s="22"/>
      <c r="AC7" s="22"/>
      <c r="AD7" s="22"/>
      <c r="AE7" s="22"/>
      <c r="AF7" s="22"/>
      <c r="AG7" s="22"/>
      <c r="AH7" s="22"/>
      <c r="AI7" s="22"/>
      <c r="AJ7" s="22"/>
      <c r="AK7" s="32" t="s">
        <v>21</v>
      </c>
      <c r="AL7" s="22"/>
      <c r="AM7" s="22"/>
      <c r="AN7" s="27" t="s">
        <v>22</v>
      </c>
      <c r="AO7" s="22"/>
      <c r="AP7" s="22"/>
      <c r="AQ7" s="22"/>
      <c r="AR7" s="20"/>
      <c r="BE7" s="31"/>
      <c r="BS7" s="17" t="s">
        <v>23</v>
      </c>
    </row>
    <row r="8" s="1" customFormat="1" ht="12" customHeight="1">
      <c r="B8" s="21"/>
      <c r="C8" s="22"/>
      <c r="D8" s="32" t="s">
        <v>24</v>
      </c>
      <c r="E8" s="22"/>
      <c r="F8" s="22"/>
      <c r="G8" s="22"/>
      <c r="H8" s="22"/>
      <c r="I8" s="22"/>
      <c r="J8" s="22"/>
      <c r="K8" s="27" t="s">
        <v>25</v>
      </c>
      <c r="L8" s="22"/>
      <c r="M8" s="22"/>
      <c r="N8" s="22"/>
      <c r="O8" s="22"/>
      <c r="P8" s="22"/>
      <c r="Q8" s="22"/>
      <c r="R8" s="22"/>
      <c r="S8" s="22"/>
      <c r="T8" s="22"/>
      <c r="U8" s="22"/>
      <c r="V8" s="22"/>
      <c r="W8" s="22"/>
      <c r="X8" s="22"/>
      <c r="Y8" s="22"/>
      <c r="Z8" s="22"/>
      <c r="AA8" s="22"/>
      <c r="AB8" s="22"/>
      <c r="AC8" s="22"/>
      <c r="AD8" s="22"/>
      <c r="AE8" s="22"/>
      <c r="AF8" s="22"/>
      <c r="AG8" s="22"/>
      <c r="AH8" s="22"/>
      <c r="AI8" s="22"/>
      <c r="AJ8" s="22"/>
      <c r="AK8" s="32" t="s">
        <v>26</v>
      </c>
      <c r="AL8" s="22"/>
      <c r="AM8" s="22"/>
      <c r="AN8" s="33" t="s">
        <v>27</v>
      </c>
      <c r="AO8" s="22"/>
      <c r="AP8" s="22"/>
      <c r="AQ8" s="22"/>
      <c r="AR8" s="20"/>
      <c r="BE8" s="31"/>
      <c r="BS8" s="17" t="s">
        <v>28</v>
      </c>
    </row>
    <row r="9" s="1" customFormat="1" ht="14.4" customHeight="1">
      <c r="B9" s="21"/>
      <c r="C9" s="22"/>
      <c r="D9" s="22"/>
      <c r="E9" s="22"/>
      <c r="F9" s="22"/>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0"/>
      <c r="BE9" s="31"/>
      <c r="BS9" s="17" t="s">
        <v>29</v>
      </c>
    </row>
    <row r="10" s="1" customFormat="1" ht="12" customHeight="1">
      <c r="B10" s="21"/>
      <c r="C10" s="22"/>
      <c r="D10" s="32" t="s">
        <v>30</v>
      </c>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32" t="s">
        <v>31</v>
      </c>
      <c r="AL10" s="22"/>
      <c r="AM10" s="22"/>
      <c r="AN10" s="27" t="s">
        <v>1</v>
      </c>
      <c r="AO10" s="22"/>
      <c r="AP10" s="22"/>
      <c r="AQ10" s="22"/>
      <c r="AR10" s="20"/>
      <c r="BE10" s="31"/>
      <c r="BS10" s="17" t="s">
        <v>18</v>
      </c>
    </row>
    <row r="11" s="1" customFormat="1" ht="18.48" customHeight="1">
      <c r="B11" s="21"/>
      <c r="C11" s="22"/>
      <c r="D11" s="22"/>
      <c r="E11" s="27" t="s">
        <v>32</v>
      </c>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32" t="s">
        <v>33</v>
      </c>
      <c r="AL11" s="22"/>
      <c r="AM11" s="22"/>
      <c r="AN11" s="27" t="s">
        <v>1</v>
      </c>
      <c r="AO11" s="22"/>
      <c r="AP11" s="22"/>
      <c r="AQ11" s="22"/>
      <c r="AR11" s="20"/>
      <c r="BE11" s="31"/>
      <c r="BS11" s="17" t="s">
        <v>18</v>
      </c>
    </row>
    <row r="12" s="1" customFormat="1" ht="6.96" customHeight="1">
      <c r="B12" s="21"/>
      <c r="C12" s="22"/>
      <c r="D12" s="22"/>
      <c r="E12" s="22"/>
      <c r="F12" s="22"/>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0"/>
      <c r="BE12" s="31"/>
      <c r="BS12" s="17" t="s">
        <v>18</v>
      </c>
    </row>
    <row r="13" s="1" customFormat="1" ht="12" customHeight="1">
      <c r="B13" s="21"/>
      <c r="C13" s="22"/>
      <c r="D13" s="32" t="s">
        <v>34</v>
      </c>
      <c r="E13" s="22"/>
      <c r="F13" s="22"/>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32" t="s">
        <v>31</v>
      </c>
      <c r="AL13" s="22"/>
      <c r="AM13" s="22"/>
      <c r="AN13" s="34" t="s">
        <v>35</v>
      </c>
      <c r="AO13" s="22"/>
      <c r="AP13" s="22"/>
      <c r="AQ13" s="22"/>
      <c r="AR13" s="20"/>
      <c r="BE13" s="31"/>
      <c r="BS13" s="17" t="s">
        <v>18</v>
      </c>
    </row>
    <row r="14">
      <c r="B14" s="21"/>
      <c r="C14" s="22"/>
      <c r="D14" s="22"/>
      <c r="E14" s="34" t="s">
        <v>35</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33</v>
      </c>
      <c r="AL14" s="22"/>
      <c r="AM14" s="22"/>
      <c r="AN14" s="34" t="s">
        <v>35</v>
      </c>
      <c r="AO14" s="22"/>
      <c r="AP14" s="22"/>
      <c r="AQ14" s="22"/>
      <c r="AR14" s="20"/>
      <c r="BE14" s="31"/>
      <c r="BS14" s="17" t="s">
        <v>18</v>
      </c>
    </row>
    <row r="15" s="1" customFormat="1" ht="6.96" customHeight="1">
      <c r="B15" s="21"/>
      <c r="C15" s="22"/>
      <c r="D15" s="22"/>
      <c r="E15" s="22"/>
      <c r="F15" s="22"/>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0"/>
      <c r="BE15" s="31"/>
      <c r="BS15" s="17" t="s">
        <v>4</v>
      </c>
    </row>
    <row r="16" s="1" customFormat="1" ht="12" customHeight="1">
      <c r="B16" s="21"/>
      <c r="C16" s="22"/>
      <c r="D16" s="32" t="s">
        <v>36</v>
      </c>
      <c r="E16" s="22"/>
      <c r="F16" s="22"/>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32" t="s">
        <v>31</v>
      </c>
      <c r="AL16" s="22"/>
      <c r="AM16" s="22"/>
      <c r="AN16" s="27" t="s">
        <v>37</v>
      </c>
      <c r="AO16" s="22"/>
      <c r="AP16" s="22"/>
      <c r="AQ16" s="22"/>
      <c r="AR16" s="20"/>
      <c r="BE16" s="31"/>
      <c r="BS16" s="17" t="s">
        <v>4</v>
      </c>
    </row>
    <row r="17" s="1" customFormat="1" ht="18.48" customHeight="1">
      <c r="B17" s="21"/>
      <c r="C17" s="22"/>
      <c r="D17" s="22"/>
      <c r="E17" s="27" t="s">
        <v>38</v>
      </c>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32" t="s">
        <v>33</v>
      </c>
      <c r="AL17" s="22"/>
      <c r="AM17" s="22"/>
      <c r="AN17" s="27" t="s">
        <v>39</v>
      </c>
      <c r="AO17" s="22"/>
      <c r="AP17" s="22"/>
      <c r="AQ17" s="22"/>
      <c r="AR17" s="20"/>
      <c r="BE17" s="31"/>
      <c r="BS17" s="17" t="s">
        <v>40</v>
      </c>
    </row>
    <row r="18" s="1" customFormat="1" ht="6.96" customHeight="1">
      <c r="B18" s="21"/>
      <c r="C18" s="22"/>
      <c r="D18" s="22"/>
      <c r="E18" s="22"/>
      <c r="F18" s="22"/>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0"/>
      <c r="BE18" s="31"/>
      <c r="BS18" s="17" t="s">
        <v>6</v>
      </c>
    </row>
    <row r="19" s="1" customFormat="1" ht="12" customHeight="1">
      <c r="B19" s="21"/>
      <c r="C19" s="22"/>
      <c r="D19" s="32" t="s">
        <v>41</v>
      </c>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32" t="s">
        <v>31</v>
      </c>
      <c r="AL19" s="22"/>
      <c r="AM19" s="22"/>
      <c r="AN19" s="27" t="s">
        <v>1</v>
      </c>
      <c r="AO19" s="22"/>
      <c r="AP19" s="22"/>
      <c r="AQ19" s="22"/>
      <c r="AR19" s="20"/>
      <c r="BE19" s="31"/>
      <c r="BS19" s="17" t="s">
        <v>6</v>
      </c>
    </row>
    <row r="20" s="1" customFormat="1" ht="18.48" customHeight="1">
      <c r="B20" s="21"/>
      <c r="C20" s="22"/>
      <c r="D20" s="22"/>
      <c r="E20" s="27" t="s">
        <v>42</v>
      </c>
      <c r="F20" s="22"/>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32" t="s">
        <v>33</v>
      </c>
      <c r="AL20" s="22"/>
      <c r="AM20" s="22"/>
      <c r="AN20" s="27" t="s">
        <v>1</v>
      </c>
      <c r="AO20" s="22"/>
      <c r="AP20" s="22"/>
      <c r="AQ20" s="22"/>
      <c r="AR20" s="20"/>
      <c r="BE20" s="31"/>
      <c r="BS20" s="17" t="s">
        <v>4</v>
      </c>
    </row>
    <row r="21" s="1" customFormat="1" ht="6.96" customHeight="1">
      <c r="B21" s="21"/>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0"/>
      <c r="BE21" s="31"/>
    </row>
    <row r="22" s="1" customFormat="1" ht="12" customHeight="1">
      <c r="B22" s="21"/>
      <c r="C22" s="22"/>
      <c r="D22" s="32" t="s">
        <v>43</v>
      </c>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0"/>
      <c r="BE22" s="31"/>
    </row>
    <row r="23" s="1" customFormat="1" ht="35.25" customHeight="1">
      <c r="B23" s="21"/>
      <c r="C23" s="22"/>
      <c r="D23" s="22"/>
      <c r="E23" s="36" t="s">
        <v>44</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O23" s="22"/>
      <c r="AP23" s="22"/>
      <c r="AQ23" s="22"/>
      <c r="AR23" s="20"/>
      <c r="BE23" s="31"/>
    </row>
    <row r="24" s="1" customFormat="1" ht="6.96" customHeight="1">
      <c r="B24" s="21"/>
      <c r="C24" s="22"/>
      <c r="D24" s="22"/>
      <c r="E24" s="22"/>
      <c r="F24" s="22"/>
      <c r="G24" s="22"/>
      <c r="H24" s="22"/>
      <c r="I24" s="22"/>
      <c r="J24" s="22"/>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0"/>
      <c r="BE24" s="31"/>
    </row>
    <row r="25" s="1" customFormat="1" ht="6.96" customHeight="1">
      <c r="B25" s="21"/>
      <c r="C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22"/>
      <c r="AQ25" s="22"/>
      <c r="AR25" s="20"/>
      <c r="BE25" s="31"/>
    </row>
    <row r="26" s="2" customFormat="1" ht="25.92" customHeight="1">
      <c r="A26" s="38"/>
      <c r="B26" s="39"/>
      <c r="C26" s="40"/>
      <c r="D26" s="41" t="s">
        <v>45</v>
      </c>
      <c r="E26" s="42"/>
      <c r="F26" s="42"/>
      <c r="G26" s="42"/>
      <c r="H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3">
        <f>ROUND(AG94,2)</f>
        <v>0</v>
      </c>
      <c r="AL26" s="42"/>
      <c r="AM26" s="42"/>
      <c r="AN26" s="42"/>
      <c r="AO26" s="42"/>
      <c r="AP26" s="40"/>
      <c r="AQ26" s="40"/>
      <c r="AR26" s="44"/>
      <c r="BE26" s="31"/>
    </row>
    <row r="27" s="2" customFormat="1" ht="6.96" customHeight="1">
      <c r="A27" s="38"/>
      <c r="B27" s="39"/>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4"/>
      <c r="BE27" s="31"/>
    </row>
    <row r="28" s="2" customFormat="1">
      <c r="A28" s="38"/>
      <c r="B28" s="39"/>
      <c r="C28" s="40"/>
      <c r="D28" s="40"/>
      <c r="E28" s="40"/>
      <c r="F28" s="40"/>
      <c r="G28" s="40"/>
      <c r="H28" s="40"/>
      <c r="I28" s="40"/>
      <c r="J28" s="40"/>
      <c r="K28" s="40"/>
      <c r="L28" s="45" t="s">
        <v>46</v>
      </c>
      <c r="M28" s="45"/>
      <c r="N28" s="45"/>
      <c r="O28" s="45"/>
      <c r="P28" s="45"/>
      <c r="Q28" s="40"/>
      <c r="R28" s="40"/>
      <c r="S28" s="40"/>
      <c r="T28" s="40"/>
      <c r="U28" s="40"/>
      <c r="V28" s="40"/>
      <c r="W28" s="45" t="s">
        <v>47</v>
      </c>
      <c r="X28" s="45"/>
      <c r="Y28" s="45"/>
      <c r="Z28" s="45"/>
      <c r="AA28" s="45"/>
      <c r="AB28" s="45"/>
      <c r="AC28" s="45"/>
      <c r="AD28" s="45"/>
      <c r="AE28" s="45"/>
      <c r="AF28" s="40"/>
      <c r="AG28" s="40"/>
      <c r="AH28" s="40"/>
      <c r="AI28" s="40"/>
      <c r="AJ28" s="40"/>
      <c r="AK28" s="45" t="s">
        <v>48</v>
      </c>
      <c r="AL28" s="45"/>
      <c r="AM28" s="45"/>
      <c r="AN28" s="45"/>
      <c r="AO28" s="45"/>
      <c r="AP28" s="40"/>
      <c r="AQ28" s="40"/>
      <c r="AR28" s="44"/>
      <c r="BE28" s="31"/>
    </row>
    <row r="29" s="3" customFormat="1" ht="14.4" customHeight="1">
      <c r="A29" s="3"/>
      <c r="B29" s="46"/>
      <c r="C29" s="47"/>
      <c r="D29" s="32" t="s">
        <v>49</v>
      </c>
      <c r="E29" s="47"/>
      <c r="F29" s="32" t="s">
        <v>50</v>
      </c>
      <c r="G29" s="47"/>
      <c r="H29" s="47"/>
      <c r="I29" s="47"/>
      <c r="J29" s="47"/>
      <c r="K29" s="47"/>
      <c r="L29" s="48">
        <v>0.20999999999999999</v>
      </c>
      <c r="M29" s="47"/>
      <c r="N29" s="47"/>
      <c r="O29" s="47"/>
      <c r="P29" s="47"/>
      <c r="Q29" s="47"/>
      <c r="R29" s="47"/>
      <c r="S29" s="47"/>
      <c r="T29" s="47"/>
      <c r="U29" s="47"/>
      <c r="V29" s="47"/>
      <c r="W29" s="49">
        <f>ROUND(AZ94, 2)</f>
        <v>0</v>
      </c>
      <c r="X29" s="47"/>
      <c r="Y29" s="47"/>
      <c r="Z29" s="47"/>
      <c r="AA29" s="47"/>
      <c r="AB29" s="47"/>
      <c r="AC29" s="47"/>
      <c r="AD29" s="47"/>
      <c r="AE29" s="47"/>
      <c r="AF29" s="47"/>
      <c r="AG29" s="47"/>
      <c r="AH29" s="47"/>
      <c r="AI29" s="47"/>
      <c r="AJ29" s="47"/>
      <c r="AK29" s="49">
        <f>ROUND(AV94, 2)</f>
        <v>0</v>
      </c>
      <c r="AL29" s="47"/>
      <c r="AM29" s="47"/>
      <c r="AN29" s="47"/>
      <c r="AO29" s="47"/>
      <c r="AP29" s="47"/>
      <c r="AQ29" s="47"/>
      <c r="AR29" s="50"/>
      <c r="BE29" s="51"/>
    </row>
    <row r="30" s="3" customFormat="1" ht="14.4" customHeight="1">
      <c r="A30" s="3"/>
      <c r="B30" s="46"/>
      <c r="C30" s="47"/>
      <c r="D30" s="47"/>
      <c r="E30" s="47"/>
      <c r="F30" s="32" t="s">
        <v>51</v>
      </c>
      <c r="G30" s="47"/>
      <c r="H30" s="47"/>
      <c r="I30" s="47"/>
      <c r="J30" s="47"/>
      <c r="K30" s="47"/>
      <c r="L30" s="48">
        <v>0.14999999999999999</v>
      </c>
      <c r="M30" s="47"/>
      <c r="N30" s="47"/>
      <c r="O30" s="47"/>
      <c r="P30" s="47"/>
      <c r="Q30" s="47"/>
      <c r="R30" s="47"/>
      <c r="S30" s="47"/>
      <c r="T30" s="47"/>
      <c r="U30" s="47"/>
      <c r="V30" s="47"/>
      <c r="W30" s="49">
        <f>ROUND(BA94, 2)</f>
        <v>0</v>
      </c>
      <c r="X30" s="47"/>
      <c r="Y30" s="47"/>
      <c r="Z30" s="47"/>
      <c r="AA30" s="47"/>
      <c r="AB30" s="47"/>
      <c r="AC30" s="47"/>
      <c r="AD30" s="47"/>
      <c r="AE30" s="47"/>
      <c r="AF30" s="47"/>
      <c r="AG30" s="47"/>
      <c r="AH30" s="47"/>
      <c r="AI30" s="47"/>
      <c r="AJ30" s="47"/>
      <c r="AK30" s="49">
        <f>ROUND(AW94, 2)</f>
        <v>0</v>
      </c>
      <c r="AL30" s="47"/>
      <c r="AM30" s="47"/>
      <c r="AN30" s="47"/>
      <c r="AO30" s="47"/>
      <c r="AP30" s="47"/>
      <c r="AQ30" s="47"/>
      <c r="AR30" s="50"/>
      <c r="BE30" s="51"/>
    </row>
    <row r="31" hidden="1" s="3" customFormat="1" ht="14.4" customHeight="1">
      <c r="A31" s="3"/>
      <c r="B31" s="46"/>
      <c r="C31" s="47"/>
      <c r="D31" s="47"/>
      <c r="E31" s="47"/>
      <c r="F31" s="32" t="s">
        <v>52</v>
      </c>
      <c r="G31" s="47"/>
      <c r="H31" s="47"/>
      <c r="I31" s="47"/>
      <c r="J31" s="47"/>
      <c r="K31" s="47"/>
      <c r="L31" s="48">
        <v>0.20999999999999999</v>
      </c>
      <c r="M31" s="47"/>
      <c r="N31" s="47"/>
      <c r="O31" s="47"/>
      <c r="P31" s="47"/>
      <c r="Q31" s="47"/>
      <c r="R31" s="47"/>
      <c r="S31" s="47"/>
      <c r="T31" s="47"/>
      <c r="U31" s="47"/>
      <c r="V31" s="47"/>
      <c r="W31" s="49">
        <f>ROUND(BB94, 2)</f>
        <v>0</v>
      </c>
      <c r="X31" s="47"/>
      <c r="Y31" s="47"/>
      <c r="Z31" s="47"/>
      <c r="AA31" s="47"/>
      <c r="AB31" s="47"/>
      <c r="AC31" s="47"/>
      <c r="AD31" s="47"/>
      <c r="AE31" s="47"/>
      <c r="AF31" s="47"/>
      <c r="AG31" s="47"/>
      <c r="AH31" s="47"/>
      <c r="AI31" s="47"/>
      <c r="AJ31" s="47"/>
      <c r="AK31" s="49">
        <v>0</v>
      </c>
      <c r="AL31" s="47"/>
      <c r="AM31" s="47"/>
      <c r="AN31" s="47"/>
      <c r="AO31" s="47"/>
      <c r="AP31" s="47"/>
      <c r="AQ31" s="47"/>
      <c r="AR31" s="50"/>
      <c r="BE31" s="51"/>
    </row>
    <row r="32" hidden="1" s="3" customFormat="1" ht="14.4" customHeight="1">
      <c r="A32" s="3"/>
      <c r="B32" s="46"/>
      <c r="C32" s="47"/>
      <c r="D32" s="47"/>
      <c r="E32" s="47"/>
      <c r="F32" s="32" t="s">
        <v>53</v>
      </c>
      <c r="G32" s="47"/>
      <c r="H32" s="47"/>
      <c r="I32" s="47"/>
      <c r="J32" s="47"/>
      <c r="K32" s="47"/>
      <c r="L32" s="48">
        <v>0.14999999999999999</v>
      </c>
      <c r="M32" s="47"/>
      <c r="N32" s="47"/>
      <c r="O32" s="47"/>
      <c r="P32" s="47"/>
      <c r="Q32" s="47"/>
      <c r="R32" s="47"/>
      <c r="S32" s="47"/>
      <c r="T32" s="47"/>
      <c r="U32" s="47"/>
      <c r="V32" s="47"/>
      <c r="W32" s="49">
        <f>ROUND(BC94, 2)</f>
        <v>0</v>
      </c>
      <c r="X32" s="47"/>
      <c r="Y32" s="47"/>
      <c r="Z32" s="47"/>
      <c r="AA32" s="47"/>
      <c r="AB32" s="47"/>
      <c r="AC32" s="47"/>
      <c r="AD32" s="47"/>
      <c r="AE32" s="47"/>
      <c r="AF32" s="47"/>
      <c r="AG32" s="47"/>
      <c r="AH32" s="47"/>
      <c r="AI32" s="47"/>
      <c r="AJ32" s="47"/>
      <c r="AK32" s="49">
        <v>0</v>
      </c>
      <c r="AL32" s="47"/>
      <c r="AM32" s="47"/>
      <c r="AN32" s="47"/>
      <c r="AO32" s="47"/>
      <c r="AP32" s="47"/>
      <c r="AQ32" s="47"/>
      <c r="AR32" s="50"/>
      <c r="BE32" s="51"/>
    </row>
    <row r="33" hidden="1" s="3" customFormat="1" ht="14.4" customHeight="1">
      <c r="A33" s="3"/>
      <c r="B33" s="46"/>
      <c r="C33" s="47"/>
      <c r="D33" s="47"/>
      <c r="E33" s="47"/>
      <c r="F33" s="32" t="s">
        <v>54</v>
      </c>
      <c r="G33" s="47"/>
      <c r="H33" s="47"/>
      <c r="I33" s="47"/>
      <c r="J33" s="47"/>
      <c r="K33" s="47"/>
      <c r="L33" s="48">
        <v>0</v>
      </c>
      <c r="M33" s="47"/>
      <c r="N33" s="47"/>
      <c r="O33" s="47"/>
      <c r="P33" s="47"/>
      <c r="Q33" s="47"/>
      <c r="R33" s="47"/>
      <c r="S33" s="47"/>
      <c r="T33" s="47"/>
      <c r="U33" s="47"/>
      <c r="V33" s="47"/>
      <c r="W33" s="49">
        <f>ROUND(BD94, 2)</f>
        <v>0</v>
      </c>
      <c r="X33" s="47"/>
      <c r="Y33" s="47"/>
      <c r="Z33" s="47"/>
      <c r="AA33" s="47"/>
      <c r="AB33" s="47"/>
      <c r="AC33" s="47"/>
      <c r="AD33" s="47"/>
      <c r="AE33" s="47"/>
      <c r="AF33" s="47"/>
      <c r="AG33" s="47"/>
      <c r="AH33" s="47"/>
      <c r="AI33" s="47"/>
      <c r="AJ33" s="47"/>
      <c r="AK33" s="49">
        <v>0</v>
      </c>
      <c r="AL33" s="47"/>
      <c r="AM33" s="47"/>
      <c r="AN33" s="47"/>
      <c r="AO33" s="47"/>
      <c r="AP33" s="47"/>
      <c r="AQ33" s="47"/>
      <c r="AR33" s="50"/>
      <c r="BE33" s="51"/>
    </row>
    <row r="34" s="2" customFormat="1" ht="6.96" customHeight="1">
      <c r="A34" s="38"/>
      <c r="B34" s="39"/>
      <c r="C34" s="40"/>
      <c r="D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c r="AF34" s="40"/>
      <c r="AG34" s="40"/>
      <c r="AH34" s="40"/>
      <c r="AI34" s="40"/>
      <c r="AJ34" s="40"/>
      <c r="AK34" s="40"/>
      <c r="AL34" s="40"/>
      <c r="AM34" s="40"/>
      <c r="AN34" s="40"/>
      <c r="AO34" s="40"/>
      <c r="AP34" s="40"/>
      <c r="AQ34" s="40"/>
      <c r="AR34" s="44"/>
      <c r="BE34" s="31"/>
    </row>
    <row r="35" s="2" customFormat="1" ht="25.92" customHeight="1">
      <c r="A35" s="38"/>
      <c r="B35" s="39"/>
      <c r="C35" s="52"/>
      <c r="D35" s="53" t="s">
        <v>55</v>
      </c>
      <c r="E35" s="54"/>
      <c r="F35" s="54"/>
      <c r="G35" s="54"/>
      <c r="H35" s="54"/>
      <c r="I35" s="54"/>
      <c r="J35" s="54"/>
      <c r="K35" s="54"/>
      <c r="L35" s="54"/>
      <c r="M35" s="54"/>
      <c r="N35" s="54"/>
      <c r="O35" s="54"/>
      <c r="P35" s="54"/>
      <c r="Q35" s="54"/>
      <c r="R35" s="54"/>
      <c r="S35" s="54"/>
      <c r="T35" s="55" t="s">
        <v>56</v>
      </c>
      <c r="U35" s="54"/>
      <c r="V35" s="54"/>
      <c r="W35" s="54"/>
      <c r="X35" s="56" t="s">
        <v>57</v>
      </c>
      <c r="Y35" s="54"/>
      <c r="Z35" s="54"/>
      <c r="AA35" s="54"/>
      <c r="AB35" s="54"/>
      <c r="AC35" s="54"/>
      <c r="AD35" s="54"/>
      <c r="AE35" s="54"/>
      <c r="AF35" s="54"/>
      <c r="AG35" s="54"/>
      <c r="AH35" s="54"/>
      <c r="AI35" s="54"/>
      <c r="AJ35" s="54"/>
      <c r="AK35" s="57">
        <f>SUM(AK26:AK33)</f>
        <v>0</v>
      </c>
      <c r="AL35" s="54"/>
      <c r="AM35" s="54"/>
      <c r="AN35" s="54"/>
      <c r="AO35" s="58"/>
      <c r="AP35" s="52"/>
      <c r="AQ35" s="52"/>
      <c r="AR35" s="44"/>
      <c r="BE35" s="38"/>
    </row>
    <row r="36" s="2" customFormat="1" ht="6.96" customHeight="1">
      <c r="A36" s="38"/>
      <c r="B36" s="39"/>
      <c r="C36" s="40"/>
      <c r="D36" s="40"/>
      <c r="E36" s="40"/>
      <c r="F36" s="40"/>
      <c r="G36" s="40"/>
      <c r="H36" s="40"/>
      <c r="I36" s="40"/>
      <c r="J36" s="40"/>
      <c r="K36" s="40"/>
      <c r="L36" s="40"/>
      <c r="M36" s="40"/>
      <c r="N36" s="40"/>
      <c r="O36" s="40"/>
      <c r="P36" s="40"/>
      <c r="Q36" s="40"/>
      <c r="R36" s="40"/>
      <c r="S36" s="40"/>
      <c r="T36" s="40"/>
      <c r="U36" s="40"/>
      <c r="V36" s="40"/>
      <c r="W36" s="40"/>
      <c r="X36" s="40"/>
      <c r="Y36" s="40"/>
      <c r="Z36" s="40"/>
      <c r="AA36" s="40"/>
      <c r="AB36" s="40"/>
      <c r="AC36" s="40"/>
      <c r="AD36" s="40"/>
      <c r="AE36" s="40"/>
      <c r="AF36" s="40"/>
      <c r="AG36" s="40"/>
      <c r="AH36" s="40"/>
      <c r="AI36" s="40"/>
      <c r="AJ36" s="40"/>
      <c r="AK36" s="40"/>
      <c r="AL36" s="40"/>
      <c r="AM36" s="40"/>
      <c r="AN36" s="40"/>
      <c r="AO36" s="40"/>
      <c r="AP36" s="40"/>
      <c r="AQ36" s="40"/>
      <c r="AR36" s="44"/>
      <c r="BE36" s="38"/>
    </row>
    <row r="37" s="2" customFormat="1" ht="14.4" customHeight="1">
      <c r="A37" s="38"/>
      <c r="B37" s="39"/>
      <c r="C37" s="40"/>
      <c r="D37" s="40"/>
      <c r="E37" s="40"/>
      <c r="F37" s="40"/>
      <c r="G37" s="40"/>
      <c r="H37" s="40"/>
      <c r="I37" s="40"/>
      <c r="J37" s="40"/>
      <c r="K37" s="40"/>
      <c r="L37" s="40"/>
      <c r="M37" s="40"/>
      <c r="N37" s="40"/>
      <c r="O37" s="40"/>
      <c r="P37" s="40"/>
      <c r="Q37" s="40"/>
      <c r="R37" s="40"/>
      <c r="S37" s="40"/>
      <c r="T37" s="40"/>
      <c r="U37" s="40"/>
      <c r="V37" s="40"/>
      <c r="W37" s="40"/>
      <c r="X37" s="40"/>
      <c r="Y37" s="40"/>
      <c r="Z37" s="40"/>
      <c r="AA37" s="40"/>
      <c r="AB37" s="40"/>
      <c r="AC37" s="40"/>
      <c r="AD37" s="40"/>
      <c r="AE37" s="40"/>
      <c r="AF37" s="40"/>
      <c r="AG37" s="40"/>
      <c r="AH37" s="40"/>
      <c r="AI37" s="40"/>
      <c r="AJ37" s="40"/>
      <c r="AK37" s="40"/>
      <c r="AL37" s="40"/>
      <c r="AM37" s="40"/>
      <c r="AN37" s="40"/>
      <c r="AO37" s="40"/>
      <c r="AP37" s="40"/>
      <c r="AQ37" s="40"/>
      <c r="AR37" s="44"/>
      <c r="BE37" s="38"/>
    </row>
    <row r="38" s="1" customFormat="1" ht="14.4" customHeight="1">
      <c r="B38" s="21"/>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0"/>
    </row>
    <row r="39" s="1" customFormat="1" ht="14.4" customHeight="1">
      <c r="B39" s="21"/>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0"/>
    </row>
    <row r="40" s="1" customFormat="1" ht="14.4" customHeight="1">
      <c r="B40" s="21"/>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0"/>
    </row>
    <row r="41" s="1" customFormat="1" ht="14.4" customHeight="1">
      <c r="B41" s="21"/>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0"/>
    </row>
    <row r="42" s="1" customFormat="1" ht="14.4" customHeight="1">
      <c r="B42" s="21"/>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0"/>
    </row>
    <row r="43" s="1" customFormat="1" ht="14.4" customHeight="1">
      <c r="B43" s="21"/>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0"/>
    </row>
    <row r="44" s="1" customFormat="1" ht="14.4" customHeight="1">
      <c r="B44" s="21"/>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0"/>
    </row>
    <row r="45" s="1" customFormat="1" ht="14.4" customHeight="1">
      <c r="B45" s="21"/>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0"/>
    </row>
    <row r="46" s="1" customFormat="1" ht="14.4" customHeight="1">
      <c r="B46" s="21"/>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0"/>
    </row>
    <row r="47" s="1" customFormat="1" ht="14.4" customHeight="1">
      <c r="B47" s="21"/>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0"/>
    </row>
    <row r="48" s="1" customFormat="1" ht="14.4" customHeight="1">
      <c r="B48" s="21"/>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0"/>
    </row>
    <row r="49" s="2" customFormat="1" ht="14.4" customHeight="1">
      <c r="B49" s="59"/>
      <c r="C49" s="60"/>
      <c r="D49" s="61" t="s">
        <v>58</v>
      </c>
      <c r="E49" s="62"/>
      <c r="F49" s="62"/>
      <c r="G49" s="62"/>
      <c r="H49" s="62"/>
      <c r="I49" s="62"/>
      <c r="J49" s="62"/>
      <c r="K49" s="62"/>
      <c r="L49" s="62"/>
      <c r="M49" s="62"/>
      <c r="N49" s="62"/>
      <c r="O49" s="62"/>
      <c r="P49" s="62"/>
      <c r="Q49" s="62"/>
      <c r="R49" s="62"/>
      <c r="S49" s="62"/>
      <c r="T49" s="62"/>
      <c r="U49" s="62"/>
      <c r="V49" s="62"/>
      <c r="W49" s="62"/>
      <c r="X49" s="62"/>
      <c r="Y49" s="62"/>
      <c r="Z49" s="62"/>
      <c r="AA49" s="62"/>
      <c r="AB49" s="62"/>
      <c r="AC49" s="62"/>
      <c r="AD49" s="62"/>
      <c r="AE49" s="62"/>
      <c r="AF49" s="62"/>
      <c r="AG49" s="62"/>
      <c r="AH49" s="61" t="s">
        <v>59</v>
      </c>
      <c r="AI49" s="62"/>
      <c r="AJ49" s="62"/>
      <c r="AK49" s="62"/>
      <c r="AL49" s="62"/>
      <c r="AM49" s="62"/>
      <c r="AN49" s="62"/>
      <c r="AO49" s="62"/>
      <c r="AP49" s="60"/>
      <c r="AQ49" s="60"/>
      <c r="AR49" s="63"/>
    </row>
    <row r="50">
      <c r="B50" s="21"/>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0"/>
    </row>
    <row r="51">
      <c r="B51" s="21"/>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0"/>
    </row>
    <row r="52">
      <c r="B52" s="21"/>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0"/>
    </row>
    <row r="53">
      <c r="B53" s="21"/>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0"/>
    </row>
    <row r="54">
      <c r="B54" s="21"/>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0"/>
    </row>
    <row r="55">
      <c r="B55" s="21"/>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0"/>
    </row>
    <row r="56">
      <c r="B56" s="21"/>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0"/>
    </row>
    <row r="57">
      <c r="B57" s="21"/>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0"/>
    </row>
    <row r="58">
      <c r="B58" s="21"/>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0"/>
    </row>
    <row r="59">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0"/>
    </row>
    <row r="60" s="2" customFormat="1">
      <c r="A60" s="38"/>
      <c r="B60" s="39"/>
      <c r="C60" s="40"/>
      <c r="D60" s="64" t="s">
        <v>60</v>
      </c>
      <c r="E60" s="42"/>
      <c r="F60" s="42"/>
      <c r="G60" s="42"/>
      <c r="H60" s="42"/>
      <c r="I60" s="42"/>
      <c r="J60" s="42"/>
      <c r="K60" s="42"/>
      <c r="L60" s="42"/>
      <c r="M60" s="42"/>
      <c r="N60" s="42"/>
      <c r="O60" s="42"/>
      <c r="P60" s="42"/>
      <c r="Q60" s="42"/>
      <c r="R60" s="42"/>
      <c r="S60" s="42"/>
      <c r="T60" s="42"/>
      <c r="U60" s="42"/>
      <c r="V60" s="64" t="s">
        <v>61</v>
      </c>
      <c r="W60" s="42"/>
      <c r="X60" s="42"/>
      <c r="Y60" s="42"/>
      <c r="Z60" s="42"/>
      <c r="AA60" s="42"/>
      <c r="AB60" s="42"/>
      <c r="AC60" s="42"/>
      <c r="AD60" s="42"/>
      <c r="AE60" s="42"/>
      <c r="AF60" s="42"/>
      <c r="AG60" s="42"/>
      <c r="AH60" s="64" t="s">
        <v>60</v>
      </c>
      <c r="AI60" s="42"/>
      <c r="AJ60" s="42"/>
      <c r="AK60" s="42"/>
      <c r="AL60" s="42"/>
      <c r="AM60" s="64" t="s">
        <v>61</v>
      </c>
      <c r="AN60" s="42"/>
      <c r="AO60" s="42"/>
      <c r="AP60" s="40"/>
      <c r="AQ60" s="40"/>
      <c r="AR60" s="44"/>
      <c r="BE60" s="38"/>
    </row>
    <row r="61">
      <c r="B61" s="21"/>
      <c r="C61" s="22"/>
      <c r="D61" s="22"/>
      <c r="E61" s="22"/>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0"/>
    </row>
    <row r="62">
      <c r="B62" s="21"/>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0"/>
    </row>
    <row r="63">
      <c r="B63" s="21"/>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0"/>
    </row>
    <row r="64" s="2" customFormat="1">
      <c r="A64" s="38"/>
      <c r="B64" s="39"/>
      <c r="C64" s="40"/>
      <c r="D64" s="61" t="s">
        <v>62</v>
      </c>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1" t="s">
        <v>63</v>
      </c>
      <c r="AI64" s="65"/>
      <c r="AJ64" s="65"/>
      <c r="AK64" s="65"/>
      <c r="AL64" s="65"/>
      <c r="AM64" s="65"/>
      <c r="AN64" s="65"/>
      <c r="AO64" s="65"/>
      <c r="AP64" s="40"/>
      <c r="AQ64" s="40"/>
      <c r="AR64" s="44"/>
      <c r="BE64" s="38"/>
    </row>
    <row r="65">
      <c r="B65" s="21"/>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0"/>
    </row>
    <row r="66">
      <c r="B66" s="21"/>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0"/>
    </row>
    <row r="67">
      <c r="B67" s="21"/>
      <c r="C67" s="22"/>
      <c r="D67" s="22"/>
      <c r="E67" s="22"/>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0"/>
    </row>
    <row r="68">
      <c r="B68" s="21"/>
      <c r="C68" s="22"/>
      <c r="D68" s="22"/>
      <c r="E68" s="22"/>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0"/>
    </row>
    <row r="69">
      <c r="B69" s="21"/>
      <c r="C69" s="22"/>
      <c r="D69" s="22"/>
      <c r="E69" s="22"/>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0"/>
    </row>
    <row r="70">
      <c r="B70" s="21"/>
      <c r="C70" s="22"/>
      <c r="D70" s="22"/>
      <c r="E70" s="22"/>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0"/>
    </row>
    <row r="71">
      <c r="B71" s="21"/>
      <c r="C71" s="22"/>
      <c r="D71" s="22"/>
      <c r="E71" s="22"/>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0"/>
    </row>
    <row r="72">
      <c r="B72" s="21"/>
      <c r="C72" s="22"/>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0"/>
    </row>
    <row r="73">
      <c r="B73" s="21"/>
      <c r="C73" s="22"/>
      <c r="D73" s="22"/>
      <c r="E73" s="22"/>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0"/>
    </row>
    <row r="74">
      <c r="B74" s="21"/>
      <c r="C74" s="22"/>
      <c r="D74" s="22"/>
      <c r="E74" s="22"/>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0"/>
    </row>
    <row r="75" s="2" customFormat="1">
      <c r="A75" s="38"/>
      <c r="B75" s="39"/>
      <c r="C75" s="40"/>
      <c r="D75" s="64" t="s">
        <v>60</v>
      </c>
      <c r="E75" s="42"/>
      <c r="F75" s="42"/>
      <c r="G75" s="42"/>
      <c r="H75" s="42"/>
      <c r="I75" s="42"/>
      <c r="J75" s="42"/>
      <c r="K75" s="42"/>
      <c r="L75" s="42"/>
      <c r="M75" s="42"/>
      <c r="N75" s="42"/>
      <c r="O75" s="42"/>
      <c r="P75" s="42"/>
      <c r="Q75" s="42"/>
      <c r="R75" s="42"/>
      <c r="S75" s="42"/>
      <c r="T75" s="42"/>
      <c r="U75" s="42"/>
      <c r="V75" s="64" t="s">
        <v>61</v>
      </c>
      <c r="W75" s="42"/>
      <c r="X75" s="42"/>
      <c r="Y75" s="42"/>
      <c r="Z75" s="42"/>
      <c r="AA75" s="42"/>
      <c r="AB75" s="42"/>
      <c r="AC75" s="42"/>
      <c r="AD75" s="42"/>
      <c r="AE75" s="42"/>
      <c r="AF75" s="42"/>
      <c r="AG75" s="42"/>
      <c r="AH75" s="64" t="s">
        <v>60</v>
      </c>
      <c r="AI75" s="42"/>
      <c r="AJ75" s="42"/>
      <c r="AK75" s="42"/>
      <c r="AL75" s="42"/>
      <c r="AM75" s="64" t="s">
        <v>61</v>
      </c>
      <c r="AN75" s="42"/>
      <c r="AO75" s="42"/>
      <c r="AP75" s="40"/>
      <c r="AQ75" s="40"/>
      <c r="AR75" s="44"/>
      <c r="BE75" s="38"/>
    </row>
    <row r="76" s="2" customFormat="1">
      <c r="A76" s="38"/>
      <c r="B76" s="39"/>
      <c r="C76" s="40"/>
      <c r="D76" s="40"/>
      <c r="E76" s="40"/>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40"/>
      <c r="AJ76" s="40"/>
      <c r="AK76" s="40"/>
      <c r="AL76" s="40"/>
      <c r="AM76" s="40"/>
      <c r="AN76" s="40"/>
      <c r="AO76" s="40"/>
      <c r="AP76" s="40"/>
      <c r="AQ76" s="40"/>
      <c r="AR76" s="44"/>
      <c r="BE76" s="38"/>
    </row>
    <row r="77" s="2" customFormat="1" ht="6.96" customHeight="1">
      <c r="A77" s="38"/>
      <c r="B77" s="66"/>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44"/>
      <c r="BE77" s="38"/>
    </row>
    <row r="81" s="2" customFormat="1" ht="6.96" customHeight="1">
      <c r="A81" s="38"/>
      <c r="B81" s="68"/>
      <c r="C81" s="69"/>
      <c r="D81" s="69"/>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44"/>
      <c r="BE81" s="38"/>
    </row>
    <row r="82" s="2" customFormat="1" ht="24.96" customHeight="1">
      <c r="A82" s="38"/>
      <c r="B82" s="39"/>
      <c r="C82" s="23" t="s">
        <v>64</v>
      </c>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4"/>
      <c r="BE82" s="38"/>
    </row>
    <row r="83" s="2" customFormat="1" ht="6.96" customHeight="1">
      <c r="A83" s="38"/>
      <c r="B83" s="39"/>
      <c r="C83" s="40"/>
      <c r="D83" s="40"/>
      <c r="E83" s="40"/>
      <c r="F83" s="40"/>
      <c r="G83" s="40"/>
      <c r="H83" s="40"/>
      <c r="I83" s="40"/>
      <c r="J83" s="40"/>
      <c r="K83" s="40"/>
      <c r="L83" s="40"/>
      <c r="M83" s="40"/>
      <c r="N83" s="40"/>
      <c r="O83" s="40"/>
      <c r="P83" s="40"/>
      <c r="Q83" s="40"/>
      <c r="R83" s="40"/>
      <c r="S83" s="40"/>
      <c r="T83" s="40"/>
      <c r="U83" s="40"/>
      <c r="V83" s="40"/>
      <c r="W83" s="40"/>
      <c r="X83" s="40"/>
      <c r="Y83" s="40"/>
      <c r="Z83" s="40"/>
      <c r="AA83" s="40"/>
      <c r="AB83" s="40"/>
      <c r="AC83" s="40"/>
      <c r="AD83" s="40"/>
      <c r="AE83" s="40"/>
      <c r="AF83" s="40"/>
      <c r="AG83" s="40"/>
      <c r="AH83" s="40"/>
      <c r="AI83" s="40"/>
      <c r="AJ83" s="40"/>
      <c r="AK83" s="40"/>
      <c r="AL83" s="40"/>
      <c r="AM83" s="40"/>
      <c r="AN83" s="40"/>
      <c r="AO83" s="40"/>
      <c r="AP83" s="40"/>
      <c r="AQ83" s="40"/>
      <c r="AR83" s="44"/>
      <c r="BE83" s="38"/>
    </row>
    <row r="84" s="4" customFormat="1" ht="12" customHeight="1">
      <c r="A84" s="4"/>
      <c r="B84" s="70"/>
      <c r="C84" s="32" t="s">
        <v>13</v>
      </c>
      <c r="D84" s="71"/>
      <c r="E84" s="71"/>
      <c r="F84" s="71"/>
      <c r="G84" s="71"/>
      <c r="H84" s="71"/>
      <c r="I84" s="71"/>
      <c r="J84" s="71"/>
      <c r="K84" s="71"/>
      <c r="L84" s="71" t="str">
        <f>K5</f>
        <v>M25/013</v>
      </c>
      <c r="M84" s="71"/>
      <c r="N84" s="71"/>
      <c r="O84" s="71"/>
      <c r="P84" s="71"/>
      <c r="Q84" s="71"/>
      <c r="R84" s="71"/>
      <c r="S84" s="71"/>
      <c r="T84" s="71"/>
      <c r="U84" s="71"/>
      <c r="V84" s="71"/>
      <c r="W84" s="71"/>
      <c r="X84" s="71"/>
      <c r="Y84" s="71"/>
      <c r="Z84" s="71"/>
      <c r="AA84" s="71"/>
      <c r="AB84" s="71"/>
      <c r="AC84" s="71"/>
      <c r="AD84" s="71"/>
      <c r="AE84" s="71"/>
      <c r="AF84" s="71"/>
      <c r="AG84" s="71"/>
      <c r="AH84" s="71"/>
      <c r="AI84" s="71"/>
      <c r="AJ84" s="71"/>
      <c r="AK84" s="71"/>
      <c r="AL84" s="71"/>
      <c r="AM84" s="71"/>
      <c r="AN84" s="71"/>
      <c r="AO84" s="71"/>
      <c r="AP84" s="71"/>
      <c r="AQ84" s="71"/>
      <c r="AR84" s="72"/>
      <c r="BE84" s="4"/>
    </row>
    <row r="85" s="5" customFormat="1" ht="36.96" customHeight="1">
      <c r="A85" s="5"/>
      <c r="B85" s="73"/>
      <c r="C85" s="74" t="s">
        <v>16</v>
      </c>
      <c r="D85" s="75"/>
      <c r="E85" s="75"/>
      <c r="F85" s="75"/>
      <c r="G85" s="75"/>
      <c r="H85" s="75"/>
      <c r="I85" s="75"/>
      <c r="J85" s="75"/>
      <c r="K85" s="75"/>
      <c r="L85" s="76" t="str">
        <f>K6</f>
        <v>Ředický potok, Lukovna, oprava zaústění, ř.km 0,000 - 0,100</v>
      </c>
      <c r="M85" s="75"/>
      <c r="N85" s="75"/>
      <c r="O85" s="75"/>
      <c r="P85" s="75"/>
      <c r="Q85" s="75"/>
      <c r="R85" s="75"/>
      <c r="S85" s="75"/>
      <c r="T85" s="75"/>
      <c r="U85" s="75"/>
      <c r="V85" s="75"/>
      <c r="W85" s="75"/>
      <c r="X85" s="75"/>
      <c r="Y85" s="75"/>
      <c r="Z85" s="75"/>
      <c r="AA85" s="75"/>
      <c r="AB85" s="75"/>
      <c r="AC85" s="75"/>
      <c r="AD85" s="75"/>
      <c r="AE85" s="75"/>
      <c r="AF85" s="75"/>
      <c r="AG85" s="75"/>
      <c r="AH85" s="75"/>
      <c r="AI85" s="75"/>
      <c r="AJ85" s="75"/>
      <c r="AK85" s="75"/>
      <c r="AL85" s="75"/>
      <c r="AM85" s="75"/>
      <c r="AN85" s="75"/>
      <c r="AO85" s="75"/>
      <c r="AP85" s="75"/>
      <c r="AQ85" s="75"/>
      <c r="AR85" s="77"/>
      <c r="BE85" s="5"/>
    </row>
    <row r="86" s="2" customFormat="1" ht="6.96" customHeight="1">
      <c r="A86" s="38"/>
      <c r="B86" s="39"/>
      <c r="C86" s="40"/>
      <c r="D86" s="40"/>
      <c r="E86" s="40"/>
      <c r="F86" s="40"/>
      <c r="G86" s="40"/>
      <c r="H86" s="40"/>
      <c r="I86" s="40"/>
      <c r="J86" s="40"/>
      <c r="K86" s="40"/>
      <c r="L86" s="40"/>
      <c r="M86" s="40"/>
      <c r="N86" s="40"/>
      <c r="O86" s="40"/>
      <c r="P86" s="40"/>
      <c r="Q86" s="40"/>
      <c r="R86" s="40"/>
      <c r="S86" s="40"/>
      <c r="T86" s="40"/>
      <c r="U86" s="40"/>
      <c r="V86" s="40"/>
      <c r="W86" s="40"/>
      <c r="X86" s="40"/>
      <c r="Y86" s="40"/>
      <c r="Z86" s="40"/>
      <c r="AA86" s="40"/>
      <c r="AB86" s="40"/>
      <c r="AC86" s="40"/>
      <c r="AD86" s="40"/>
      <c r="AE86" s="40"/>
      <c r="AF86" s="40"/>
      <c r="AG86" s="40"/>
      <c r="AH86" s="40"/>
      <c r="AI86" s="40"/>
      <c r="AJ86" s="40"/>
      <c r="AK86" s="40"/>
      <c r="AL86" s="40"/>
      <c r="AM86" s="40"/>
      <c r="AN86" s="40"/>
      <c r="AO86" s="40"/>
      <c r="AP86" s="40"/>
      <c r="AQ86" s="40"/>
      <c r="AR86" s="44"/>
      <c r="BE86" s="38"/>
    </row>
    <row r="87" s="2" customFormat="1" ht="12" customHeight="1">
      <c r="A87" s="38"/>
      <c r="B87" s="39"/>
      <c r="C87" s="32" t="s">
        <v>24</v>
      </c>
      <c r="D87" s="40"/>
      <c r="E87" s="40"/>
      <c r="F87" s="40"/>
      <c r="G87" s="40"/>
      <c r="H87" s="40"/>
      <c r="I87" s="40"/>
      <c r="J87" s="40"/>
      <c r="K87" s="40"/>
      <c r="L87" s="78" t="str">
        <f>IF(K8="","",K8)</f>
        <v xml:space="preserve"> Lukovna</v>
      </c>
      <c r="M87" s="40"/>
      <c r="N87" s="40"/>
      <c r="O87" s="40"/>
      <c r="P87" s="40"/>
      <c r="Q87" s="40"/>
      <c r="R87" s="40"/>
      <c r="S87" s="40"/>
      <c r="T87" s="40"/>
      <c r="U87" s="40"/>
      <c r="V87" s="40"/>
      <c r="W87" s="40"/>
      <c r="X87" s="40"/>
      <c r="Y87" s="40"/>
      <c r="Z87" s="40"/>
      <c r="AA87" s="40"/>
      <c r="AB87" s="40"/>
      <c r="AC87" s="40"/>
      <c r="AD87" s="40"/>
      <c r="AE87" s="40"/>
      <c r="AF87" s="40"/>
      <c r="AG87" s="40"/>
      <c r="AH87" s="40"/>
      <c r="AI87" s="32" t="s">
        <v>26</v>
      </c>
      <c r="AJ87" s="40"/>
      <c r="AK87" s="40"/>
      <c r="AL87" s="40"/>
      <c r="AM87" s="79" t="str">
        <f>IF(AN8= "","",AN8)</f>
        <v>16. 10. 2025</v>
      </c>
      <c r="AN87" s="79"/>
      <c r="AO87" s="40"/>
      <c r="AP87" s="40"/>
      <c r="AQ87" s="40"/>
      <c r="AR87" s="44"/>
      <c r="BE87" s="38"/>
    </row>
    <row r="88" s="2" customFormat="1" ht="6.96" customHeight="1">
      <c r="A88" s="38"/>
      <c r="B88" s="39"/>
      <c r="C88" s="40"/>
      <c r="D88" s="40"/>
      <c r="E88" s="40"/>
      <c r="F88" s="40"/>
      <c r="G88" s="40"/>
      <c r="H88" s="40"/>
      <c r="I88" s="40"/>
      <c r="J88" s="40"/>
      <c r="K88" s="40"/>
      <c r="L88" s="40"/>
      <c r="M88" s="40"/>
      <c r="N88" s="40"/>
      <c r="O88" s="40"/>
      <c r="P88" s="40"/>
      <c r="Q88" s="40"/>
      <c r="R88" s="40"/>
      <c r="S88" s="40"/>
      <c r="T88" s="40"/>
      <c r="U88" s="40"/>
      <c r="V88" s="40"/>
      <c r="W88" s="40"/>
      <c r="X88" s="40"/>
      <c r="Y88" s="40"/>
      <c r="Z88" s="40"/>
      <c r="AA88" s="40"/>
      <c r="AB88" s="40"/>
      <c r="AC88" s="40"/>
      <c r="AD88" s="40"/>
      <c r="AE88" s="40"/>
      <c r="AF88" s="40"/>
      <c r="AG88" s="40"/>
      <c r="AH88" s="40"/>
      <c r="AI88" s="40"/>
      <c r="AJ88" s="40"/>
      <c r="AK88" s="40"/>
      <c r="AL88" s="40"/>
      <c r="AM88" s="40"/>
      <c r="AN88" s="40"/>
      <c r="AO88" s="40"/>
      <c r="AP88" s="40"/>
      <c r="AQ88" s="40"/>
      <c r="AR88" s="44"/>
      <c r="BE88" s="38"/>
    </row>
    <row r="89" s="2" customFormat="1" ht="25.65" customHeight="1">
      <c r="A89" s="38"/>
      <c r="B89" s="39"/>
      <c r="C89" s="32" t="s">
        <v>30</v>
      </c>
      <c r="D89" s="40"/>
      <c r="E89" s="40"/>
      <c r="F89" s="40"/>
      <c r="G89" s="40"/>
      <c r="H89" s="40"/>
      <c r="I89" s="40"/>
      <c r="J89" s="40"/>
      <c r="K89" s="40"/>
      <c r="L89" s="71" t="str">
        <f>IF(E11= "","",E11)</f>
        <v>Povodí Labe, státní podnik</v>
      </c>
      <c r="M89" s="40"/>
      <c r="N89" s="40"/>
      <c r="O89" s="40"/>
      <c r="P89" s="40"/>
      <c r="Q89" s="40"/>
      <c r="R89" s="40"/>
      <c r="S89" s="40"/>
      <c r="T89" s="40"/>
      <c r="U89" s="40"/>
      <c r="V89" s="40"/>
      <c r="W89" s="40"/>
      <c r="X89" s="40"/>
      <c r="Y89" s="40"/>
      <c r="Z89" s="40"/>
      <c r="AA89" s="40"/>
      <c r="AB89" s="40"/>
      <c r="AC89" s="40"/>
      <c r="AD89" s="40"/>
      <c r="AE89" s="40"/>
      <c r="AF89" s="40"/>
      <c r="AG89" s="40"/>
      <c r="AH89" s="40"/>
      <c r="AI89" s="32" t="s">
        <v>36</v>
      </c>
      <c r="AJ89" s="40"/>
      <c r="AK89" s="40"/>
      <c r="AL89" s="40"/>
      <c r="AM89" s="80" t="str">
        <f>IF(E17="","",E17)</f>
        <v>Multiaqua s.r.o.,Veverkova 1343,500 02 Hradec Král</v>
      </c>
      <c r="AN89" s="71"/>
      <c r="AO89" s="71"/>
      <c r="AP89" s="71"/>
      <c r="AQ89" s="40"/>
      <c r="AR89" s="44"/>
      <c r="AS89" s="81" t="s">
        <v>65</v>
      </c>
      <c r="AT89" s="82"/>
      <c r="AU89" s="83"/>
      <c r="AV89" s="83"/>
      <c r="AW89" s="83"/>
      <c r="AX89" s="83"/>
      <c r="AY89" s="83"/>
      <c r="AZ89" s="83"/>
      <c r="BA89" s="83"/>
      <c r="BB89" s="83"/>
      <c r="BC89" s="83"/>
      <c r="BD89" s="84"/>
      <c r="BE89" s="38"/>
    </row>
    <row r="90" s="2" customFormat="1" ht="15.15" customHeight="1">
      <c r="A90" s="38"/>
      <c r="B90" s="39"/>
      <c r="C90" s="32" t="s">
        <v>34</v>
      </c>
      <c r="D90" s="40"/>
      <c r="E90" s="40"/>
      <c r="F90" s="40"/>
      <c r="G90" s="40"/>
      <c r="H90" s="40"/>
      <c r="I90" s="40"/>
      <c r="J90" s="40"/>
      <c r="K90" s="40"/>
      <c r="L90" s="71" t="str">
        <f>IF(E14= "Vyplň údaj","",E14)</f>
        <v/>
      </c>
      <c r="M90" s="40"/>
      <c r="N90" s="40"/>
      <c r="O90" s="40"/>
      <c r="P90" s="40"/>
      <c r="Q90" s="40"/>
      <c r="R90" s="40"/>
      <c r="S90" s="40"/>
      <c r="T90" s="40"/>
      <c r="U90" s="40"/>
      <c r="V90" s="40"/>
      <c r="W90" s="40"/>
      <c r="X90" s="40"/>
      <c r="Y90" s="40"/>
      <c r="Z90" s="40"/>
      <c r="AA90" s="40"/>
      <c r="AB90" s="40"/>
      <c r="AC90" s="40"/>
      <c r="AD90" s="40"/>
      <c r="AE90" s="40"/>
      <c r="AF90" s="40"/>
      <c r="AG90" s="40"/>
      <c r="AH90" s="40"/>
      <c r="AI90" s="32" t="s">
        <v>41</v>
      </c>
      <c r="AJ90" s="40"/>
      <c r="AK90" s="40"/>
      <c r="AL90" s="40"/>
      <c r="AM90" s="80" t="str">
        <f>IF(E20="","",E20)</f>
        <v>Ing. Ladislav Malý</v>
      </c>
      <c r="AN90" s="71"/>
      <c r="AO90" s="71"/>
      <c r="AP90" s="71"/>
      <c r="AQ90" s="40"/>
      <c r="AR90" s="44"/>
      <c r="AS90" s="85"/>
      <c r="AT90" s="86"/>
      <c r="AU90" s="87"/>
      <c r="AV90" s="87"/>
      <c r="AW90" s="87"/>
      <c r="AX90" s="87"/>
      <c r="AY90" s="87"/>
      <c r="AZ90" s="87"/>
      <c r="BA90" s="87"/>
      <c r="BB90" s="87"/>
      <c r="BC90" s="87"/>
      <c r="BD90" s="88"/>
      <c r="BE90" s="38"/>
    </row>
    <row r="91" s="2" customFormat="1" ht="10.8" customHeight="1">
      <c r="A91" s="38"/>
      <c r="B91" s="39"/>
      <c r="C91" s="40"/>
      <c r="D91" s="40"/>
      <c r="E91" s="40"/>
      <c r="F91" s="40"/>
      <c r="G91" s="40"/>
      <c r="H91" s="40"/>
      <c r="I91" s="40"/>
      <c r="J91" s="40"/>
      <c r="K91" s="40"/>
      <c r="L91" s="40"/>
      <c r="M91" s="40"/>
      <c r="N91" s="40"/>
      <c r="O91" s="40"/>
      <c r="P91" s="40"/>
      <c r="Q91" s="40"/>
      <c r="R91" s="40"/>
      <c r="S91" s="40"/>
      <c r="T91" s="40"/>
      <c r="U91" s="40"/>
      <c r="V91" s="40"/>
      <c r="W91" s="40"/>
      <c r="X91" s="40"/>
      <c r="Y91" s="40"/>
      <c r="Z91" s="40"/>
      <c r="AA91" s="40"/>
      <c r="AB91" s="40"/>
      <c r="AC91" s="40"/>
      <c r="AD91" s="40"/>
      <c r="AE91" s="40"/>
      <c r="AF91" s="40"/>
      <c r="AG91" s="40"/>
      <c r="AH91" s="40"/>
      <c r="AI91" s="40"/>
      <c r="AJ91" s="40"/>
      <c r="AK91" s="40"/>
      <c r="AL91" s="40"/>
      <c r="AM91" s="40"/>
      <c r="AN91" s="40"/>
      <c r="AO91" s="40"/>
      <c r="AP91" s="40"/>
      <c r="AQ91" s="40"/>
      <c r="AR91" s="44"/>
      <c r="AS91" s="89"/>
      <c r="AT91" s="90"/>
      <c r="AU91" s="91"/>
      <c r="AV91" s="91"/>
      <c r="AW91" s="91"/>
      <c r="AX91" s="91"/>
      <c r="AY91" s="91"/>
      <c r="AZ91" s="91"/>
      <c r="BA91" s="91"/>
      <c r="BB91" s="91"/>
      <c r="BC91" s="91"/>
      <c r="BD91" s="92"/>
      <c r="BE91" s="38"/>
    </row>
    <row r="92" s="2" customFormat="1" ht="29.28" customHeight="1">
      <c r="A92" s="38"/>
      <c r="B92" s="39"/>
      <c r="C92" s="93" t="s">
        <v>66</v>
      </c>
      <c r="D92" s="94"/>
      <c r="E92" s="94"/>
      <c r="F92" s="94"/>
      <c r="G92" s="94"/>
      <c r="H92" s="95"/>
      <c r="I92" s="96" t="s">
        <v>67</v>
      </c>
      <c r="J92" s="94"/>
      <c r="K92" s="94"/>
      <c r="L92" s="94"/>
      <c r="M92" s="94"/>
      <c r="N92" s="94"/>
      <c r="O92" s="94"/>
      <c r="P92" s="94"/>
      <c r="Q92" s="94"/>
      <c r="R92" s="94"/>
      <c r="S92" s="94"/>
      <c r="T92" s="94"/>
      <c r="U92" s="94"/>
      <c r="V92" s="94"/>
      <c r="W92" s="94"/>
      <c r="X92" s="94"/>
      <c r="Y92" s="94"/>
      <c r="Z92" s="94"/>
      <c r="AA92" s="94"/>
      <c r="AB92" s="94"/>
      <c r="AC92" s="94"/>
      <c r="AD92" s="94"/>
      <c r="AE92" s="94"/>
      <c r="AF92" s="94"/>
      <c r="AG92" s="97" t="s">
        <v>68</v>
      </c>
      <c r="AH92" s="94"/>
      <c r="AI92" s="94"/>
      <c r="AJ92" s="94"/>
      <c r="AK92" s="94"/>
      <c r="AL92" s="94"/>
      <c r="AM92" s="94"/>
      <c r="AN92" s="96" t="s">
        <v>69</v>
      </c>
      <c r="AO92" s="94"/>
      <c r="AP92" s="98"/>
      <c r="AQ92" s="99" t="s">
        <v>70</v>
      </c>
      <c r="AR92" s="44"/>
      <c r="AS92" s="100" t="s">
        <v>71</v>
      </c>
      <c r="AT92" s="101" t="s">
        <v>72</v>
      </c>
      <c r="AU92" s="101" t="s">
        <v>73</v>
      </c>
      <c r="AV92" s="101" t="s">
        <v>74</v>
      </c>
      <c r="AW92" s="101" t="s">
        <v>75</v>
      </c>
      <c r="AX92" s="101" t="s">
        <v>76</v>
      </c>
      <c r="AY92" s="101" t="s">
        <v>77</v>
      </c>
      <c r="AZ92" s="101" t="s">
        <v>78</v>
      </c>
      <c r="BA92" s="101" t="s">
        <v>79</v>
      </c>
      <c r="BB92" s="101" t="s">
        <v>80</v>
      </c>
      <c r="BC92" s="101" t="s">
        <v>81</v>
      </c>
      <c r="BD92" s="102" t="s">
        <v>82</v>
      </c>
      <c r="BE92" s="38"/>
    </row>
    <row r="93" s="2" customFormat="1" ht="10.8" customHeight="1">
      <c r="A93" s="38"/>
      <c r="B93" s="39"/>
      <c r="C93" s="40"/>
      <c r="D93" s="40"/>
      <c r="E93" s="40"/>
      <c r="F93" s="40"/>
      <c r="G93" s="40"/>
      <c r="H93" s="40"/>
      <c r="I93" s="40"/>
      <c r="J93" s="40"/>
      <c r="K93" s="40"/>
      <c r="L93" s="40"/>
      <c r="M93" s="40"/>
      <c r="N93" s="40"/>
      <c r="O93" s="40"/>
      <c r="P93" s="40"/>
      <c r="Q93" s="40"/>
      <c r="R93" s="40"/>
      <c r="S93" s="40"/>
      <c r="T93" s="40"/>
      <c r="U93" s="40"/>
      <c r="V93" s="40"/>
      <c r="W93" s="40"/>
      <c r="X93" s="40"/>
      <c r="Y93" s="40"/>
      <c r="Z93" s="40"/>
      <c r="AA93" s="40"/>
      <c r="AB93" s="40"/>
      <c r="AC93" s="40"/>
      <c r="AD93" s="40"/>
      <c r="AE93" s="40"/>
      <c r="AF93" s="40"/>
      <c r="AG93" s="40"/>
      <c r="AH93" s="40"/>
      <c r="AI93" s="40"/>
      <c r="AJ93" s="40"/>
      <c r="AK93" s="40"/>
      <c r="AL93" s="40"/>
      <c r="AM93" s="40"/>
      <c r="AN93" s="40"/>
      <c r="AO93" s="40"/>
      <c r="AP93" s="40"/>
      <c r="AQ93" s="40"/>
      <c r="AR93" s="44"/>
      <c r="AS93" s="103"/>
      <c r="AT93" s="104"/>
      <c r="AU93" s="104"/>
      <c r="AV93" s="104"/>
      <c r="AW93" s="104"/>
      <c r="AX93" s="104"/>
      <c r="AY93" s="104"/>
      <c r="AZ93" s="104"/>
      <c r="BA93" s="104"/>
      <c r="BB93" s="104"/>
      <c r="BC93" s="104"/>
      <c r="BD93" s="105"/>
      <c r="BE93" s="38"/>
    </row>
    <row r="94" s="6" customFormat="1" ht="32.4" customHeight="1">
      <c r="A94" s="6"/>
      <c r="B94" s="106"/>
      <c r="C94" s="107" t="s">
        <v>83</v>
      </c>
      <c r="D94" s="108"/>
      <c r="E94" s="108"/>
      <c r="F94" s="108"/>
      <c r="G94" s="108"/>
      <c r="H94" s="108"/>
      <c r="I94" s="108"/>
      <c r="J94" s="108"/>
      <c r="K94" s="108"/>
      <c r="L94" s="108"/>
      <c r="M94" s="108"/>
      <c r="N94" s="108"/>
      <c r="O94" s="108"/>
      <c r="P94" s="108"/>
      <c r="Q94" s="108"/>
      <c r="R94" s="108"/>
      <c r="S94" s="108"/>
      <c r="T94" s="108"/>
      <c r="U94" s="108"/>
      <c r="V94" s="108"/>
      <c r="W94" s="108"/>
      <c r="X94" s="108"/>
      <c r="Y94" s="108"/>
      <c r="Z94" s="108"/>
      <c r="AA94" s="108"/>
      <c r="AB94" s="108"/>
      <c r="AC94" s="108"/>
      <c r="AD94" s="108"/>
      <c r="AE94" s="108"/>
      <c r="AF94" s="108"/>
      <c r="AG94" s="109">
        <f>ROUND(AG95+AG98,2)</f>
        <v>0</v>
      </c>
      <c r="AH94" s="109"/>
      <c r="AI94" s="109"/>
      <c r="AJ94" s="109"/>
      <c r="AK94" s="109"/>
      <c r="AL94" s="109"/>
      <c r="AM94" s="109"/>
      <c r="AN94" s="110">
        <f>SUM(AG94,AT94)</f>
        <v>0</v>
      </c>
      <c r="AO94" s="110"/>
      <c r="AP94" s="110"/>
      <c r="AQ94" s="111" t="s">
        <v>1</v>
      </c>
      <c r="AR94" s="112"/>
      <c r="AS94" s="113">
        <f>ROUND(AS95+AS98,2)</f>
        <v>0</v>
      </c>
      <c r="AT94" s="114">
        <f>ROUND(SUM(AV94:AW94),2)</f>
        <v>0</v>
      </c>
      <c r="AU94" s="115">
        <f>ROUND(AU95+AU98,5)</f>
        <v>0</v>
      </c>
      <c r="AV94" s="114">
        <f>ROUND(AZ94*L29,2)</f>
        <v>0</v>
      </c>
      <c r="AW94" s="114">
        <f>ROUND(BA94*L30,2)</f>
        <v>0</v>
      </c>
      <c r="AX94" s="114">
        <f>ROUND(BB94*L29,2)</f>
        <v>0</v>
      </c>
      <c r="AY94" s="114">
        <f>ROUND(BC94*L30,2)</f>
        <v>0</v>
      </c>
      <c r="AZ94" s="114">
        <f>ROUND(AZ95+AZ98,2)</f>
        <v>0</v>
      </c>
      <c r="BA94" s="114">
        <f>ROUND(BA95+BA98,2)</f>
        <v>0</v>
      </c>
      <c r="BB94" s="114">
        <f>ROUND(BB95+BB98,2)</f>
        <v>0</v>
      </c>
      <c r="BC94" s="114">
        <f>ROUND(BC95+BC98,2)</f>
        <v>0</v>
      </c>
      <c r="BD94" s="116">
        <f>ROUND(BD95+BD98,2)</f>
        <v>0</v>
      </c>
      <c r="BE94" s="6"/>
      <c r="BS94" s="117" t="s">
        <v>84</v>
      </c>
      <c r="BT94" s="117" t="s">
        <v>85</v>
      </c>
      <c r="BU94" s="118" t="s">
        <v>86</v>
      </c>
      <c r="BV94" s="117" t="s">
        <v>87</v>
      </c>
      <c r="BW94" s="117" t="s">
        <v>5</v>
      </c>
      <c r="BX94" s="117" t="s">
        <v>88</v>
      </c>
      <c r="CL94" s="117" t="s">
        <v>20</v>
      </c>
    </row>
    <row r="95" s="7" customFormat="1" ht="16.5" customHeight="1">
      <c r="A95" s="7"/>
      <c r="B95" s="119"/>
      <c r="C95" s="120"/>
      <c r="D95" s="121" t="s">
        <v>23</v>
      </c>
      <c r="E95" s="121"/>
      <c r="F95" s="121"/>
      <c r="G95" s="121"/>
      <c r="H95" s="121"/>
      <c r="I95" s="122"/>
      <c r="J95" s="121" t="s">
        <v>89</v>
      </c>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3">
        <f>ROUND(SUM(AG96:AG97),2)</f>
        <v>0</v>
      </c>
      <c r="AH95" s="122"/>
      <c r="AI95" s="122"/>
      <c r="AJ95" s="122"/>
      <c r="AK95" s="122"/>
      <c r="AL95" s="122"/>
      <c r="AM95" s="122"/>
      <c r="AN95" s="124">
        <f>SUM(AG95,AT95)</f>
        <v>0</v>
      </c>
      <c r="AO95" s="122"/>
      <c r="AP95" s="122"/>
      <c r="AQ95" s="125" t="s">
        <v>90</v>
      </c>
      <c r="AR95" s="126"/>
      <c r="AS95" s="127">
        <f>ROUND(SUM(AS96:AS97),2)</f>
        <v>0</v>
      </c>
      <c r="AT95" s="128">
        <f>ROUND(SUM(AV95:AW95),2)</f>
        <v>0</v>
      </c>
      <c r="AU95" s="129">
        <f>ROUND(SUM(AU96:AU97),5)</f>
        <v>0</v>
      </c>
      <c r="AV95" s="128">
        <f>ROUND(AZ95*L29,2)</f>
        <v>0</v>
      </c>
      <c r="AW95" s="128">
        <f>ROUND(BA95*L30,2)</f>
        <v>0</v>
      </c>
      <c r="AX95" s="128">
        <f>ROUND(BB95*L29,2)</f>
        <v>0</v>
      </c>
      <c r="AY95" s="128">
        <f>ROUND(BC95*L30,2)</f>
        <v>0</v>
      </c>
      <c r="AZ95" s="128">
        <f>ROUND(SUM(AZ96:AZ97),2)</f>
        <v>0</v>
      </c>
      <c r="BA95" s="128">
        <f>ROUND(SUM(BA96:BA97),2)</f>
        <v>0</v>
      </c>
      <c r="BB95" s="128">
        <f>ROUND(SUM(BB96:BB97),2)</f>
        <v>0</v>
      </c>
      <c r="BC95" s="128">
        <f>ROUND(SUM(BC96:BC97),2)</f>
        <v>0</v>
      </c>
      <c r="BD95" s="130">
        <f>ROUND(SUM(BD96:BD97),2)</f>
        <v>0</v>
      </c>
      <c r="BE95" s="7"/>
      <c r="BS95" s="131" t="s">
        <v>84</v>
      </c>
      <c r="BT95" s="131" t="s">
        <v>23</v>
      </c>
      <c r="BV95" s="131" t="s">
        <v>87</v>
      </c>
      <c r="BW95" s="131" t="s">
        <v>91</v>
      </c>
      <c r="BX95" s="131" t="s">
        <v>5</v>
      </c>
      <c r="CL95" s="131" t="s">
        <v>20</v>
      </c>
      <c r="CM95" s="131" t="s">
        <v>92</v>
      </c>
    </row>
    <row r="96" s="4" customFormat="1" ht="16.5" customHeight="1">
      <c r="A96" s="132" t="s">
        <v>93</v>
      </c>
      <c r="B96" s="70"/>
      <c r="C96" s="133"/>
      <c r="D96" s="133"/>
      <c r="E96" s="134" t="s">
        <v>23</v>
      </c>
      <c r="F96" s="134"/>
      <c r="G96" s="134"/>
      <c r="H96" s="134"/>
      <c r="I96" s="134"/>
      <c r="J96" s="133"/>
      <c r="K96" s="134" t="s">
        <v>89</v>
      </c>
      <c r="L96" s="134"/>
      <c r="M96" s="134"/>
      <c r="N96" s="134"/>
      <c r="O96" s="134"/>
      <c r="P96" s="134"/>
      <c r="Q96" s="134"/>
      <c r="R96" s="134"/>
      <c r="S96" s="134"/>
      <c r="T96" s="134"/>
      <c r="U96" s="134"/>
      <c r="V96" s="134"/>
      <c r="W96" s="134"/>
      <c r="X96" s="134"/>
      <c r="Y96" s="134"/>
      <c r="Z96" s="134"/>
      <c r="AA96" s="134"/>
      <c r="AB96" s="134"/>
      <c r="AC96" s="134"/>
      <c r="AD96" s="134"/>
      <c r="AE96" s="134"/>
      <c r="AF96" s="134"/>
      <c r="AG96" s="135">
        <f>'1 - Oprava koryta'!J30</f>
        <v>0</v>
      </c>
      <c r="AH96" s="133"/>
      <c r="AI96" s="133"/>
      <c r="AJ96" s="133"/>
      <c r="AK96" s="133"/>
      <c r="AL96" s="133"/>
      <c r="AM96" s="133"/>
      <c r="AN96" s="135">
        <f>SUM(AG96,AT96)</f>
        <v>0</v>
      </c>
      <c r="AO96" s="133"/>
      <c r="AP96" s="133"/>
      <c r="AQ96" s="136" t="s">
        <v>94</v>
      </c>
      <c r="AR96" s="72"/>
      <c r="AS96" s="137">
        <v>0</v>
      </c>
      <c r="AT96" s="138">
        <f>ROUND(SUM(AV96:AW96),2)</f>
        <v>0</v>
      </c>
      <c r="AU96" s="139">
        <f>'1 - Oprava koryta'!P123</f>
        <v>0</v>
      </c>
      <c r="AV96" s="138">
        <f>'1 - Oprava koryta'!J33</f>
        <v>0</v>
      </c>
      <c r="AW96" s="138">
        <f>'1 - Oprava koryta'!J34</f>
        <v>0</v>
      </c>
      <c r="AX96" s="138">
        <f>'1 - Oprava koryta'!J35</f>
        <v>0</v>
      </c>
      <c r="AY96" s="138">
        <f>'1 - Oprava koryta'!J36</f>
        <v>0</v>
      </c>
      <c r="AZ96" s="138">
        <f>'1 - Oprava koryta'!F33</f>
        <v>0</v>
      </c>
      <c r="BA96" s="138">
        <f>'1 - Oprava koryta'!F34</f>
        <v>0</v>
      </c>
      <c r="BB96" s="138">
        <f>'1 - Oprava koryta'!F35</f>
        <v>0</v>
      </c>
      <c r="BC96" s="138">
        <f>'1 - Oprava koryta'!F36</f>
        <v>0</v>
      </c>
      <c r="BD96" s="140">
        <f>'1 - Oprava koryta'!F37</f>
        <v>0</v>
      </c>
      <c r="BE96" s="4"/>
      <c r="BT96" s="141" t="s">
        <v>92</v>
      </c>
      <c r="BU96" s="141" t="s">
        <v>95</v>
      </c>
      <c r="BV96" s="141" t="s">
        <v>87</v>
      </c>
      <c r="BW96" s="141" t="s">
        <v>91</v>
      </c>
      <c r="BX96" s="141" t="s">
        <v>5</v>
      </c>
      <c r="CL96" s="141" t="s">
        <v>20</v>
      </c>
      <c r="CM96" s="141" t="s">
        <v>92</v>
      </c>
    </row>
    <row r="97" s="4" customFormat="1" ht="16.5" customHeight="1">
      <c r="A97" s="132" t="s">
        <v>93</v>
      </c>
      <c r="B97" s="70"/>
      <c r="C97" s="133"/>
      <c r="D97" s="133"/>
      <c r="E97" s="134" t="s">
        <v>96</v>
      </c>
      <c r="F97" s="134"/>
      <c r="G97" s="134"/>
      <c r="H97" s="134"/>
      <c r="I97" s="134"/>
      <c r="J97" s="133"/>
      <c r="K97" s="134" t="s">
        <v>97</v>
      </c>
      <c r="L97" s="134"/>
      <c r="M97" s="134"/>
      <c r="N97" s="134"/>
      <c r="O97" s="134"/>
      <c r="P97" s="134"/>
      <c r="Q97" s="134"/>
      <c r="R97" s="134"/>
      <c r="S97" s="134"/>
      <c r="T97" s="134"/>
      <c r="U97" s="134"/>
      <c r="V97" s="134"/>
      <c r="W97" s="134"/>
      <c r="X97" s="134"/>
      <c r="Y97" s="134"/>
      <c r="Z97" s="134"/>
      <c r="AA97" s="134"/>
      <c r="AB97" s="134"/>
      <c r="AC97" s="134"/>
      <c r="AD97" s="134"/>
      <c r="AE97" s="134"/>
      <c r="AF97" s="134"/>
      <c r="AG97" s="135">
        <f>'1.1 - Odstranění dřevin a...'!J32</f>
        <v>0</v>
      </c>
      <c r="AH97" s="133"/>
      <c r="AI97" s="133"/>
      <c r="AJ97" s="133"/>
      <c r="AK97" s="133"/>
      <c r="AL97" s="133"/>
      <c r="AM97" s="133"/>
      <c r="AN97" s="135">
        <f>SUM(AG97,AT97)</f>
        <v>0</v>
      </c>
      <c r="AO97" s="133"/>
      <c r="AP97" s="133"/>
      <c r="AQ97" s="136" t="s">
        <v>94</v>
      </c>
      <c r="AR97" s="72"/>
      <c r="AS97" s="137">
        <v>0</v>
      </c>
      <c r="AT97" s="138">
        <f>ROUND(SUM(AV97:AW97),2)</f>
        <v>0</v>
      </c>
      <c r="AU97" s="139">
        <f>'1.1 - Odstranění dřevin a...'!P122</f>
        <v>0</v>
      </c>
      <c r="AV97" s="138">
        <f>'1.1 - Odstranění dřevin a...'!J35</f>
        <v>0</v>
      </c>
      <c r="AW97" s="138">
        <f>'1.1 - Odstranění dřevin a...'!J36</f>
        <v>0</v>
      </c>
      <c r="AX97" s="138">
        <f>'1.1 - Odstranění dřevin a...'!J37</f>
        <v>0</v>
      </c>
      <c r="AY97" s="138">
        <f>'1.1 - Odstranění dřevin a...'!J38</f>
        <v>0</v>
      </c>
      <c r="AZ97" s="138">
        <f>'1.1 - Odstranění dřevin a...'!F35</f>
        <v>0</v>
      </c>
      <c r="BA97" s="138">
        <f>'1.1 - Odstranění dřevin a...'!F36</f>
        <v>0</v>
      </c>
      <c r="BB97" s="138">
        <f>'1.1 - Odstranění dřevin a...'!F37</f>
        <v>0</v>
      </c>
      <c r="BC97" s="138">
        <f>'1.1 - Odstranění dřevin a...'!F38</f>
        <v>0</v>
      </c>
      <c r="BD97" s="140">
        <f>'1.1 - Odstranění dřevin a...'!F39</f>
        <v>0</v>
      </c>
      <c r="BE97" s="4"/>
      <c r="BT97" s="141" t="s">
        <v>92</v>
      </c>
      <c r="BV97" s="141" t="s">
        <v>87</v>
      </c>
      <c r="BW97" s="141" t="s">
        <v>98</v>
      </c>
      <c r="BX97" s="141" t="s">
        <v>91</v>
      </c>
      <c r="CL97" s="141" t="s">
        <v>20</v>
      </c>
    </row>
    <row r="98" s="7" customFormat="1" ht="16.5" customHeight="1">
      <c r="A98" s="132" t="s">
        <v>93</v>
      </c>
      <c r="B98" s="119"/>
      <c r="C98" s="120"/>
      <c r="D98" s="121" t="s">
        <v>99</v>
      </c>
      <c r="E98" s="121"/>
      <c r="F98" s="121"/>
      <c r="G98" s="121"/>
      <c r="H98" s="121"/>
      <c r="I98" s="122"/>
      <c r="J98" s="121" t="s">
        <v>100</v>
      </c>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4">
        <f>'VON - Vedlejší a ostatní ...'!J30</f>
        <v>0</v>
      </c>
      <c r="AH98" s="122"/>
      <c r="AI98" s="122"/>
      <c r="AJ98" s="122"/>
      <c r="AK98" s="122"/>
      <c r="AL98" s="122"/>
      <c r="AM98" s="122"/>
      <c r="AN98" s="124">
        <f>SUM(AG98,AT98)</f>
        <v>0</v>
      </c>
      <c r="AO98" s="122"/>
      <c r="AP98" s="122"/>
      <c r="AQ98" s="125" t="s">
        <v>90</v>
      </c>
      <c r="AR98" s="126"/>
      <c r="AS98" s="142">
        <v>0</v>
      </c>
      <c r="AT98" s="143">
        <f>ROUND(SUM(AV98:AW98),2)</f>
        <v>0</v>
      </c>
      <c r="AU98" s="144">
        <f>'VON - Vedlejší a ostatní ...'!P123</f>
        <v>0</v>
      </c>
      <c r="AV98" s="143">
        <f>'VON - Vedlejší a ostatní ...'!J33</f>
        <v>0</v>
      </c>
      <c r="AW98" s="143">
        <f>'VON - Vedlejší a ostatní ...'!J34</f>
        <v>0</v>
      </c>
      <c r="AX98" s="143">
        <f>'VON - Vedlejší a ostatní ...'!J35</f>
        <v>0</v>
      </c>
      <c r="AY98" s="143">
        <f>'VON - Vedlejší a ostatní ...'!J36</f>
        <v>0</v>
      </c>
      <c r="AZ98" s="143">
        <f>'VON - Vedlejší a ostatní ...'!F33</f>
        <v>0</v>
      </c>
      <c r="BA98" s="143">
        <f>'VON - Vedlejší a ostatní ...'!F34</f>
        <v>0</v>
      </c>
      <c r="BB98" s="143">
        <f>'VON - Vedlejší a ostatní ...'!F35</f>
        <v>0</v>
      </c>
      <c r="BC98" s="143">
        <f>'VON - Vedlejší a ostatní ...'!F36</f>
        <v>0</v>
      </c>
      <c r="BD98" s="145">
        <f>'VON - Vedlejší a ostatní ...'!F37</f>
        <v>0</v>
      </c>
      <c r="BE98" s="7"/>
      <c r="BT98" s="131" t="s">
        <v>23</v>
      </c>
      <c r="BV98" s="131" t="s">
        <v>87</v>
      </c>
      <c r="BW98" s="131" t="s">
        <v>101</v>
      </c>
      <c r="BX98" s="131" t="s">
        <v>5</v>
      </c>
      <c r="CL98" s="131" t="s">
        <v>20</v>
      </c>
      <c r="CM98" s="131" t="s">
        <v>92</v>
      </c>
    </row>
    <row r="99" s="2" customFormat="1" ht="30" customHeight="1">
      <c r="A99" s="38"/>
      <c r="B99" s="39"/>
      <c r="C99" s="40"/>
      <c r="D99" s="40"/>
      <c r="E99" s="40"/>
      <c r="F99" s="40"/>
      <c r="G99" s="40"/>
      <c r="H99" s="40"/>
      <c r="I99" s="40"/>
      <c r="J99" s="40"/>
      <c r="K99" s="40"/>
      <c r="L99" s="40"/>
      <c r="M99" s="40"/>
      <c r="N99" s="40"/>
      <c r="O99" s="40"/>
      <c r="P99" s="40"/>
      <c r="Q99" s="40"/>
      <c r="R99" s="40"/>
      <c r="S99" s="40"/>
      <c r="T99" s="40"/>
      <c r="U99" s="40"/>
      <c r="V99" s="40"/>
      <c r="W99" s="40"/>
      <c r="X99" s="40"/>
      <c r="Y99" s="40"/>
      <c r="Z99" s="40"/>
      <c r="AA99" s="40"/>
      <c r="AB99" s="40"/>
      <c r="AC99" s="40"/>
      <c r="AD99" s="40"/>
      <c r="AE99" s="40"/>
      <c r="AF99" s="40"/>
      <c r="AG99" s="40"/>
      <c r="AH99" s="40"/>
      <c r="AI99" s="40"/>
      <c r="AJ99" s="40"/>
      <c r="AK99" s="40"/>
      <c r="AL99" s="40"/>
      <c r="AM99" s="40"/>
      <c r="AN99" s="40"/>
      <c r="AO99" s="40"/>
      <c r="AP99" s="40"/>
      <c r="AQ99" s="40"/>
      <c r="AR99" s="44"/>
      <c r="AS99" s="38"/>
      <c r="AT99" s="38"/>
      <c r="AU99" s="38"/>
      <c r="AV99" s="38"/>
      <c r="AW99" s="38"/>
      <c r="AX99" s="38"/>
      <c r="AY99" s="38"/>
      <c r="AZ99" s="38"/>
      <c r="BA99" s="38"/>
      <c r="BB99" s="38"/>
      <c r="BC99" s="38"/>
      <c r="BD99" s="38"/>
      <c r="BE99" s="38"/>
    </row>
    <row r="100" s="2" customFormat="1" ht="6.96" customHeight="1">
      <c r="A100" s="38"/>
      <c r="B100" s="66"/>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44"/>
      <c r="AS100" s="38"/>
      <c r="AT100" s="38"/>
      <c r="AU100" s="38"/>
      <c r="AV100" s="38"/>
      <c r="AW100" s="38"/>
      <c r="AX100" s="38"/>
      <c r="AY100" s="38"/>
      <c r="AZ100" s="38"/>
      <c r="BA100" s="38"/>
      <c r="BB100" s="38"/>
      <c r="BC100" s="38"/>
      <c r="BD100" s="38"/>
      <c r="BE100" s="38"/>
    </row>
  </sheetData>
  <sheetProtection sheet="1" formatColumns="0" formatRows="0" objects="1" scenarios="1" spinCount="100000" saltValue="KrHSQmJnNX53Bcd+WElhHcV1mimPTLqddK5SGNvxx3U7jpbAuJloy2P74ic5n0ywKF2ZYrU3aGb//NTZni067g==" hashValue="XfOX9fSVk+iP5yE/lqXWiCBqSK3ZhjQMpfwAw9e/X4Q5GiUsOLrJGdig29MElL/B+KHDzW4tXpMRjYtkZ3lFIw==" algorithmName="SHA-512" password="CC35"/>
  <mergeCells count="54">
    <mergeCell ref="L85:AJ85"/>
    <mergeCell ref="AM87:AN87"/>
    <mergeCell ref="AS89:AT91"/>
    <mergeCell ref="AM89:AP89"/>
    <mergeCell ref="AM90:AP90"/>
    <mergeCell ref="C92:G92"/>
    <mergeCell ref="AG92:AM92"/>
    <mergeCell ref="AN92:AP92"/>
    <mergeCell ref="I92:AF92"/>
    <mergeCell ref="AG95:AM95"/>
    <mergeCell ref="AN95:AP95"/>
    <mergeCell ref="J95:AF95"/>
    <mergeCell ref="D95:H95"/>
    <mergeCell ref="AN96:AP96"/>
    <mergeCell ref="E96:I96"/>
    <mergeCell ref="K96:AF96"/>
    <mergeCell ref="AG96:AM96"/>
    <mergeCell ref="K97:AF97"/>
    <mergeCell ref="AN97:AP97"/>
    <mergeCell ref="E97:I97"/>
    <mergeCell ref="AG97:AM97"/>
    <mergeCell ref="AG98:AM98"/>
    <mergeCell ref="AN98:AP98"/>
    <mergeCell ref="D98:H98"/>
    <mergeCell ref="J98:AF98"/>
    <mergeCell ref="AG94:AM94"/>
    <mergeCell ref="AN94:AP94"/>
    <mergeCell ref="BE5:BE34"/>
    <mergeCell ref="K5:AJ5"/>
    <mergeCell ref="K6:AJ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s>
  <hyperlinks>
    <hyperlink ref="A96" location="'1 - Oprava koryta'!C2" display="/"/>
    <hyperlink ref="A97" location="'1.1 - Odstranění dřevin a...'!C2" display="/"/>
    <hyperlink ref="A98" location="'VON - Vedlejší a ostatní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91</v>
      </c>
    </row>
    <row r="3" s="1" customFormat="1" ht="6.96" customHeight="1">
      <c r="B3" s="146"/>
      <c r="C3" s="147"/>
      <c r="D3" s="147"/>
      <c r="E3" s="147"/>
      <c r="F3" s="147"/>
      <c r="G3" s="147"/>
      <c r="H3" s="147"/>
      <c r="I3" s="147"/>
      <c r="J3" s="147"/>
      <c r="K3" s="147"/>
      <c r="L3" s="20"/>
      <c r="AT3" s="17" t="s">
        <v>92</v>
      </c>
    </row>
    <row r="4" s="1" customFormat="1" ht="24.96" customHeight="1">
      <c r="B4" s="20"/>
      <c r="D4" s="148" t="s">
        <v>102</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Ředický potok, Lukovna, oprava zaústění, ř.km 0,000 - 0,100</v>
      </c>
      <c r="F7" s="150"/>
      <c r="G7" s="150"/>
      <c r="H7" s="150"/>
      <c r="L7" s="20"/>
    </row>
    <row r="8" s="2" customFormat="1" ht="12" customHeight="1">
      <c r="A8" s="38"/>
      <c r="B8" s="44"/>
      <c r="C8" s="38"/>
      <c r="D8" s="150" t="s">
        <v>103</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52" t="s">
        <v>104</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50" t="s">
        <v>19</v>
      </c>
      <c r="E11" s="38"/>
      <c r="F11" s="141" t="s">
        <v>20</v>
      </c>
      <c r="G11" s="38"/>
      <c r="H11" s="38"/>
      <c r="I11" s="150" t="s">
        <v>21</v>
      </c>
      <c r="J11" s="141" t="s">
        <v>1</v>
      </c>
      <c r="K11" s="38"/>
      <c r="L11" s="63"/>
      <c r="S11" s="38"/>
      <c r="T11" s="38"/>
      <c r="U11" s="38"/>
      <c r="V11" s="38"/>
      <c r="W11" s="38"/>
      <c r="X11" s="38"/>
      <c r="Y11" s="38"/>
      <c r="Z11" s="38"/>
      <c r="AA11" s="38"/>
      <c r="AB11" s="38"/>
      <c r="AC11" s="38"/>
      <c r="AD11" s="38"/>
      <c r="AE11" s="38"/>
    </row>
    <row r="12" s="2" customFormat="1" ht="12" customHeight="1">
      <c r="A12" s="38"/>
      <c r="B12" s="44"/>
      <c r="C12" s="38"/>
      <c r="D12" s="150" t="s">
        <v>24</v>
      </c>
      <c r="E12" s="38"/>
      <c r="F12" s="141" t="s">
        <v>25</v>
      </c>
      <c r="G12" s="38"/>
      <c r="H12" s="38"/>
      <c r="I12" s="150" t="s">
        <v>26</v>
      </c>
      <c r="J12" s="153" t="str">
        <f>'Rekapitulace stavby'!AN8</f>
        <v>16. 10. 2025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50" t="s">
        <v>30</v>
      </c>
      <c r="E14" s="38"/>
      <c r="F14" s="38"/>
      <c r="G14" s="38"/>
      <c r="H14" s="38"/>
      <c r="I14" s="150" t="s">
        <v>31</v>
      </c>
      <c r="J14" s="141"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1" t="s">
        <v>32</v>
      </c>
      <c r="F15" s="38"/>
      <c r="G15" s="38"/>
      <c r="H15" s="38"/>
      <c r="I15" s="150" t="s">
        <v>33</v>
      </c>
      <c r="J15" s="141"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50" t="s">
        <v>34</v>
      </c>
      <c r="E17" s="38"/>
      <c r="F17" s="38"/>
      <c r="G17" s="38"/>
      <c r="H17" s="38"/>
      <c r="I17" s="150" t="s">
        <v>31</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1"/>
      <c r="G18" s="141"/>
      <c r="H18" s="141"/>
      <c r="I18" s="150" t="s">
        <v>33</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50" t="s">
        <v>36</v>
      </c>
      <c r="E20" s="38"/>
      <c r="F20" s="38"/>
      <c r="G20" s="38"/>
      <c r="H20" s="38"/>
      <c r="I20" s="150" t="s">
        <v>31</v>
      </c>
      <c r="J20" s="141" t="s">
        <v>37</v>
      </c>
      <c r="K20" s="38"/>
      <c r="L20" s="63"/>
      <c r="S20" s="38"/>
      <c r="T20" s="38"/>
      <c r="U20" s="38"/>
      <c r="V20" s="38"/>
      <c r="W20" s="38"/>
      <c r="X20" s="38"/>
      <c r="Y20" s="38"/>
      <c r="Z20" s="38"/>
      <c r="AA20" s="38"/>
      <c r="AB20" s="38"/>
      <c r="AC20" s="38"/>
      <c r="AD20" s="38"/>
      <c r="AE20" s="38"/>
    </row>
    <row r="21" s="2" customFormat="1" ht="18" customHeight="1">
      <c r="A21" s="38"/>
      <c r="B21" s="44"/>
      <c r="C21" s="38"/>
      <c r="D21" s="38"/>
      <c r="E21" s="141" t="s">
        <v>38</v>
      </c>
      <c r="F21" s="38"/>
      <c r="G21" s="38"/>
      <c r="H21" s="38"/>
      <c r="I21" s="150" t="s">
        <v>33</v>
      </c>
      <c r="J21" s="141" t="s">
        <v>39</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50" t="s">
        <v>41</v>
      </c>
      <c r="E23" s="38"/>
      <c r="F23" s="38"/>
      <c r="G23" s="38"/>
      <c r="H23" s="38"/>
      <c r="I23" s="150" t="s">
        <v>31</v>
      </c>
      <c r="J23" s="141"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1" t="s">
        <v>42</v>
      </c>
      <c r="F24" s="38"/>
      <c r="G24" s="38"/>
      <c r="H24" s="38"/>
      <c r="I24" s="150" t="s">
        <v>33</v>
      </c>
      <c r="J24" s="141"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50" t="s">
        <v>43</v>
      </c>
      <c r="E26" s="38"/>
      <c r="F26" s="38"/>
      <c r="G26" s="38"/>
      <c r="H26" s="38"/>
      <c r="I26" s="38"/>
      <c r="J26" s="38"/>
      <c r="K26" s="38"/>
      <c r="L26" s="63"/>
      <c r="S26" s="38"/>
      <c r="T26" s="38"/>
      <c r="U26" s="38"/>
      <c r="V26" s="38"/>
      <c r="W26" s="38"/>
      <c r="X26" s="38"/>
      <c r="Y26" s="38"/>
      <c r="Z26" s="38"/>
      <c r="AA26" s="38"/>
      <c r="AB26" s="38"/>
      <c r="AC26" s="38"/>
      <c r="AD26" s="38"/>
      <c r="AE26" s="38"/>
    </row>
    <row r="27" s="8" customFormat="1" ht="59.25" customHeight="1">
      <c r="A27" s="154"/>
      <c r="B27" s="155"/>
      <c r="C27" s="154"/>
      <c r="D27" s="154"/>
      <c r="E27" s="156" t="s">
        <v>105</v>
      </c>
      <c r="F27" s="156"/>
      <c r="G27" s="156"/>
      <c r="H27" s="156"/>
      <c r="I27" s="154"/>
      <c r="J27" s="154"/>
      <c r="K27" s="154"/>
      <c r="L27" s="157"/>
      <c r="S27" s="154"/>
      <c r="T27" s="154"/>
      <c r="U27" s="154"/>
      <c r="V27" s="154"/>
      <c r="W27" s="154"/>
      <c r="X27" s="154"/>
      <c r="Y27" s="154"/>
      <c r="Z27" s="154"/>
      <c r="AA27" s="154"/>
      <c r="AB27" s="154"/>
      <c r="AC27" s="154"/>
      <c r="AD27" s="154"/>
      <c r="AE27" s="154"/>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58"/>
      <c r="E29" s="158"/>
      <c r="F29" s="158"/>
      <c r="G29" s="158"/>
      <c r="H29" s="158"/>
      <c r="I29" s="158"/>
      <c r="J29" s="158"/>
      <c r="K29" s="158"/>
      <c r="L29" s="63"/>
      <c r="S29" s="38"/>
      <c r="T29" s="38"/>
      <c r="U29" s="38"/>
      <c r="V29" s="38"/>
      <c r="W29" s="38"/>
      <c r="X29" s="38"/>
      <c r="Y29" s="38"/>
      <c r="Z29" s="38"/>
      <c r="AA29" s="38"/>
      <c r="AB29" s="38"/>
      <c r="AC29" s="38"/>
      <c r="AD29" s="38"/>
      <c r="AE29" s="38"/>
    </row>
    <row r="30" s="2" customFormat="1" ht="25.44" customHeight="1">
      <c r="A30" s="38"/>
      <c r="B30" s="44"/>
      <c r="C30" s="38"/>
      <c r="D30" s="159" t="s">
        <v>45</v>
      </c>
      <c r="E30" s="38"/>
      <c r="F30" s="38"/>
      <c r="G30" s="38"/>
      <c r="H30" s="38"/>
      <c r="I30" s="38"/>
      <c r="J30" s="160">
        <f>ROUND(J123, 2)</f>
        <v>0</v>
      </c>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14.4" customHeight="1">
      <c r="A32" s="38"/>
      <c r="B32" s="44"/>
      <c r="C32" s="38"/>
      <c r="D32" s="38"/>
      <c r="E32" s="38"/>
      <c r="F32" s="161" t="s">
        <v>47</v>
      </c>
      <c r="G32" s="38"/>
      <c r="H32" s="38"/>
      <c r="I32" s="161" t="s">
        <v>46</v>
      </c>
      <c r="J32" s="161" t="s">
        <v>48</v>
      </c>
      <c r="K32" s="38"/>
      <c r="L32" s="63"/>
      <c r="S32" s="38"/>
      <c r="T32" s="38"/>
      <c r="U32" s="38"/>
      <c r="V32" s="38"/>
      <c r="W32" s="38"/>
      <c r="X32" s="38"/>
      <c r="Y32" s="38"/>
      <c r="Z32" s="38"/>
      <c r="AA32" s="38"/>
      <c r="AB32" s="38"/>
      <c r="AC32" s="38"/>
      <c r="AD32" s="38"/>
      <c r="AE32" s="38"/>
    </row>
    <row r="33" s="2" customFormat="1" ht="14.4" customHeight="1">
      <c r="A33" s="38"/>
      <c r="B33" s="44"/>
      <c r="C33" s="38"/>
      <c r="D33" s="162" t="s">
        <v>49</v>
      </c>
      <c r="E33" s="150" t="s">
        <v>50</v>
      </c>
      <c r="F33" s="163">
        <f>ROUND((SUM(BE123:BE335)),  2)</f>
        <v>0</v>
      </c>
      <c r="G33" s="38"/>
      <c r="H33" s="38"/>
      <c r="I33" s="164">
        <v>0.20999999999999999</v>
      </c>
      <c r="J33" s="163">
        <f>ROUND(((SUM(BE123:BE335))*I33),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50" t="s">
        <v>51</v>
      </c>
      <c r="F34" s="163">
        <f>ROUND((SUM(BF123:BF335)),  2)</f>
        <v>0</v>
      </c>
      <c r="G34" s="38"/>
      <c r="H34" s="38"/>
      <c r="I34" s="164">
        <v>0.14999999999999999</v>
      </c>
      <c r="J34" s="163">
        <f>ROUND(((SUM(BF123:BF335))*I34),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50" t="s">
        <v>52</v>
      </c>
      <c r="F35" s="163">
        <f>ROUND((SUM(BG123:BG335)),  2)</f>
        <v>0</v>
      </c>
      <c r="G35" s="38"/>
      <c r="H35" s="38"/>
      <c r="I35" s="164">
        <v>0.20999999999999999</v>
      </c>
      <c r="J35" s="163">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50" t="s">
        <v>53</v>
      </c>
      <c r="F36" s="163">
        <f>ROUND((SUM(BH123:BH335)),  2)</f>
        <v>0</v>
      </c>
      <c r="G36" s="38"/>
      <c r="H36" s="38"/>
      <c r="I36" s="164">
        <v>0.14999999999999999</v>
      </c>
      <c r="J36" s="163">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54</v>
      </c>
      <c r="F37" s="163">
        <f>ROUND((SUM(BI123:BI335)),  2)</f>
        <v>0</v>
      </c>
      <c r="G37" s="38"/>
      <c r="H37" s="38"/>
      <c r="I37" s="164">
        <v>0</v>
      </c>
      <c r="J37" s="163">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65"/>
      <c r="D39" s="166" t="s">
        <v>55</v>
      </c>
      <c r="E39" s="167"/>
      <c r="F39" s="167"/>
      <c r="G39" s="168" t="s">
        <v>56</v>
      </c>
      <c r="H39" s="169" t="s">
        <v>57</v>
      </c>
      <c r="I39" s="167"/>
      <c r="J39" s="170">
        <f>SUM(J30:J37)</f>
        <v>0</v>
      </c>
      <c r="K39" s="171"/>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58</v>
      </c>
      <c r="E50" s="173"/>
      <c r="F50" s="173"/>
      <c r="G50" s="172" t="s">
        <v>59</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60</v>
      </c>
      <c r="E61" s="175"/>
      <c r="F61" s="176" t="s">
        <v>61</v>
      </c>
      <c r="G61" s="174" t="s">
        <v>60</v>
      </c>
      <c r="H61" s="175"/>
      <c r="I61" s="175"/>
      <c r="J61" s="177" t="s">
        <v>61</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62</v>
      </c>
      <c r="E65" s="178"/>
      <c r="F65" s="178"/>
      <c r="G65" s="172" t="s">
        <v>63</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60</v>
      </c>
      <c r="E76" s="175"/>
      <c r="F76" s="176" t="s">
        <v>61</v>
      </c>
      <c r="G76" s="174" t="s">
        <v>60</v>
      </c>
      <c r="H76" s="175"/>
      <c r="I76" s="175"/>
      <c r="J76" s="177" t="s">
        <v>61</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106</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Ředický potok, Lukovna, oprava zaústění, ř.km 0,000 - 0,100</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103</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1 - Oprava koryta</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24</v>
      </c>
      <c r="D89" s="40"/>
      <c r="E89" s="40"/>
      <c r="F89" s="27" t="str">
        <f>F12</f>
        <v xml:space="preserve"> Lukovna</v>
      </c>
      <c r="G89" s="40"/>
      <c r="H89" s="40"/>
      <c r="I89" s="32" t="s">
        <v>26</v>
      </c>
      <c r="J89" s="79" t="str">
        <f>IF(J12="","",J12)</f>
        <v>16. 10. 2025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54.45" customHeight="1">
      <c r="A91" s="38"/>
      <c r="B91" s="39"/>
      <c r="C91" s="32" t="s">
        <v>30</v>
      </c>
      <c r="D91" s="40"/>
      <c r="E91" s="40"/>
      <c r="F91" s="27" t="str">
        <f>E15</f>
        <v>Povodí Labe, státní podnik</v>
      </c>
      <c r="G91" s="40"/>
      <c r="H91" s="40"/>
      <c r="I91" s="32" t="s">
        <v>36</v>
      </c>
      <c r="J91" s="36" t="str">
        <f>E21</f>
        <v>Multiaqua s.r.o.,Veverkova 1343,500 02 Hradec Král</v>
      </c>
      <c r="K91" s="40"/>
      <c r="L91" s="63"/>
      <c r="S91" s="38"/>
      <c r="T91" s="38"/>
      <c r="U91" s="38"/>
      <c r="V91" s="38"/>
      <c r="W91" s="38"/>
      <c r="X91" s="38"/>
      <c r="Y91" s="38"/>
      <c r="Z91" s="38"/>
      <c r="AA91" s="38"/>
      <c r="AB91" s="38"/>
      <c r="AC91" s="38"/>
      <c r="AD91" s="38"/>
      <c r="AE91" s="38"/>
    </row>
    <row r="92" s="2" customFormat="1" ht="15.15" customHeight="1">
      <c r="A92" s="38"/>
      <c r="B92" s="39"/>
      <c r="C92" s="32" t="s">
        <v>34</v>
      </c>
      <c r="D92" s="40"/>
      <c r="E92" s="40"/>
      <c r="F92" s="27" t="str">
        <f>IF(E18="","",E18)</f>
        <v>Vyplň údaj</v>
      </c>
      <c r="G92" s="40"/>
      <c r="H92" s="40"/>
      <c r="I92" s="32" t="s">
        <v>41</v>
      </c>
      <c r="J92" s="36" t="str">
        <f>E24</f>
        <v>Ing. Ladislav Malý</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84" t="s">
        <v>107</v>
      </c>
      <c r="D94" s="185"/>
      <c r="E94" s="185"/>
      <c r="F94" s="185"/>
      <c r="G94" s="185"/>
      <c r="H94" s="185"/>
      <c r="I94" s="185"/>
      <c r="J94" s="186" t="s">
        <v>108</v>
      </c>
      <c r="K94" s="185"/>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87" t="s">
        <v>109</v>
      </c>
      <c r="D96" s="40"/>
      <c r="E96" s="40"/>
      <c r="F96" s="40"/>
      <c r="G96" s="40"/>
      <c r="H96" s="40"/>
      <c r="I96" s="40"/>
      <c r="J96" s="110">
        <f>J123</f>
        <v>0</v>
      </c>
      <c r="K96" s="40"/>
      <c r="L96" s="63"/>
      <c r="S96" s="38"/>
      <c r="T96" s="38"/>
      <c r="U96" s="38"/>
      <c r="V96" s="38"/>
      <c r="W96" s="38"/>
      <c r="X96" s="38"/>
      <c r="Y96" s="38"/>
      <c r="Z96" s="38"/>
      <c r="AA96" s="38"/>
      <c r="AB96" s="38"/>
      <c r="AC96" s="38"/>
      <c r="AD96" s="38"/>
      <c r="AE96" s="38"/>
      <c r="AU96" s="17" t="s">
        <v>110</v>
      </c>
    </row>
    <row r="97" s="9" customFormat="1" ht="24.96" customHeight="1">
      <c r="A97" s="9"/>
      <c r="B97" s="188"/>
      <c r="C97" s="189"/>
      <c r="D97" s="190" t="s">
        <v>111</v>
      </c>
      <c r="E97" s="191"/>
      <c r="F97" s="191"/>
      <c r="G97" s="191"/>
      <c r="H97" s="191"/>
      <c r="I97" s="191"/>
      <c r="J97" s="192">
        <f>J124</f>
        <v>0</v>
      </c>
      <c r="K97" s="189"/>
      <c r="L97" s="193"/>
      <c r="S97" s="9"/>
      <c r="T97" s="9"/>
      <c r="U97" s="9"/>
      <c r="V97" s="9"/>
      <c r="W97" s="9"/>
      <c r="X97" s="9"/>
      <c r="Y97" s="9"/>
      <c r="Z97" s="9"/>
      <c r="AA97" s="9"/>
      <c r="AB97" s="9"/>
      <c r="AC97" s="9"/>
      <c r="AD97" s="9"/>
      <c r="AE97" s="9"/>
    </row>
    <row r="98" s="10" customFormat="1" ht="19.92" customHeight="1">
      <c r="A98" s="10"/>
      <c r="B98" s="194"/>
      <c r="C98" s="133"/>
      <c r="D98" s="195" t="s">
        <v>112</v>
      </c>
      <c r="E98" s="196"/>
      <c r="F98" s="196"/>
      <c r="G98" s="196"/>
      <c r="H98" s="196"/>
      <c r="I98" s="196"/>
      <c r="J98" s="197">
        <f>J125</f>
        <v>0</v>
      </c>
      <c r="K98" s="133"/>
      <c r="L98" s="198"/>
      <c r="S98" s="10"/>
      <c r="T98" s="10"/>
      <c r="U98" s="10"/>
      <c r="V98" s="10"/>
      <c r="W98" s="10"/>
      <c r="X98" s="10"/>
      <c r="Y98" s="10"/>
      <c r="Z98" s="10"/>
      <c r="AA98" s="10"/>
      <c r="AB98" s="10"/>
      <c r="AC98" s="10"/>
      <c r="AD98" s="10"/>
      <c r="AE98" s="10"/>
    </row>
    <row r="99" s="10" customFormat="1" ht="19.92" customHeight="1">
      <c r="A99" s="10"/>
      <c r="B99" s="194"/>
      <c r="C99" s="133"/>
      <c r="D99" s="195" t="s">
        <v>113</v>
      </c>
      <c r="E99" s="196"/>
      <c r="F99" s="196"/>
      <c r="G99" s="196"/>
      <c r="H99" s="196"/>
      <c r="I99" s="196"/>
      <c r="J99" s="197">
        <f>J241</f>
        <v>0</v>
      </c>
      <c r="K99" s="133"/>
      <c r="L99" s="198"/>
      <c r="S99" s="10"/>
      <c r="T99" s="10"/>
      <c r="U99" s="10"/>
      <c r="V99" s="10"/>
      <c r="W99" s="10"/>
      <c r="X99" s="10"/>
      <c r="Y99" s="10"/>
      <c r="Z99" s="10"/>
      <c r="AA99" s="10"/>
      <c r="AB99" s="10"/>
      <c r="AC99" s="10"/>
      <c r="AD99" s="10"/>
      <c r="AE99" s="10"/>
    </row>
    <row r="100" s="10" customFormat="1" ht="19.92" customHeight="1">
      <c r="A100" s="10"/>
      <c r="B100" s="194"/>
      <c r="C100" s="133"/>
      <c r="D100" s="195" t="s">
        <v>114</v>
      </c>
      <c r="E100" s="196"/>
      <c r="F100" s="196"/>
      <c r="G100" s="196"/>
      <c r="H100" s="196"/>
      <c r="I100" s="196"/>
      <c r="J100" s="197">
        <f>J248</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115</v>
      </c>
      <c r="E101" s="196"/>
      <c r="F101" s="196"/>
      <c r="G101" s="196"/>
      <c r="H101" s="196"/>
      <c r="I101" s="196"/>
      <c r="J101" s="197">
        <f>J316</f>
        <v>0</v>
      </c>
      <c r="K101" s="133"/>
      <c r="L101" s="198"/>
      <c r="S101" s="10"/>
      <c r="T101" s="10"/>
      <c r="U101" s="10"/>
      <c r="V101" s="10"/>
      <c r="W101" s="10"/>
      <c r="X101" s="10"/>
      <c r="Y101" s="10"/>
      <c r="Z101" s="10"/>
      <c r="AA101" s="10"/>
      <c r="AB101" s="10"/>
      <c r="AC101" s="10"/>
      <c r="AD101" s="10"/>
      <c r="AE101" s="10"/>
    </row>
    <row r="102" s="10" customFormat="1" ht="19.92" customHeight="1">
      <c r="A102" s="10"/>
      <c r="B102" s="194"/>
      <c r="C102" s="133"/>
      <c r="D102" s="195" t="s">
        <v>116</v>
      </c>
      <c r="E102" s="196"/>
      <c r="F102" s="196"/>
      <c r="G102" s="196"/>
      <c r="H102" s="196"/>
      <c r="I102" s="196"/>
      <c r="J102" s="197">
        <f>J321</f>
        <v>0</v>
      </c>
      <c r="K102" s="133"/>
      <c r="L102" s="198"/>
      <c r="S102" s="10"/>
      <c r="T102" s="10"/>
      <c r="U102" s="10"/>
      <c r="V102" s="10"/>
      <c r="W102" s="10"/>
      <c r="X102" s="10"/>
      <c r="Y102" s="10"/>
      <c r="Z102" s="10"/>
      <c r="AA102" s="10"/>
      <c r="AB102" s="10"/>
      <c r="AC102" s="10"/>
      <c r="AD102" s="10"/>
      <c r="AE102" s="10"/>
    </row>
    <row r="103" s="10" customFormat="1" ht="19.92" customHeight="1">
      <c r="A103" s="10"/>
      <c r="B103" s="194"/>
      <c r="C103" s="133"/>
      <c r="D103" s="195" t="s">
        <v>117</v>
      </c>
      <c r="E103" s="196"/>
      <c r="F103" s="196"/>
      <c r="G103" s="196"/>
      <c r="H103" s="196"/>
      <c r="I103" s="196"/>
      <c r="J103" s="197">
        <f>J332</f>
        <v>0</v>
      </c>
      <c r="K103" s="133"/>
      <c r="L103" s="198"/>
      <c r="S103" s="10"/>
      <c r="T103" s="10"/>
      <c r="U103" s="10"/>
      <c r="V103" s="10"/>
      <c r="W103" s="10"/>
      <c r="X103" s="10"/>
      <c r="Y103" s="10"/>
      <c r="Z103" s="10"/>
      <c r="AA103" s="10"/>
      <c r="AB103" s="10"/>
      <c r="AC103" s="10"/>
      <c r="AD103" s="10"/>
      <c r="AE103" s="10"/>
    </row>
    <row r="104" s="2" customFormat="1" ht="21.84" customHeight="1">
      <c r="A104" s="38"/>
      <c r="B104" s="39"/>
      <c r="C104" s="40"/>
      <c r="D104" s="40"/>
      <c r="E104" s="40"/>
      <c r="F104" s="40"/>
      <c r="G104" s="40"/>
      <c r="H104" s="40"/>
      <c r="I104" s="40"/>
      <c r="J104" s="40"/>
      <c r="K104" s="40"/>
      <c r="L104" s="63"/>
      <c r="S104" s="38"/>
      <c r="T104" s="38"/>
      <c r="U104" s="38"/>
      <c r="V104" s="38"/>
      <c r="W104" s="38"/>
      <c r="X104" s="38"/>
      <c r="Y104" s="38"/>
      <c r="Z104" s="38"/>
      <c r="AA104" s="38"/>
      <c r="AB104" s="38"/>
      <c r="AC104" s="38"/>
      <c r="AD104" s="38"/>
      <c r="AE104" s="38"/>
    </row>
    <row r="105" s="2" customFormat="1" ht="6.96" customHeight="1">
      <c r="A105" s="38"/>
      <c r="B105" s="66"/>
      <c r="C105" s="67"/>
      <c r="D105" s="67"/>
      <c r="E105" s="67"/>
      <c r="F105" s="67"/>
      <c r="G105" s="67"/>
      <c r="H105" s="67"/>
      <c r="I105" s="67"/>
      <c r="J105" s="67"/>
      <c r="K105" s="67"/>
      <c r="L105" s="63"/>
      <c r="S105" s="38"/>
      <c r="T105" s="38"/>
      <c r="U105" s="38"/>
      <c r="V105" s="38"/>
      <c r="W105" s="38"/>
      <c r="X105" s="38"/>
      <c r="Y105" s="38"/>
      <c r="Z105" s="38"/>
      <c r="AA105" s="38"/>
      <c r="AB105" s="38"/>
      <c r="AC105" s="38"/>
      <c r="AD105" s="38"/>
      <c r="AE105" s="38"/>
    </row>
    <row r="109" s="2" customFormat="1" ht="6.96" customHeight="1">
      <c r="A109" s="38"/>
      <c r="B109" s="68"/>
      <c r="C109" s="69"/>
      <c r="D109" s="69"/>
      <c r="E109" s="69"/>
      <c r="F109" s="69"/>
      <c r="G109" s="69"/>
      <c r="H109" s="69"/>
      <c r="I109" s="69"/>
      <c r="J109" s="69"/>
      <c r="K109" s="69"/>
      <c r="L109" s="63"/>
      <c r="S109" s="38"/>
      <c r="T109" s="38"/>
      <c r="U109" s="38"/>
      <c r="V109" s="38"/>
      <c r="W109" s="38"/>
      <c r="X109" s="38"/>
      <c r="Y109" s="38"/>
      <c r="Z109" s="38"/>
      <c r="AA109" s="38"/>
      <c r="AB109" s="38"/>
      <c r="AC109" s="38"/>
      <c r="AD109" s="38"/>
      <c r="AE109" s="38"/>
    </row>
    <row r="110" s="2" customFormat="1" ht="24.96" customHeight="1">
      <c r="A110" s="38"/>
      <c r="B110" s="39"/>
      <c r="C110" s="23" t="s">
        <v>118</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16</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183" t="str">
        <f>E7</f>
        <v>Ředický potok, Lukovna, oprava zaústění, ř.km 0,000 - 0,100</v>
      </c>
      <c r="F113" s="32"/>
      <c r="G113" s="32"/>
      <c r="H113" s="32"/>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103</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6.5" customHeight="1">
      <c r="A115" s="38"/>
      <c r="B115" s="39"/>
      <c r="C115" s="40"/>
      <c r="D115" s="40"/>
      <c r="E115" s="76" t="str">
        <f>E9</f>
        <v>1 - Oprava koryta</v>
      </c>
      <c r="F115" s="40"/>
      <c r="G115" s="40"/>
      <c r="H115" s="40"/>
      <c r="I115" s="40"/>
      <c r="J115" s="40"/>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24</v>
      </c>
      <c r="D117" s="40"/>
      <c r="E117" s="40"/>
      <c r="F117" s="27" t="str">
        <f>F12</f>
        <v xml:space="preserve"> Lukovna</v>
      </c>
      <c r="G117" s="40"/>
      <c r="H117" s="40"/>
      <c r="I117" s="32" t="s">
        <v>26</v>
      </c>
      <c r="J117" s="79" t="str">
        <f>IF(J12="","",J12)</f>
        <v>16. 10. 2025</v>
      </c>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54.45" customHeight="1">
      <c r="A119" s="38"/>
      <c r="B119" s="39"/>
      <c r="C119" s="32" t="s">
        <v>30</v>
      </c>
      <c r="D119" s="40"/>
      <c r="E119" s="40"/>
      <c r="F119" s="27" t="str">
        <f>E15</f>
        <v>Povodí Labe, státní podnik</v>
      </c>
      <c r="G119" s="40"/>
      <c r="H119" s="40"/>
      <c r="I119" s="32" t="s">
        <v>36</v>
      </c>
      <c r="J119" s="36" t="str">
        <f>E21</f>
        <v>Multiaqua s.r.o.,Veverkova 1343,500 02 Hradec Král</v>
      </c>
      <c r="K119" s="40"/>
      <c r="L119" s="63"/>
      <c r="S119" s="38"/>
      <c r="T119" s="38"/>
      <c r="U119" s="38"/>
      <c r="V119" s="38"/>
      <c r="W119" s="38"/>
      <c r="X119" s="38"/>
      <c r="Y119" s="38"/>
      <c r="Z119" s="38"/>
      <c r="AA119" s="38"/>
      <c r="AB119" s="38"/>
      <c r="AC119" s="38"/>
      <c r="AD119" s="38"/>
      <c r="AE119" s="38"/>
    </row>
    <row r="120" s="2" customFormat="1" ht="15.15" customHeight="1">
      <c r="A120" s="38"/>
      <c r="B120" s="39"/>
      <c r="C120" s="32" t="s">
        <v>34</v>
      </c>
      <c r="D120" s="40"/>
      <c r="E120" s="40"/>
      <c r="F120" s="27" t="str">
        <f>IF(E18="","",E18)</f>
        <v>Vyplň údaj</v>
      </c>
      <c r="G120" s="40"/>
      <c r="H120" s="40"/>
      <c r="I120" s="32" t="s">
        <v>41</v>
      </c>
      <c r="J120" s="36" t="str">
        <f>E24</f>
        <v>Ing. Ladislav Malý</v>
      </c>
      <c r="K120" s="40"/>
      <c r="L120" s="63"/>
      <c r="S120" s="38"/>
      <c r="T120" s="38"/>
      <c r="U120" s="38"/>
      <c r="V120" s="38"/>
      <c r="W120" s="38"/>
      <c r="X120" s="38"/>
      <c r="Y120" s="38"/>
      <c r="Z120" s="38"/>
      <c r="AA120" s="38"/>
      <c r="AB120" s="38"/>
      <c r="AC120" s="38"/>
      <c r="AD120" s="38"/>
      <c r="AE120" s="38"/>
    </row>
    <row r="121" s="2" customFormat="1" ht="10.32"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11" customFormat="1" ht="29.28" customHeight="1">
      <c r="A122" s="199"/>
      <c r="B122" s="200"/>
      <c r="C122" s="201" t="s">
        <v>119</v>
      </c>
      <c r="D122" s="202" t="s">
        <v>70</v>
      </c>
      <c r="E122" s="202" t="s">
        <v>66</v>
      </c>
      <c r="F122" s="202" t="s">
        <v>67</v>
      </c>
      <c r="G122" s="202" t="s">
        <v>120</v>
      </c>
      <c r="H122" s="202" t="s">
        <v>121</v>
      </c>
      <c r="I122" s="202" t="s">
        <v>122</v>
      </c>
      <c r="J122" s="202" t="s">
        <v>108</v>
      </c>
      <c r="K122" s="203" t="s">
        <v>123</v>
      </c>
      <c r="L122" s="204"/>
      <c r="M122" s="100" t="s">
        <v>1</v>
      </c>
      <c r="N122" s="101" t="s">
        <v>49</v>
      </c>
      <c r="O122" s="101" t="s">
        <v>124</v>
      </c>
      <c r="P122" s="101" t="s">
        <v>125</v>
      </c>
      <c r="Q122" s="101" t="s">
        <v>126</v>
      </c>
      <c r="R122" s="101" t="s">
        <v>127</v>
      </c>
      <c r="S122" s="101" t="s">
        <v>128</v>
      </c>
      <c r="T122" s="102" t="s">
        <v>129</v>
      </c>
      <c r="U122" s="199"/>
      <c r="V122" s="199"/>
      <c r="W122" s="199"/>
      <c r="X122" s="199"/>
      <c r="Y122" s="199"/>
      <c r="Z122" s="199"/>
      <c r="AA122" s="199"/>
      <c r="AB122" s="199"/>
      <c r="AC122" s="199"/>
      <c r="AD122" s="199"/>
      <c r="AE122" s="199"/>
    </row>
    <row r="123" s="2" customFormat="1" ht="22.8" customHeight="1">
      <c r="A123" s="38"/>
      <c r="B123" s="39"/>
      <c r="C123" s="107" t="s">
        <v>130</v>
      </c>
      <c r="D123" s="40"/>
      <c r="E123" s="40"/>
      <c r="F123" s="40"/>
      <c r="G123" s="40"/>
      <c r="H123" s="40"/>
      <c r="I123" s="40"/>
      <c r="J123" s="205">
        <f>BK123</f>
        <v>0</v>
      </c>
      <c r="K123" s="40"/>
      <c r="L123" s="44"/>
      <c r="M123" s="103"/>
      <c r="N123" s="206"/>
      <c r="O123" s="104"/>
      <c r="P123" s="207">
        <f>P124</f>
        <v>0</v>
      </c>
      <c r="Q123" s="104"/>
      <c r="R123" s="207">
        <f>R124</f>
        <v>1145.2663137430002</v>
      </c>
      <c r="S123" s="104"/>
      <c r="T123" s="208">
        <f>T124</f>
        <v>427.43639999999994</v>
      </c>
      <c r="U123" s="38"/>
      <c r="V123" s="38"/>
      <c r="W123" s="38"/>
      <c r="X123" s="38"/>
      <c r="Y123" s="38"/>
      <c r="Z123" s="38"/>
      <c r="AA123" s="38"/>
      <c r="AB123" s="38"/>
      <c r="AC123" s="38"/>
      <c r="AD123" s="38"/>
      <c r="AE123" s="38"/>
      <c r="AT123" s="17" t="s">
        <v>84</v>
      </c>
      <c r="AU123" s="17" t="s">
        <v>110</v>
      </c>
      <c r="BK123" s="209">
        <f>BK124</f>
        <v>0</v>
      </c>
    </row>
    <row r="124" s="12" customFormat="1" ht="25.92" customHeight="1">
      <c r="A124" s="12"/>
      <c r="B124" s="210"/>
      <c r="C124" s="211"/>
      <c r="D124" s="212" t="s">
        <v>84</v>
      </c>
      <c r="E124" s="213" t="s">
        <v>131</v>
      </c>
      <c r="F124" s="213" t="s">
        <v>132</v>
      </c>
      <c r="G124" s="211"/>
      <c r="H124" s="211"/>
      <c r="I124" s="214"/>
      <c r="J124" s="215">
        <f>BK124</f>
        <v>0</v>
      </c>
      <c r="K124" s="211"/>
      <c r="L124" s="216"/>
      <c r="M124" s="217"/>
      <c r="N124" s="218"/>
      <c r="O124" s="218"/>
      <c r="P124" s="219">
        <f>P125+P241+P248+P316+P321+P332</f>
        <v>0</v>
      </c>
      <c r="Q124" s="218"/>
      <c r="R124" s="219">
        <f>R125+R241+R248+R316+R321+R332</f>
        <v>1145.2663137430002</v>
      </c>
      <c r="S124" s="218"/>
      <c r="T124" s="220">
        <f>T125+T241+T248+T316+T321+T332</f>
        <v>427.43639999999994</v>
      </c>
      <c r="U124" s="12"/>
      <c r="V124" s="12"/>
      <c r="W124" s="12"/>
      <c r="X124" s="12"/>
      <c r="Y124" s="12"/>
      <c r="Z124" s="12"/>
      <c r="AA124" s="12"/>
      <c r="AB124" s="12"/>
      <c r="AC124" s="12"/>
      <c r="AD124" s="12"/>
      <c r="AE124" s="12"/>
      <c r="AR124" s="221" t="s">
        <v>23</v>
      </c>
      <c r="AT124" s="222" t="s">
        <v>84</v>
      </c>
      <c r="AU124" s="222" t="s">
        <v>85</v>
      </c>
      <c r="AY124" s="221" t="s">
        <v>133</v>
      </c>
      <c r="BK124" s="223">
        <f>BK125+BK241+BK248+BK316+BK321+BK332</f>
        <v>0</v>
      </c>
    </row>
    <row r="125" s="12" customFormat="1" ht="22.8" customHeight="1">
      <c r="A125" s="12"/>
      <c r="B125" s="210"/>
      <c r="C125" s="211"/>
      <c r="D125" s="212" t="s">
        <v>84</v>
      </c>
      <c r="E125" s="224" t="s">
        <v>23</v>
      </c>
      <c r="F125" s="224" t="s">
        <v>134</v>
      </c>
      <c r="G125" s="211"/>
      <c r="H125" s="211"/>
      <c r="I125" s="214"/>
      <c r="J125" s="225">
        <f>BK125</f>
        <v>0</v>
      </c>
      <c r="K125" s="211"/>
      <c r="L125" s="216"/>
      <c r="M125" s="217"/>
      <c r="N125" s="218"/>
      <c r="O125" s="218"/>
      <c r="P125" s="219">
        <f>SUM(P126:P240)</f>
        <v>0</v>
      </c>
      <c r="Q125" s="218"/>
      <c r="R125" s="219">
        <f>SUM(R126:R240)</f>
        <v>2.74830022</v>
      </c>
      <c r="S125" s="218"/>
      <c r="T125" s="220">
        <f>SUM(T126:T240)</f>
        <v>373.53639999999996</v>
      </c>
      <c r="U125" s="12"/>
      <c r="V125" s="12"/>
      <c r="W125" s="12"/>
      <c r="X125" s="12"/>
      <c r="Y125" s="12"/>
      <c r="Z125" s="12"/>
      <c r="AA125" s="12"/>
      <c r="AB125" s="12"/>
      <c r="AC125" s="12"/>
      <c r="AD125" s="12"/>
      <c r="AE125" s="12"/>
      <c r="AR125" s="221" t="s">
        <v>23</v>
      </c>
      <c r="AT125" s="222" t="s">
        <v>84</v>
      </c>
      <c r="AU125" s="222" t="s">
        <v>23</v>
      </c>
      <c r="AY125" s="221" t="s">
        <v>133</v>
      </c>
      <c r="BK125" s="223">
        <f>SUM(BK126:BK240)</f>
        <v>0</v>
      </c>
    </row>
    <row r="126" s="2" customFormat="1" ht="49.05" customHeight="1">
      <c r="A126" s="38"/>
      <c r="B126" s="39"/>
      <c r="C126" s="226" t="s">
        <v>23</v>
      </c>
      <c r="D126" s="226" t="s">
        <v>135</v>
      </c>
      <c r="E126" s="227" t="s">
        <v>136</v>
      </c>
      <c r="F126" s="228" t="s">
        <v>137</v>
      </c>
      <c r="G126" s="229" t="s">
        <v>138</v>
      </c>
      <c r="H126" s="230">
        <v>192.37299999999999</v>
      </c>
      <c r="I126" s="231"/>
      <c r="J126" s="232">
        <f>ROUND(I126*H126,2)</f>
        <v>0</v>
      </c>
      <c r="K126" s="228" t="s">
        <v>139</v>
      </c>
      <c r="L126" s="44"/>
      <c r="M126" s="233" t="s">
        <v>1</v>
      </c>
      <c r="N126" s="234" t="s">
        <v>50</v>
      </c>
      <c r="O126" s="91"/>
      <c r="P126" s="235">
        <f>O126*H126</f>
        <v>0</v>
      </c>
      <c r="Q126" s="235">
        <v>0</v>
      </c>
      <c r="R126" s="235">
        <f>Q126*H126</f>
        <v>0</v>
      </c>
      <c r="S126" s="235">
        <v>1.8</v>
      </c>
      <c r="T126" s="236">
        <f>S126*H126</f>
        <v>346.27139999999997</v>
      </c>
      <c r="U126" s="38"/>
      <c r="V126" s="38"/>
      <c r="W126" s="38"/>
      <c r="X126" s="38"/>
      <c r="Y126" s="38"/>
      <c r="Z126" s="38"/>
      <c r="AA126" s="38"/>
      <c r="AB126" s="38"/>
      <c r="AC126" s="38"/>
      <c r="AD126" s="38"/>
      <c r="AE126" s="38"/>
      <c r="AR126" s="237" t="s">
        <v>140</v>
      </c>
      <c r="AT126" s="237" t="s">
        <v>135</v>
      </c>
      <c r="AU126" s="237" t="s">
        <v>92</v>
      </c>
      <c r="AY126" s="17" t="s">
        <v>133</v>
      </c>
      <c r="BE126" s="238">
        <f>IF(N126="základní",J126,0)</f>
        <v>0</v>
      </c>
      <c r="BF126" s="238">
        <f>IF(N126="snížená",J126,0)</f>
        <v>0</v>
      </c>
      <c r="BG126" s="238">
        <f>IF(N126="zákl. přenesená",J126,0)</f>
        <v>0</v>
      </c>
      <c r="BH126" s="238">
        <f>IF(N126="sníž. přenesená",J126,0)</f>
        <v>0</v>
      </c>
      <c r="BI126" s="238">
        <f>IF(N126="nulová",J126,0)</f>
        <v>0</v>
      </c>
      <c r="BJ126" s="17" t="s">
        <v>23</v>
      </c>
      <c r="BK126" s="238">
        <f>ROUND(I126*H126,2)</f>
        <v>0</v>
      </c>
      <c r="BL126" s="17" t="s">
        <v>140</v>
      </c>
      <c r="BM126" s="237" t="s">
        <v>141</v>
      </c>
    </row>
    <row r="127" s="2" customFormat="1">
      <c r="A127" s="38"/>
      <c r="B127" s="39"/>
      <c r="C127" s="40"/>
      <c r="D127" s="239" t="s">
        <v>142</v>
      </c>
      <c r="E127" s="40"/>
      <c r="F127" s="240" t="s">
        <v>143</v>
      </c>
      <c r="G127" s="40"/>
      <c r="H127" s="40"/>
      <c r="I127" s="241"/>
      <c r="J127" s="40"/>
      <c r="K127" s="40"/>
      <c r="L127" s="44"/>
      <c r="M127" s="242"/>
      <c r="N127" s="243"/>
      <c r="O127" s="91"/>
      <c r="P127" s="91"/>
      <c r="Q127" s="91"/>
      <c r="R127" s="91"/>
      <c r="S127" s="91"/>
      <c r="T127" s="92"/>
      <c r="U127" s="38"/>
      <c r="V127" s="38"/>
      <c r="W127" s="38"/>
      <c r="X127" s="38"/>
      <c r="Y127" s="38"/>
      <c r="Z127" s="38"/>
      <c r="AA127" s="38"/>
      <c r="AB127" s="38"/>
      <c r="AC127" s="38"/>
      <c r="AD127" s="38"/>
      <c r="AE127" s="38"/>
      <c r="AT127" s="17" t="s">
        <v>142</v>
      </c>
      <c r="AU127" s="17" t="s">
        <v>92</v>
      </c>
    </row>
    <row r="128" s="2" customFormat="1">
      <c r="A128" s="38"/>
      <c r="B128" s="39"/>
      <c r="C128" s="40"/>
      <c r="D128" s="244" t="s">
        <v>144</v>
      </c>
      <c r="E128" s="40"/>
      <c r="F128" s="245" t="s">
        <v>145</v>
      </c>
      <c r="G128" s="40"/>
      <c r="H128" s="40"/>
      <c r="I128" s="241"/>
      <c r="J128" s="40"/>
      <c r="K128" s="40"/>
      <c r="L128" s="44"/>
      <c r="M128" s="242"/>
      <c r="N128" s="243"/>
      <c r="O128" s="91"/>
      <c r="P128" s="91"/>
      <c r="Q128" s="91"/>
      <c r="R128" s="91"/>
      <c r="S128" s="91"/>
      <c r="T128" s="92"/>
      <c r="U128" s="38"/>
      <c r="V128" s="38"/>
      <c r="W128" s="38"/>
      <c r="X128" s="38"/>
      <c r="Y128" s="38"/>
      <c r="Z128" s="38"/>
      <c r="AA128" s="38"/>
      <c r="AB128" s="38"/>
      <c r="AC128" s="38"/>
      <c r="AD128" s="38"/>
      <c r="AE128" s="38"/>
      <c r="AT128" s="17" t="s">
        <v>144</v>
      </c>
      <c r="AU128" s="17" t="s">
        <v>92</v>
      </c>
    </row>
    <row r="129" s="13" customFormat="1">
      <c r="A129" s="13"/>
      <c r="B129" s="246"/>
      <c r="C129" s="247"/>
      <c r="D129" s="244" t="s">
        <v>146</v>
      </c>
      <c r="E129" s="248" t="s">
        <v>1</v>
      </c>
      <c r="F129" s="249" t="s">
        <v>147</v>
      </c>
      <c r="G129" s="247"/>
      <c r="H129" s="250">
        <v>63</v>
      </c>
      <c r="I129" s="251"/>
      <c r="J129" s="247"/>
      <c r="K129" s="247"/>
      <c r="L129" s="252"/>
      <c r="M129" s="253"/>
      <c r="N129" s="254"/>
      <c r="O129" s="254"/>
      <c r="P129" s="254"/>
      <c r="Q129" s="254"/>
      <c r="R129" s="254"/>
      <c r="S129" s="254"/>
      <c r="T129" s="255"/>
      <c r="U129" s="13"/>
      <c r="V129" s="13"/>
      <c r="W129" s="13"/>
      <c r="X129" s="13"/>
      <c r="Y129" s="13"/>
      <c r="Z129" s="13"/>
      <c r="AA129" s="13"/>
      <c r="AB129" s="13"/>
      <c r="AC129" s="13"/>
      <c r="AD129" s="13"/>
      <c r="AE129" s="13"/>
      <c r="AT129" s="256" t="s">
        <v>146</v>
      </c>
      <c r="AU129" s="256" t="s">
        <v>92</v>
      </c>
      <c r="AV129" s="13" t="s">
        <v>92</v>
      </c>
      <c r="AW129" s="13" t="s">
        <v>40</v>
      </c>
      <c r="AX129" s="13" t="s">
        <v>85</v>
      </c>
      <c r="AY129" s="256" t="s">
        <v>133</v>
      </c>
    </row>
    <row r="130" s="13" customFormat="1">
      <c r="A130" s="13"/>
      <c r="B130" s="246"/>
      <c r="C130" s="247"/>
      <c r="D130" s="244" t="s">
        <v>146</v>
      </c>
      <c r="E130" s="248" t="s">
        <v>1</v>
      </c>
      <c r="F130" s="249" t="s">
        <v>148</v>
      </c>
      <c r="G130" s="247"/>
      <c r="H130" s="250">
        <v>129.37299999999999</v>
      </c>
      <c r="I130" s="251"/>
      <c r="J130" s="247"/>
      <c r="K130" s="247"/>
      <c r="L130" s="252"/>
      <c r="M130" s="253"/>
      <c r="N130" s="254"/>
      <c r="O130" s="254"/>
      <c r="P130" s="254"/>
      <c r="Q130" s="254"/>
      <c r="R130" s="254"/>
      <c r="S130" s="254"/>
      <c r="T130" s="255"/>
      <c r="U130" s="13"/>
      <c r="V130" s="13"/>
      <c r="W130" s="13"/>
      <c r="X130" s="13"/>
      <c r="Y130" s="13"/>
      <c r="Z130" s="13"/>
      <c r="AA130" s="13"/>
      <c r="AB130" s="13"/>
      <c r="AC130" s="13"/>
      <c r="AD130" s="13"/>
      <c r="AE130" s="13"/>
      <c r="AT130" s="256" t="s">
        <v>146</v>
      </c>
      <c r="AU130" s="256" t="s">
        <v>92</v>
      </c>
      <c r="AV130" s="13" t="s">
        <v>92</v>
      </c>
      <c r="AW130" s="13" t="s">
        <v>40</v>
      </c>
      <c r="AX130" s="13" t="s">
        <v>85</v>
      </c>
      <c r="AY130" s="256" t="s">
        <v>133</v>
      </c>
    </row>
    <row r="131" s="14" customFormat="1">
      <c r="A131" s="14"/>
      <c r="B131" s="257"/>
      <c r="C131" s="258"/>
      <c r="D131" s="244" t="s">
        <v>146</v>
      </c>
      <c r="E131" s="259" t="s">
        <v>1</v>
      </c>
      <c r="F131" s="260" t="s">
        <v>149</v>
      </c>
      <c r="G131" s="258"/>
      <c r="H131" s="261">
        <v>192.37299999999999</v>
      </c>
      <c r="I131" s="262"/>
      <c r="J131" s="258"/>
      <c r="K131" s="258"/>
      <c r="L131" s="263"/>
      <c r="M131" s="264"/>
      <c r="N131" s="265"/>
      <c r="O131" s="265"/>
      <c r="P131" s="265"/>
      <c r="Q131" s="265"/>
      <c r="R131" s="265"/>
      <c r="S131" s="265"/>
      <c r="T131" s="266"/>
      <c r="U131" s="14"/>
      <c r="V131" s="14"/>
      <c r="W131" s="14"/>
      <c r="X131" s="14"/>
      <c r="Y131" s="14"/>
      <c r="Z131" s="14"/>
      <c r="AA131" s="14"/>
      <c r="AB131" s="14"/>
      <c r="AC131" s="14"/>
      <c r="AD131" s="14"/>
      <c r="AE131" s="14"/>
      <c r="AT131" s="267" t="s">
        <v>146</v>
      </c>
      <c r="AU131" s="267" t="s">
        <v>92</v>
      </c>
      <c r="AV131" s="14" t="s">
        <v>140</v>
      </c>
      <c r="AW131" s="14" t="s">
        <v>40</v>
      </c>
      <c r="AX131" s="14" t="s">
        <v>23</v>
      </c>
      <c r="AY131" s="267" t="s">
        <v>133</v>
      </c>
    </row>
    <row r="132" s="2" customFormat="1" ht="49.05" customHeight="1">
      <c r="A132" s="38"/>
      <c r="B132" s="39"/>
      <c r="C132" s="226" t="s">
        <v>92</v>
      </c>
      <c r="D132" s="226" t="s">
        <v>135</v>
      </c>
      <c r="E132" s="227" t="s">
        <v>150</v>
      </c>
      <c r="F132" s="228" t="s">
        <v>151</v>
      </c>
      <c r="G132" s="229" t="s">
        <v>138</v>
      </c>
      <c r="H132" s="230">
        <v>14.35</v>
      </c>
      <c r="I132" s="231"/>
      <c r="J132" s="232">
        <f>ROUND(I132*H132,2)</f>
        <v>0</v>
      </c>
      <c r="K132" s="228" t="s">
        <v>139</v>
      </c>
      <c r="L132" s="44"/>
      <c r="M132" s="233" t="s">
        <v>1</v>
      </c>
      <c r="N132" s="234" t="s">
        <v>50</v>
      </c>
      <c r="O132" s="91"/>
      <c r="P132" s="235">
        <f>O132*H132</f>
        <v>0</v>
      </c>
      <c r="Q132" s="235">
        <v>0</v>
      </c>
      <c r="R132" s="235">
        <f>Q132*H132</f>
        <v>0</v>
      </c>
      <c r="S132" s="235">
        <v>1.8999999999999999</v>
      </c>
      <c r="T132" s="236">
        <f>S132*H132</f>
        <v>27.264999999999997</v>
      </c>
      <c r="U132" s="38"/>
      <c r="V132" s="38"/>
      <c r="W132" s="38"/>
      <c r="X132" s="38"/>
      <c r="Y132" s="38"/>
      <c r="Z132" s="38"/>
      <c r="AA132" s="38"/>
      <c r="AB132" s="38"/>
      <c r="AC132" s="38"/>
      <c r="AD132" s="38"/>
      <c r="AE132" s="38"/>
      <c r="AR132" s="237" t="s">
        <v>140</v>
      </c>
      <c r="AT132" s="237" t="s">
        <v>135</v>
      </c>
      <c r="AU132" s="237" t="s">
        <v>92</v>
      </c>
      <c r="AY132" s="17" t="s">
        <v>133</v>
      </c>
      <c r="BE132" s="238">
        <f>IF(N132="základní",J132,0)</f>
        <v>0</v>
      </c>
      <c r="BF132" s="238">
        <f>IF(N132="snížená",J132,0)</f>
        <v>0</v>
      </c>
      <c r="BG132" s="238">
        <f>IF(N132="zákl. přenesená",J132,0)</f>
        <v>0</v>
      </c>
      <c r="BH132" s="238">
        <f>IF(N132="sníž. přenesená",J132,0)</f>
        <v>0</v>
      </c>
      <c r="BI132" s="238">
        <f>IF(N132="nulová",J132,0)</f>
        <v>0</v>
      </c>
      <c r="BJ132" s="17" t="s">
        <v>23</v>
      </c>
      <c r="BK132" s="238">
        <f>ROUND(I132*H132,2)</f>
        <v>0</v>
      </c>
      <c r="BL132" s="17" t="s">
        <v>140</v>
      </c>
      <c r="BM132" s="237" t="s">
        <v>152</v>
      </c>
    </row>
    <row r="133" s="2" customFormat="1">
      <c r="A133" s="38"/>
      <c r="B133" s="39"/>
      <c r="C133" s="40"/>
      <c r="D133" s="239" t="s">
        <v>142</v>
      </c>
      <c r="E133" s="40"/>
      <c r="F133" s="240" t="s">
        <v>153</v>
      </c>
      <c r="G133" s="40"/>
      <c r="H133" s="40"/>
      <c r="I133" s="241"/>
      <c r="J133" s="40"/>
      <c r="K133" s="40"/>
      <c r="L133" s="44"/>
      <c r="M133" s="242"/>
      <c r="N133" s="243"/>
      <c r="O133" s="91"/>
      <c r="P133" s="91"/>
      <c r="Q133" s="91"/>
      <c r="R133" s="91"/>
      <c r="S133" s="91"/>
      <c r="T133" s="92"/>
      <c r="U133" s="38"/>
      <c r="V133" s="38"/>
      <c r="W133" s="38"/>
      <c r="X133" s="38"/>
      <c r="Y133" s="38"/>
      <c r="Z133" s="38"/>
      <c r="AA133" s="38"/>
      <c r="AB133" s="38"/>
      <c r="AC133" s="38"/>
      <c r="AD133" s="38"/>
      <c r="AE133" s="38"/>
      <c r="AT133" s="17" t="s">
        <v>142</v>
      </c>
      <c r="AU133" s="17" t="s">
        <v>92</v>
      </c>
    </row>
    <row r="134" s="2" customFormat="1">
      <c r="A134" s="38"/>
      <c r="B134" s="39"/>
      <c r="C134" s="40"/>
      <c r="D134" s="244" t="s">
        <v>144</v>
      </c>
      <c r="E134" s="40"/>
      <c r="F134" s="245" t="s">
        <v>145</v>
      </c>
      <c r="G134" s="40"/>
      <c r="H134" s="40"/>
      <c r="I134" s="241"/>
      <c r="J134" s="40"/>
      <c r="K134" s="40"/>
      <c r="L134" s="44"/>
      <c r="M134" s="242"/>
      <c r="N134" s="243"/>
      <c r="O134" s="91"/>
      <c r="P134" s="91"/>
      <c r="Q134" s="91"/>
      <c r="R134" s="91"/>
      <c r="S134" s="91"/>
      <c r="T134" s="92"/>
      <c r="U134" s="38"/>
      <c r="V134" s="38"/>
      <c r="W134" s="38"/>
      <c r="X134" s="38"/>
      <c r="Y134" s="38"/>
      <c r="Z134" s="38"/>
      <c r="AA134" s="38"/>
      <c r="AB134" s="38"/>
      <c r="AC134" s="38"/>
      <c r="AD134" s="38"/>
      <c r="AE134" s="38"/>
      <c r="AT134" s="17" t="s">
        <v>144</v>
      </c>
      <c r="AU134" s="17" t="s">
        <v>92</v>
      </c>
    </row>
    <row r="135" s="13" customFormat="1">
      <c r="A135" s="13"/>
      <c r="B135" s="246"/>
      <c r="C135" s="247"/>
      <c r="D135" s="244" t="s">
        <v>146</v>
      </c>
      <c r="E135" s="248" t="s">
        <v>1</v>
      </c>
      <c r="F135" s="249" t="s">
        <v>154</v>
      </c>
      <c r="G135" s="247"/>
      <c r="H135" s="250">
        <v>14.35</v>
      </c>
      <c r="I135" s="251"/>
      <c r="J135" s="247"/>
      <c r="K135" s="247"/>
      <c r="L135" s="252"/>
      <c r="M135" s="253"/>
      <c r="N135" s="254"/>
      <c r="O135" s="254"/>
      <c r="P135" s="254"/>
      <c r="Q135" s="254"/>
      <c r="R135" s="254"/>
      <c r="S135" s="254"/>
      <c r="T135" s="255"/>
      <c r="U135" s="13"/>
      <c r="V135" s="13"/>
      <c r="W135" s="13"/>
      <c r="X135" s="13"/>
      <c r="Y135" s="13"/>
      <c r="Z135" s="13"/>
      <c r="AA135" s="13"/>
      <c r="AB135" s="13"/>
      <c r="AC135" s="13"/>
      <c r="AD135" s="13"/>
      <c r="AE135" s="13"/>
      <c r="AT135" s="256" t="s">
        <v>146</v>
      </c>
      <c r="AU135" s="256" t="s">
        <v>92</v>
      </c>
      <c r="AV135" s="13" t="s">
        <v>92</v>
      </c>
      <c r="AW135" s="13" t="s">
        <v>40</v>
      </c>
      <c r="AX135" s="13" t="s">
        <v>23</v>
      </c>
      <c r="AY135" s="256" t="s">
        <v>133</v>
      </c>
    </row>
    <row r="136" s="2" customFormat="1" ht="21.75" customHeight="1">
      <c r="A136" s="38"/>
      <c r="B136" s="39"/>
      <c r="C136" s="226" t="s">
        <v>155</v>
      </c>
      <c r="D136" s="226" t="s">
        <v>135</v>
      </c>
      <c r="E136" s="227" t="s">
        <v>156</v>
      </c>
      <c r="F136" s="228" t="s">
        <v>157</v>
      </c>
      <c r="G136" s="229" t="s">
        <v>158</v>
      </c>
      <c r="H136" s="230">
        <v>100</v>
      </c>
      <c r="I136" s="231"/>
      <c r="J136" s="232">
        <f>ROUND(I136*H136,2)</f>
        <v>0</v>
      </c>
      <c r="K136" s="228" t="s">
        <v>139</v>
      </c>
      <c r="L136" s="44"/>
      <c r="M136" s="233" t="s">
        <v>1</v>
      </c>
      <c r="N136" s="234" t="s">
        <v>50</v>
      </c>
      <c r="O136" s="91"/>
      <c r="P136" s="235">
        <f>O136*H136</f>
        <v>0</v>
      </c>
      <c r="Q136" s="235">
        <v>0.026981213399999999</v>
      </c>
      <c r="R136" s="235">
        <f>Q136*H136</f>
        <v>2.6981213399999997</v>
      </c>
      <c r="S136" s="235">
        <v>0</v>
      </c>
      <c r="T136" s="236">
        <f>S136*H136</f>
        <v>0</v>
      </c>
      <c r="U136" s="38"/>
      <c r="V136" s="38"/>
      <c r="W136" s="38"/>
      <c r="X136" s="38"/>
      <c r="Y136" s="38"/>
      <c r="Z136" s="38"/>
      <c r="AA136" s="38"/>
      <c r="AB136" s="38"/>
      <c r="AC136" s="38"/>
      <c r="AD136" s="38"/>
      <c r="AE136" s="38"/>
      <c r="AR136" s="237" t="s">
        <v>140</v>
      </c>
      <c r="AT136" s="237" t="s">
        <v>135</v>
      </c>
      <c r="AU136" s="237" t="s">
        <v>92</v>
      </c>
      <c r="AY136" s="17" t="s">
        <v>133</v>
      </c>
      <c r="BE136" s="238">
        <f>IF(N136="základní",J136,0)</f>
        <v>0</v>
      </c>
      <c r="BF136" s="238">
        <f>IF(N136="snížená",J136,0)</f>
        <v>0</v>
      </c>
      <c r="BG136" s="238">
        <f>IF(N136="zákl. přenesená",J136,0)</f>
        <v>0</v>
      </c>
      <c r="BH136" s="238">
        <f>IF(N136="sníž. přenesená",J136,0)</f>
        <v>0</v>
      </c>
      <c r="BI136" s="238">
        <f>IF(N136="nulová",J136,0)</f>
        <v>0</v>
      </c>
      <c r="BJ136" s="17" t="s">
        <v>23</v>
      </c>
      <c r="BK136" s="238">
        <f>ROUND(I136*H136,2)</f>
        <v>0</v>
      </c>
      <c r="BL136" s="17" t="s">
        <v>140</v>
      </c>
      <c r="BM136" s="237" t="s">
        <v>159</v>
      </c>
    </row>
    <row r="137" s="2" customFormat="1">
      <c r="A137" s="38"/>
      <c r="B137" s="39"/>
      <c r="C137" s="40"/>
      <c r="D137" s="239" t="s">
        <v>142</v>
      </c>
      <c r="E137" s="40"/>
      <c r="F137" s="240" t="s">
        <v>160</v>
      </c>
      <c r="G137" s="40"/>
      <c r="H137" s="40"/>
      <c r="I137" s="241"/>
      <c r="J137" s="40"/>
      <c r="K137" s="40"/>
      <c r="L137" s="44"/>
      <c r="M137" s="242"/>
      <c r="N137" s="243"/>
      <c r="O137" s="91"/>
      <c r="P137" s="91"/>
      <c r="Q137" s="91"/>
      <c r="R137" s="91"/>
      <c r="S137" s="91"/>
      <c r="T137" s="92"/>
      <c r="U137" s="38"/>
      <c r="V137" s="38"/>
      <c r="W137" s="38"/>
      <c r="X137" s="38"/>
      <c r="Y137" s="38"/>
      <c r="Z137" s="38"/>
      <c r="AA137" s="38"/>
      <c r="AB137" s="38"/>
      <c r="AC137" s="38"/>
      <c r="AD137" s="38"/>
      <c r="AE137" s="38"/>
      <c r="AT137" s="17" t="s">
        <v>142</v>
      </c>
      <c r="AU137" s="17" t="s">
        <v>92</v>
      </c>
    </row>
    <row r="138" s="2" customFormat="1">
      <c r="A138" s="38"/>
      <c r="B138" s="39"/>
      <c r="C138" s="40"/>
      <c r="D138" s="244" t="s">
        <v>144</v>
      </c>
      <c r="E138" s="40"/>
      <c r="F138" s="245" t="s">
        <v>161</v>
      </c>
      <c r="G138" s="40"/>
      <c r="H138" s="40"/>
      <c r="I138" s="241"/>
      <c r="J138" s="40"/>
      <c r="K138" s="40"/>
      <c r="L138" s="44"/>
      <c r="M138" s="242"/>
      <c r="N138" s="243"/>
      <c r="O138" s="91"/>
      <c r="P138" s="91"/>
      <c r="Q138" s="91"/>
      <c r="R138" s="91"/>
      <c r="S138" s="91"/>
      <c r="T138" s="92"/>
      <c r="U138" s="38"/>
      <c r="V138" s="38"/>
      <c r="W138" s="38"/>
      <c r="X138" s="38"/>
      <c r="Y138" s="38"/>
      <c r="Z138" s="38"/>
      <c r="AA138" s="38"/>
      <c r="AB138" s="38"/>
      <c r="AC138" s="38"/>
      <c r="AD138" s="38"/>
      <c r="AE138" s="38"/>
      <c r="AT138" s="17" t="s">
        <v>144</v>
      </c>
      <c r="AU138" s="17" t="s">
        <v>92</v>
      </c>
    </row>
    <row r="139" s="2" customFormat="1" ht="33" customHeight="1">
      <c r="A139" s="38"/>
      <c r="B139" s="39"/>
      <c r="C139" s="226" t="s">
        <v>140</v>
      </c>
      <c r="D139" s="226" t="s">
        <v>135</v>
      </c>
      <c r="E139" s="227" t="s">
        <v>162</v>
      </c>
      <c r="F139" s="228" t="s">
        <v>163</v>
      </c>
      <c r="G139" s="229" t="s">
        <v>164</v>
      </c>
      <c r="H139" s="230">
        <v>240</v>
      </c>
      <c r="I139" s="231"/>
      <c r="J139" s="232">
        <f>ROUND(I139*H139,2)</f>
        <v>0</v>
      </c>
      <c r="K139" s="228" t="s">
        <v>139</v>
      </c>
      <c r="L139" s="44"/>
      <c r="M139" s="233" t="s">
        <v>1</v>
      </c>
      <c r="N139" s="234" t="s">
        <v>50</v>
      </c>
      <c r="O139" s="91"/>
      <c r="P139" s="235">
        <f>O139*H139</f>
        <v>0</v>
      </c>
      <c r="Q139" s="235">
        <v>4.07925E-05</v>
      </c>
      <c r="R139" s="235">
        <f>Q139*H139</f>
        <v>0.0097902000000000006</v>
      </c>
      <c r="S139" s="235">
        <v>0</v>
      </c>
      <c r="T139" s="236">
        <f>S139*H139</f>
        <v>0</v>
      </c>
      <c r="U139" s="38"/>
      <c r="V139" s="38"/>
      <c r="W139" s="38"/>
      <c r="X139" s="38"/>
      <c r="Y139" s="38"/>
      <c r="Z139" s="38"/>
      <c r="AA139" s="38"/>
      <c r="AB139" s="38"/>
      <c r="AC139" s="38"/>
      <c r="AD139" s="38"/>
      <c r="AE139" s="38"/>
      <c r="AR139" s="237" t="s">
        <v>140</v>
      </c>
      <c r="AT139" s="237" t="s">
        <v>135</v>
      </c>
      <c r="AU139" s="237" t="s">
        <v>92</v>
      </c>
      <c r="AY139" s="17" t="s">
        <v>133</v>
      </c>
      <c r="BE139" s="238">
        <f>IF(N139="základní",J139,0)</f>
        <v>0</v>
      </c>
      <c r="BF139" s="238">
        <f>IF(N139="snížená",J139,0)</f>
        <v>0</v>
      </c>
      <c r="BG139" s="238">
        <f>IF(N139="zákl. přenesená",J139,0)</f>
        <v>0</v>
      </c>
      <c r="BH139" s="238">
        <f>IF(N139="sníž. přenesená",J139,0)</f>
        <v>0</v>
      </c>
      <c r="BI139" s="238">
        <f>IF(N139="nulová",J139,0)</f>
        <v>0</v>
      </c>
      <c r="BJ139" s="17" t="s">
        <v>23</v>
      </c>
      <c r="BK139" s="238">
        <f>ROUND(I139*H139,2)</f>
        <v>0</v>
      </c>
      <c r="BL139" s="17" t="s">
        <v>140</v>
      </c>
      <c r="BM139" s="237" t="s">
        <v>165</v>
      </c>
    </row>
    <row r="140" s="2" customFormat="1">
      <c r="A140" s="38"/>
      <c r="B140" s="39"/>
      <c r="C140" s="40"/>
      <c r="D140" s="239" t="s">
        <v>142</v>
      </c>
      <c r="E140" s="40"/>
      <c r="F140" s="240" t="s">
        <v>166</v>
      </c>
      <c r="G140" s="40"/>
      <c r="H140" s="40"/>
      <c r="I140" s="241"/>
      <c r="J140" s="40"/>
      <c r="K140" s="40"/>
      <c r="L140" s="44"/>
      <c r="M140" s="242"/>
      <c r="N140" s="243"/>
      <c r="O140" s="91"/>
      <c r="P140" s="91"/>
      <c r="Q140" s="91"/>
      <c r="R140" s="91"/>
      <c r="S140" s="91"/>
      <c r="T140" s="92"/>
      <c r="U140" s="38"/>
      <c r="V140" s="38"/>
      <c r="W140" s="38"/>
      <c r="X140" s="38"/>
      <c r="Y140" s="38"/>
      <c r="Z140" s="38"/>
      <c r="AA140" s="38"/>
      <c r="AB140" s="38"/>
      <c r="AC140" s="38"/>
      <c r="AD140" s="38"/>
      <c r="AE140" s="38"/>
      <c r="AT140" s="17" t="s">
        <v>142</v>
      </c>
      <c r="AU140" s="17" t="s">
        <v>92</v>
      </c>
    </row>
    <row r="141" s="2" customFormat="1">
      <c r="A141" s="38"/>
      <c r="B141" s="39"/>
      <c r="C141" s="40"/>
      <c r="D141" s="244" t="s">
        <v>144</v>
      </c>
      <c r="E141" s="40"/>
      <c r="F141" s="245" t="s">
        <v>167</v>
      </c>
      <c r="G141" s="40"/>
      <c r="H141" s="40"/>
      <c r="I141" s="241"/>
      <c r="J141" s="40"/>
      <c r="K141" s="40"/>
      <c r="L141" s="44"/>
      <c r="M141" s="242"/>
      <c r="N141" s="243"/>
      <c r="O141" s="91"/>
      <c r="P141" s="91"/>
      <c r="Q141" s="91"/>
      <c r="R141" s="91"/>
      <c r="S141" s="91"/>
      <c r="T141" s="92"/>
      <c r="U141" s="38"/>
      <c r="V141" s="38"/>
      <c r="W141" s="38"/>
      <c r="X141" s="38"/>
      <c r="Y141" s="38"/>
      <c r="Z141" s="38"/>
      <c r="AA141" s="38"/>
      <c r="AB141" s="38"/>
      <c r="AC141" s="38"/>
      <c r="AD141" s="38"/>
      <c r="AE141" s="38"/>
      <c r="AT141" s="17" t="s">
        <v>144</v>
      </c>
      <c r="AU141" s="17" t="s">
        <v>92</v>
      </c>
    </row>
    <row r="142" s="13" customFormat="1">
      <c r="A142" s="13"/>
      <c r="B142" s="246"/>
      <c r="C142" s="247"/>
      <c r="D142" s="244" t="s">
        <v>146</v>
      </c>
      <c r="E142" s="248" t="s">
        <v>1</v>
      </c>
      <c r="F142" s="249" t="s">
        <v>168</v>
      </c>
      <c r="G142" s="247"/>
      <c r="H142" s="250">
        <v>240</v>
      </c>
      <c r="I142" s="251"/>
      <c r="J142" s="247"/>
      <c r="K142" s="247"/>
      <c r="L142" s="252"/>
      <c r="M142" s="253"/>
      <c r="N142" s="254"/>
      <c r="O142" s="254"/>
      <c r="P142" s="254"/>
      <c r="Q142" s="254"/>
      <c r="R142" s="254"/>
      <c r="S142" s="254"/>
      <c r="T142" s="255"/>
      <c r="U142" s="13"/>
      <c r="V142" s="13"/>
      <c r="W142" s="13"/>
      <c r="X142" s="13"/>
      <c r="Y142" s="13"/>
      <c r="Z142" s="13"/>
      <c r="AA142" s="13"/>
      <c r="AB142" s="13"/>
      <c r="AC142" s="13"/>
      <c r="AD142" s="13"/>
      <c r="AE142" s="13"/>
      <c r="AT142" s="256" t="s">
        <v>146</v>
      </c>
      <c r="AU142" s="256" t="s">
        <v>92</v>
      </c>
      <c r="AV142" s="13" t="s">
        <v>92</v>
      </c>
      <c r="AW142" s="13" t="s">
        <v>40</v>
      </c>
      <c r="AX142" s="13" t="s">
        <v>23</v>
      </c>
      <c r="AY142" s="256" t="s">
        <v>133</v>
      </c>
    </row>
    <row r="143" s="2" customFormat="1" ht="33" customHeight="1">
      <c r="A143" s="38"/>
      <c r="B143" s="39"/>
      <c r="C143" s="226" t="s">
        <v>169</v>
      </c>
      <c r="D143" s="226" t="s">
        <v>135</v>
      </c>
      <c r="E143" s="227" t="s">
        <v>170</v>
      </c>
      <c r="F143" s="228" t="s">
        <v>171</v>
      </c>
      <c r="G143" s="229" t="s">
        <v>138</v>
      </c>
      <c r="H143" s="230">
        <v>26</v>
      </c>
      <c r="I143" s="231"/>
      <c r="J143" s="232">
        <f>ROUND(I143*H143,2)</f>
        <v>0</v>
      </c>
      <c r="K143" s="228" t="s">
        <v>139</v>
      </c>
      <c r="L143" s="44"/>
      <c r="M143" s="233" t="s">
        <v>1</v>
      </c>
      <c r="N143" s="234" t="s">
        <v>50</v>
      </c>
      <c r="O143" s="91"/>
      <c r="P143" s="235">
        <f>O143*H143</f>
        <v>0</v>
      </c>
      <c r="Q143" s="235">
        <v>0</v>
      </c>
      <c r="R143" s="235">
        <f>Q143*H143</f>
        <v>0</v>
      </c>
      <c r="S143" s="235">
        <v>0</v>
      </c>
      <c r="T143" s="236">
        <f>S143*H143</f>
        <v>0</v>
      </c>
      <c r="U143" s="38"/>
      <c r="V143" s="38"/>
      <c r="W143" s="38"/>
      <c r="X143" s="38"/>
      <c r="Y143" s="38"/>
      <c r="Z143" s="38"/>
      <c r="AA143" s="38"/>
      <c r="AB143" s="38"/>
      <c r="AC143" s="38"/>
      <c r="AD143" s="38"/>
      <c r="AE143" s="38"/>
      <c r="AR143" s="237" t="s">
        <v>140</v>
      </c>
      <c r="AT143" s="237" t="s">
        <v>135</v>
      </c>
      <c r="AU143" s="237" t="s">
        <v>92</v>
      </c>
      <c r="AY143" s="17" t="s">
        <v>133</v>
      </c>
      <c r="BE143" s="238">
        <f>IF(N143="základní",J143,0)</f>
        <v>0</v>
      </c>
      <c r="BF143" s="238">
        <f>IF(N143="snížená",J143,0)</f>
        <v>0</v>
      </c>
      <c r="BG143" s="238">
        <f>IF(N143="zákl. přenesená",J143,0)</f>
        <v>0</v>
      </c>
      <c r="BH143" s="238">
        <f>IF(N143="sníž. přenesená",J143,0)</f>
        <v>0</v>
      </c>
      <c r="BI143" s="238">
        <f>IF(N143="nulová",J143,0)</f>
        <v>0</v>
      </c>
      <c r="BJ143" s="17" t="s">
        <v>23</v>
      </c>
      <c r="BK143" s="238">
        <f>ROUND(I143*H143,2)</f>
        <v>0</v>
      </c>
      <c r="BL143" s="17" t="s">
        <v>140</v>
      </c>
      <c r="BM143" s="237" t="s">
        <v>172</v>
      </c>
    </row>
    <row r="144" s="2" customFormat="1">
      <c r="A144" s="38"/>
      <c r="B144" s="39"/>
      <c r="C144" s="40"/>
      <c r="D144" s="239" t="s">
        <v>142</v>
      </c>
      <c r="E144" s="40"/>
      <c r="F144" s="240" t="s">
        <v>173</v>
      </c>
      <c r="G144" s="40"/>
      <c r="H144" s="40"/>
      <c r="I144" s="241"/>
      <c r="J144" s="40"/>
      <c r="K144" s="40"/>
      <c r="L144" s="44"/>
      <c r="M144" s="242"/>
      <c r="N144" s="243"/>
      <c r="O144" s="91"/>
      <c r="P144" s="91"/>
      <c r="Q144" s="91"/>
      <c r="R144" s="91"/>
      <c r="S144" s="91"/>
      <c r="T144" s="92"/>
      <c r="U144" s="38"/>
      <c r="V144" s="38"/>
      <c r="W144" s="38"/>
      <c r="X144" s="38"/>
      <c r="Y144" s="38"/>
      <c r="Z144" s="38"/>
      <c r="AA144" s="38"/>
      <c r="AB144" s="38"/>
      <c r="AC144" s="38"/>
      <c r="AD144" s="38"/>
      <c r="AE144" s="38"/>
      <c r="AT144" s="17" t="s">
        <v>142</v>
      </c>
      <c r="AU144" s="17" t="s">
        <v>92</v>
      </c>
    </row>
    <row r="145" s="2" customFormat="1">
      <c r="A145" s="38"/>
      <c r="B145" s="39"/>
      <c r="C145" s="40"/>
      <c r="D145" s="244" t="s">
        <v>144</v>
      </c>
      <c r="E145" s="40"/>
      <c r="F145" s="245" t="s">
        <v>174</v>
      </c>
      <c r="G145" s="40"/>
      <c r="H145" s="40"/>
      <c r="I145" s="241"/>
      <c r="J145" s="40"/>
      <c r="K145" s="40"/>
      <c r="L145" s="44"/>
      <c r="M145" s="242"/>
      <c r="N145" s="243"/>
      <c r="O145" s="91"/>
      <c r="P145" s="91"/>
      <c r="Q145" s="91"/>
      <c r="R145" s="91"/>
      <c r="S145" s="91"/>
      <c r="T145" s="92"/>
      <c r="U145" s="38"/>
      <c r="V145" s="38"/>
      <c r="W145" s="38"/>
      <c r="X145" s="38"/>
      <c r="Y145" s="38"/>
      <c r="Z145" s="38"/>
      <c r="AA145" s="38"/>
      <c r="AB145" s="38"/>
      <c r="AC145" s="38"/>
      <c r="AD145" s="38"/>
      <c r="AE145" s="38"/>
      <c r="AT145" s="17" t="s">
        <v>144</v>
      </c>
      <c r="AU145" s="17" t="s">
        <v>92</v>
      </c>
    </row>
    <row r="146" s="13" customFormat="1">
      <c r="A146" s="13"/>
      <c r="B146" s="246"/>
      <c r="C146" s="247"/>
      <c r="D146" s="244" t="s">
        <v>146</v>
      </c>
      <c r="E146" s="248" t="s">
        <v>1</v>
      </c>
      <c r="F146" s="249" t="s">
        <v>175</v>
      </c>
      <c r="G146" s="247"/>
      <c r="H146" s="250">
        <v>13</v>
      </c>
      <c r="I146" s="251"/>
      <c r="J146" s="247"/>
      <c r="K146" s="247"/>
      <c r="L146" s="252"/>
      <c r="M146" s="253"/>
      <c r="N146" s="254"/>
      <c r="O146" s="254"/>
      <c r="P146" s="254"/>
      <c r="Q146" s="254"/>
      <c r="R146" s="254"/>
      <c r="S146" s="254"/>
      <c r="T146" s="255"/>
      <c r="U146" s="13"/>
      <c r="V146" s="13"/>
      <c r="W146" s="13"/>
      <c r="X146" s="13"/>
      <c r="Y146" s="13"/>
      <c r="Z146" s="13"/>
      <c r="AA146" s="13"/>
      <c r="AB146" s="13"/>
      <c r="AC146" s="13"/>
      <c r="AD146" s="13"/>
      <c r="AE146" s="13"/>
      <c r="AT146" s="256" t="s">
        <v>146</v>
      </c>
      <c r="AU146" s="256" t="s">
        <v>92</v>
      </c>
      <c r="AV146" s="13" t="s">
        <v>92</v>
      </c>
      <c r="AW146" s="13" t="s">
        <v>40</v>
      </c>
      <c r="AX146" s="13" t="s">
        <v>85</v>
      </c>
      <c r="AY146" s="256" t="s">
        <v>133</v>
      </c>
    </row>
    <row r="147" s="13" customFormat="1">
      <c r="A147" s="13"/>
      <c r="B147" s="246"/>
      <c r="C147" s="247"/>
      <c r="D147" s="244" t="s">
        <v>146</v>
      </c>
      <c r="E147" s="248" t="s">
        <v>1</v>
      </c>
      <c r="F147" s="249" t="s">
        <v>176</v>
      </c>
      <c r="G147" s="247"/>
      <c r="H147" s="250">
        <v>13</v>
      </c>
      <c r="I147" s="251"/>
      <c r="J147" s="247"/>
      <c r="K147" s="247"/>
      <c r="L147" s="252"/>
      <c r="M147" s="253"/>
      <c r="N147" s="254"/>
      <c r="O147" s="254"/>
      <c r="P147" s="254"/>
      <c r="Q147" s="254"/>
      <c r="R147" s="254"/>
      <c r="S147" s="254"/>
      <c r="T147" s="255"/>
      <c r="U147" s="13"/>
      <c r="V147" s="13"/>
      <c r="W147" s="13"/>
      <c r="X147" s="13"/>
      <c r="Y147" s="13"/>
      <c r="Z147" s="13"/>
      <c r="AA147" s="13"/>
      <c r="AB147" s="13"/>
      <c r="AC147" s="13"/>
      <c r="AD147" s="13"/>
      <c r="AE147" s="13"/>
      <c r="AT147" s="256" t="s">
        <v>146</v>
      </c>
      <c r="AU147" s="256" t="s">
        <v>92</v>
      </c>
      <c r="AV147" s="13" t="s">
        <v>92</v>
      </c>
      <c r="AW147" s="13" t="s">
        <v>40</v>
      </c>
      <c r="AX147" s="13" t="s">
        <v>85</v>
      </c>
      <c r="AY147" s="256" t="s">
        <v>133</v>
      </c>
    </row>
    <row r="148" s="14" customFormat="1">
      <c r="A148" s="14"/>
      <c r="B148" s="257"/>
      <c r="C148" s="258"/>
      <c r="D148" s="244" t="s">
        <v>146</v>
      </c>
      <c r="E148" s="259" t="s">
        <v>1</v>
      </c>
      <c r="F148" s="260" t="s">
        <v>149</v>
      </c>
      <c r="G148" s="258"/>
      <c r="H148" s="261">
        <v>26</v>
      </c>
      <c r="I148" s="262"/>
      <c r="J148" s="258"/>
      <c r="K148" s="258"/>
      <c r="L148" s="263"/>
      <c r="M148" s="264"/>
      <c r="N148" s="265"/>
      <c r="O148" s="265"/>
      <c r="P148" s="265"/>
      <c r="Q148" s="265"/>
      <c r="R148" s="265"/>
      <c r="S148" s="265"/>
      <c r="T148" s="266"/>
      <c r="U148" s="14"/>
      <c r="V148" s="14"/>
      <c r="W148" s="14"/>
      <c r="X148" s="14"/>
      <c r="Y148" s="14"/>
      <c r="Z148" s="14"/>
      <c r="AA148" s="14"/>
      <c r="AB148" s="14"/>
      <c r="AC148" s="14"/>
      <c r="AD148" s="14"/>
      <c r="AE148" s="14"/>
      <c r="AT148" s="267" t="s">
        <v>146</v>
      </c>
      <c r="AU148" s="267" t="s">
        <v>92</v>
      </c>
      <c r="AV148" s="14" t="s">
        <v>140</v>
      </c>
      <c r="AW148" s="14" t="s">
        <v>40</v>
      </c>
      <c r="AX148" s="14" t="s">
        <v>23</v>
      </c>
      <c r="AY148" s="267" t="s">
        <v>133</v>
      </c>
    </row>
    <row r="149" s="2" customFormat="1" ht="33" customHeight="1">
      <c r="A149" s="38"/>
      <c r="B149" s="39"/>
      <c r="C149" s="226" t="s">
        <v>177</v>
      </c>
      <c r="D149" s="226" t="s">
        <v>135</v>
      </c>
      <c r="E149" s="227" t="s">
        <v>178</v>
      </c>
      <c r="F149" s="228" t="s">
        <v>179</v>
      </c>
      <c r="G149" s="229" t="s">
        <v>138</v>
      </c>
      <c r="H149" s="230">
        <v>374.75299999999999</v>
      </c>
      <c r="I149" s="231"/>
      <c r="J149" s="232">
        <f>ROUND(I149*H149,2)</f>
        <v>0</v>
      </c>
      <c r="K149" s="228" t="s">
        <v>139</v>
      </c>
      <c r="L149" s="44"/>
      <c r="M149" s="233" t="s">
        <v>1</v>
      </c>
      <c r="N149" s="234" t="s">
        <v>50</v>
      </c>
      <c r="O149" s="91"/>
      <c r="P149" s="235">
        <f>O149*H149</f>
        <v>0</v>
      </c>
      <c r="Q149" s="235">
        <v>0</v>
      </c>
      <c r="R149" s="235">
        <f>Q149*H149</f>
        <v>0</v>
      </c>
      <c r="S149" s="235">
        <v>0</v>
      </c>
      <c r="T149" s="236">
        <f>S149*H149</f>
        <v>0</v>
      </c>
      <c r="U149" s="38"/>
      <c r="V149" s="38"/>
      <c r="W149" s="38"/>
      <c r="X149" s="38"/>
      <c r="Y149" s="38"/>
      <c r="Z149" s="38"/>
      <c r="AA149" s="38"/>
      <c r="AB149" s="38"/>
      <c r="AC149" s="38"/>
      <c r="AD149" s="38"/>
      <c r="AE149" s="38"/>
      <c r="AR149" s="237" t="s">
        <v>140</v>
      </c>
      <c r="AT149" s="237" t="s">
        <v>135</v>
      </c>
      <c r="AU149" s="237" t="s">
        <v>92</v>
      </c>
      <c r="AY149" s="17" t="s">
        <v>133</v>
      </c>
      <c r="BE149" s="238">
        <f>IF(N149="základní",J149,0)</f>
        <v>0</v>
      </c>
      <c r="BF149" s="238">
        <f>IF(N149="snížená",J149,0)</f>
        <v>0</v>
      </c>
      <c r="BG149" s="238">
        <f>IF(N149="zákl. přenesená",J149,0)</f>
        <v>0</v>
      </c>
      <c r="BH149" s="238">
        <f>IF(N149="sníž. přenesená",J149,0)</f>
        <v>0</v>
      </c>
      <c r="BI149" s="238">
        <f>IF(N149="nulová",J149,0)</f>
        <v>0</v>
      </c>
      <c r="BJ149" s="17" t="s">
        <v>23</v>
      </c>
      <c r="BK149" s="238">
        <f>ROUND(I149*H149,2)</f>
        <v>0</v>
      </c>
      <c r="BL149" s="17" t="s">
        <v>140</v>
      </c>
      <c r="BM149" s="237" t="s">
        <v>180</v>
      </c>
    </row>
    <row r="150" s="2" customFormat="1">
      <c r="A150" s="38"/>
      <c r="B150" s="39"/>
      <c r="C150" s="40"/>
      <c r="D150" s="239" t="s">
        <v>142</v>
      </c>
      <c r="E150" s="40"/>
      <c r="F150" s="240" t="s">
        <v>181</v>
      </c>
      <c r="G150" s="40"/>
      <c r="H150" s="40"/>
      <c r="I150" s="241"/>
      <c r="J150" s="40"/>
      <c r="K150" s="40"/>
      <c r="L150" s="44"/>
      <c r="M150" s="242"/>
      <c r="N150" s="243"/>
      <c r="O150" s="91"/>
      <c r="P150" s="91"/>
      <c r="Q150" s="91"/>
      <c r="R150" s="91"/>
      <c r="S150" s="91"/>
      <c r="T150" s="92"/>
      <c r="U150" s="38"/>
      <c r="V150" s="38"/>
      <c r="W150" s="38"/>
      <c r="X150" s="38"/>
      <c r="Y150" s="38"/>
      <c r="Z150" s="38"/>
      <c r="AA150" s="38"/>
      <c r="AB150" s="38"/>
      <c r="AC150" s="38"/>
      <c r="AD150" s="38"/>
      <c r="AE150" s="38"/>
      <c r="AT150" s="17" t="s">
        <v>142</v>
      </c>
      <c r="AU150" s="17" t="s">
        <v>92</v>
      </c>
    </row>
    <row r="151" s="2" customFormat="1">
      <c r="A151" s="38"/>
      <c r="B151" s="39"/>
      <c r="C151" s="40"/>
      <c r="D151" s="244" t="s">
        <v>144</v>
      </c>
      <c r="E151" s="40"/>
      <c r="F151" s="245" t="s">
        <v>182</v>
      </c>
      <c r="G151" s="40"/>
      <c r="H151" s="40"/>
      <c r="I151" s="241"/>
      <c r="J151" s="40"/>
      <c r="K151" s="40"/>
      <c r="L151" s="44"/>
      <c r="M151" s="242"/>
      <c r="N151" s="243"/>
      <c r="O151" s="91"/>
      <c r="P151" s="91"/>
      <c r="Q151" s="91"/>
      <c r="R151" s="91"/>
      <c r="S151" s="91"/>
      <c r="T151" s="92"/>
      <c r="U151" s="38"/>
      <c r="V151" s="38"/>
      <c r="W151" s="38"/>
      <c r="X151" s="38"/>
      <c r="Y151" s="38"/>
      <c r="Z151" s="38"/>
      <c r="AA151" s="38"/>
      <c r="AB151" s="38"/>
      <c r="AC151" s="38"/>
      <c r="AD151" s="38"/>
      <c r="AE151" s="38"/>
      <c r="AT151" s="17" t="s">
        <v>144</v>
      </c>
      <c r="AU151" s="17" t="s">
        <v>92</v>
      </c>
    </row>
    <row r="152" s="13" customFormat="1">
      <c r="A152" s="13"/>
      <c r="B152" s="246"/>
      <c r="C152" s="247"/>
      <c r="D152" s="244" t="s">
        <v>146</v>
      </c>
      <c r="E152" s="248" t="s">
        <v>1</v>
      </c>
      <c r="F152" s="249" t="s">
        <v>183</v>
      </c>
      <c r="G152" s="247"/>
      <c r="H152" s="250">
        <v>618.82000000000005</v>
      </c>
      <c r="I152" s="251"/>
      <c r="J152" s="247"/>
      <c r="K152" s="247"/>
      <c r="L152" s="252"/>
      <c r="M152" s="253"/>
      <c r="N152" s="254"/>
      <c r="O152" s="254"/>
      <c r="P152" s="254"/>
      <c r="Q152" s="254"/>
      <c r="R152" s="254"/>
      <c r="S152" s="254"/>
      <c r="T152" s="255"/>
      <c r="U152" s="13"/>
      <c r="V152" s="13"/>
      <c r="W152" s="13"/>
      <c r="X152" s="13"/>
      <c r="Y152" s="13"/>
      <c r="Z152" s="13"/>
      <c r="AA152" s="13"/>
      <c r="AB152" s="13"/>
      <c r="AC152" s="13"/>
      <c r="AD152" s="13"/>
      <c r="AE152" s="13"/>
      <c r="AT152" s="256" t="s">
        <v>146</v>
      </c>
      <c r="AU152" s="256" t="s">
        <v>92</v>
      </c>
      <c r="AV152" s="13" t="s">
        <v>92</v>
      </c>
      <c r="AW152" s="13" t="s">
        <v>40</v>
      </c>
      <c r="AX152" s="13" t="s">
        <v>85</v>
      </c>
      <c r="AY152" s="256" t="s">
        <v>133</v>
      </c>
    </row>
    <row r="153" s="13" customFormat="1">
      <c r="A153" s="13"/>
      <c r="B153" s="246"/>
      <c r="C153" s="247"/>
      <c r="D153" s="244" t="s">
        <v>146</v>
      </c>
      <c r="E153" s="248" t="s">
        <v>1</v>
      </c>
      <c r="F153" s="249" t="s">
        <v>184</v>
      </c>
      <c r="G153" s="247"/>
      <c r="H153" s="250">
        <v>-51.694000000000003</v>
      </c>
      <c r="I153" s="251"/>
      <c r="J153" s="247"/>
      <c r="K153" s="247"/>
      <c r="L153" s="252"/>
      <c r="M153" s="253"/>
      <c r="N153" s="254"/>
      <c r="O153" s="254"/>
      <c r="P153" s="254"/>
      <c r="Q153" s="254"/>
      <c r="R153" s="254"/>
      <c r="S153" s="254"/>
      <c r="T153" s="255"/>
      <c r="U153" s="13"/>
      <c r="V153" s="13"/>
      <c r="W153" s="13"/>
      <c r="X153" s="13"/>
      <c r="Y153" s="13"/>
      <c r="Z153" s="13"/>
      <c r="AA153" s="13"/>
      <c r="AB153" s="13"/>
      <c r="AC153" s="13"/>
      <c r="AD153" s="13"/>
      <c r="AE153" s="13"/>
      <c r="AT153" s="256" t="s">
        <v>146</v>
      </c>
      <c r="AU153" s="256" t="s">
        <v>92</v>
      </c>
      <c r="AV153" s="13" t="s">
        <v>92</v>
      </c>
      <c r="AW153" s="13" t="s">
        <v>40</v>
      </c>
      <c r="AX153" s="13" t="s">
        <v>85</v>
      </c>
      <c r="AY153" s="256" t="s">
        <v>133</v>
      </c>
    </row>
    <row r="154" s="13" customFormat="1">
      <c r="A154" s="13"/>
      <c r="B154" s="246"/>
      <c r="C154" s="247"/>
      <c r="D154" s="244" t="s">
        <v>146</v>
      </c>
      <c r="E154" s="248" t="s">
        <v>1</v>
      </c>
      <c r="F154" s="249" t="s">
        <v>185</v>
      </c>
      <c r="G154" s="247"/>
      <c r="H154" s="250">
        <v>-192.37299999999999</v>
      </c>
      <c r="I154" s="251"/>
      <c r="J154" s="247"/>
      <c r="K154" s="247"/>
      <c r="L154" s="252"/>
      <c r="M154" s="253"/>
      <c r="N154" s="254"/>
      <c r="O154" s="254"/>
      <c r="P154" s="254"/>
      <c r="Q154" s="254"/>
      <c r="R154" s="254"/>
      <c r="S154" s="254"/>
      <c r="T154" s="255"/>
      <c r="U154" s="13"/>
      <c r="V154" s="13"/>
      <c r="W154" s="13"/>
      <c r="X154" s="13"/>
      <c r="Y154" s="13"/>
      <c r="Z154" s="13"/>
      <c r="AA154" s="13"/>
      <c r="AB154" s="13"/>
      <c r="AC154" s="13"/>
      <c r="AD154" s="13"/>
      <c r="AE154" s="13"/>
      <c r="AT154" s="256" t="s">
        <v>146</v>
      </c>
      <c r="AU154" s="256" t="s">
        <v>92</v>
      </c>
      <c r="AV154" s="13" t="s">
        <v>92</v>
      </c>
      <c r="AW154" s="13" t="s">
        <v>40</v>
      </c>
      <c r="AX154" s="13" t="s">
        <v>85</v>
      </c>
      <c r="AY154" s="256" t="s">
        <v>133</v>
      </c>
    </row>
    <row r="155" s="14" customFormat="1">
      <c r="A155" s="14"/>
      <c r="B155" s="257"/>
      <c r="C155" s="258"/>
      <c r="D155" s="244" t="s">
        <v>146</v>
      </c>
      <c r="E155" s="259" t="s">
        <v>1</v>
      </c>
      <c r="F155" s="260" t="s">
        <v>149</v>
      </c>
      <c r="G155" s="258"/>
      <c r="H155" s="261">
        <v>374.75299999999999</v>
      </c>
      <c r="I155" s="262"/>
      <c r="J155" s="258"/>
      <c r="K155" s="258"/>
      <c r="L155" s="263"/>
      <c r="M155" s="264"/>
      <c r="N155" s="265"/>
      <c r="O155" s="265"/>
      <c r="P155" s="265"/>
      <c r="Q155" s="265"/>
      <c r="R155" s="265"/>
      <c r="S155" s="265"/>
      <c r="T155" s="266"/>
      <c r="U155" s="14"/>
      <c r="V155" s="14"/>
      <c r="W155" s="14"/>
      <c r="X155" s="14"/>
      <c r="Y155" s="14"/>
      <c r="Z155" s="14"/>
      <c r="AA155" s="14"/>
      <c r="AB155" s="14"/>
      <c r="AC155" s="14"/>
      <c r="AD155" s="14"/>
      <c r="AE155" s="14"/>
      <c r="AT155" s="267" t="s">
        <v>146</v>
      </c>
      <c r="AU155" s="267" t="s">
        <v>92</v>
      </c>
      <c r="AV155" s="14" t="s">
        <v>140</v>
      </c>
      <c r="AW155" s="14" t="s">
        <v>40</v>
      </c>
      <c r="AX155" s="14" t="s">
        <v>23</v>
      </c>
      <c r="AY155" s="267" t="s">
        <v>133</v>
      </c>
    </row>
    <row r="156" s="2" customFormat="1" ht="44.25" customHeight="1">
      <c r="A156" s="38"/>
      <c r="B156" s="39"/>
      <c r="C156" s="226" t="s">
        <v>186</v>
      </c>
      <c r="D156" s="226" t="s">
        <v>135</v>
      </c>
      <c r="E156" s="227" t="s">
        <v>187</v>
      </c>
      <c r="F156" s="228" t="s">
        <v>188</v>
      </c>
      <c r="G156" s="229" t="s">
        <v>138</v>
      </c>
      <c r="H156" s="230">
        <v>51.694000000000003</v>
      </c>
      <c r="I156" s="231"/>
      <c r="J156" s="232">
        <f>ROUND(I156*H156,2)</f>
        <v>0</v>
      </c>
      <c r="K156" s="228" t="s">
        <v>139</v>
      </c>
      <c r="L156" s="44"/>
      <c r="M156" s="233" t="s">
        <v>1</v>
      </c>
      <c r="N156" s="234" t="s">
        <v>50</v>
      </c>
      <c r="O156" s="91"/>
      <c r="P156" s="235">
        <f>O156*H156</f>
        <v>0</v>
      </c>
      <c r="Q156" s="235">
        <v>0</v>
      </c>
      <c r="R156" s="235">
        <f>Q156*H156</f>
        <v>0</v>
      </c>
      <c r="S156" s="235">
        <v>0</v>
      </c>
      <c r="T156" s="236">
        <f>S156*H156</f>
        <v>0</v>
      </c>
      <c r="U156" s="38"/>
      <c r="V156" s="38"/>
      <c r="W156" s="38"/>
      <c r="X156" s="38"/>
      <c r="Y156" s="38"/>
      <c r="Z156" s="38"/>
      <c r="AA156" s="38"/>
      <c r="AB156" s="38"/>
      <c r="AC156" s="38"/>
      <c r="AD156" s="38"/>
      <c r="AE156" s="38"/>
      <c r="AR156" s="237" t="s">
        <v>140</v>
      </c>
      <c r="AT156" s="237" t="s">
        <v>135</v>
      </c>
      <c r="AU156" s="237" t="s">
        <v>92</v>
      </c>
      <c r="AY156" s="17" t="s">
        <v>133</v>
      </c>
      <c r="BE156" s="238">
        <f>IF(N156="základní",J156,0)</f>
        <v>0</v>
      </c>
      <c r="BF156" s="238">
        <f>IF(N156="snížená",J156,0)</f>
        <v>0</v>
      </c>
      <c r="BG156" s="238">
        <f>IF(N156="zákl. přenesená",J156,0)</f>
        <v>0</v>
      </c>
      <c r="BH156" s="238">
        <f>IF(N156="sníž. přenesená",J156,0)</f>
        <v>0</v>
      </c>
      <c r="BI156" s="238">
        <f>IF(N156="nulová",J156,0)</f>
        <v>0</v>
      </c>
      <c r="BJ156" s="17" t="s">
        <v>23</v>
      </c>
      <c r="BK156" s="238">
        <f>ROUND(I156*H156,2)</f>
        <v>0</v>
      </c>
      <c r="BL156" s="17" t="s">
        <v>140</v>
      </c>
      <c r="BM156" s="237" t="s">
        <v>189</v>
      </c>
    </row>
    <row r="157" s="2" customFormat="1">
      <c r="A157" s="38"/>
      <c r="B157" s="39"/>
      <c r="C157" s="40"/>
      <c r="D157" s="239" t="s">
        <v>142</v>
      </c>
      <c r="E157" s="40"/>
      <c r="F157" s="240" t="s">
        <v>190</v>
      </c>
      <c r="G157" s="40"/>
      <c r="H157" s="40"/>
      <c r="I157" s="241"/>
      <c r="J157" s="40"/>
      <c r="K157" s="40"/>
      <c r="L157" s="44"/>
      <c r="M157" s="242"/>
      <c r="N157" s="243"/>
      <c r="O157" s="91"/>
      <c r="P157" s="91"/>
      <c r="Q157" s="91"/>
      <c r="R157" s="91"/>
      <c r="S157" s="91"/>
      <c r="T157" s="92"/>
      <c r="U157" s="38"/>
      <c r="V157" s="38"/>
      <c r="W157" s="38"/>
      <c r="X157" s="38"/>
      <c r="Y157" s="38"/>
      <c r="Z157" s="38"/>
      <c r="AA157" s="38"/>
      <c r="AB157" s="38"/>
      <c r="AC157" s="38"/>
      <c r="AD157" s="38"/>
      <c r="AE157" s="38"/>
      <c r="AT157" s="17" t="s">
        <v>142</v>
      </c>
      <c r="AU157" s="17" t="s">
        <v>92</v>
      </c>
    </row>
    <row r="158" s="2" customFormat="1">
      <c r="A158" s="38"/>
      <c r="B158" s="39"/>
      <c r="C158" s="40"/>
      <c r="D158" s="244" t="s">
        <v>144</v>
      </c>
      <c r="E158" s="40"/>
      <c r="F158" s="245" t="s">
        <v>191</v>
      </c>
      <c r="G158" s="40"/>
      <c r="H158" s="40"/>
      <c r="I158" s="241"/>
      <c r="J158" s="40"/>
      <c r="K158" s="40"/>
      <c r="L158" s="44"/>
      <c r="M158" s="242"/>
      <c r="N158" s="243"/>
      <c r="O158" s="91"/>
      <c r="P158" s="91"/>
      <c r="Q158" s="91"/>
      <c r="R158" s="91"/>
      <c r="S158" s="91"/>
      <c r="T158" s="92"/>
      <c r="U158" s="38"/>
      <c r="V158" s="38"/>
      <c r="W158" s="38"/>
      <c r="X158" s="38"/>
      <c r="Y158" s="38"/>
      <c r="Z158" s="38"/>
      <c r="AA158" s="38"/>
      <c r="AB158" s="38"/>
      <c r="AC158" s="38"/>
      <c r="AD158" s="38"/>
      <c r="AE158" s="38"/>
      <c r="AT158" s="17" t="s">
        <v>144</v>
      </c>
      <c r="AU158" s="17" t="s">
        <v>92</v>
      </c>
    </row>
    <row r="159" s="15" customFormat="1">
      <c r="A159" s="15"/>
      <c r="B159" s="268"/>
      <c r="C159" s="269"/>
      <c r="D159" s="244" t="s">
        <v>146</v>
      </c>
      <c r="E159" s="270" t="s">
        <v>1</v>
      </c>
      <c r="F159" s="271" t="s">
        <v>192</v>
      </c>
      <c r="G159" s="269"/>
      <c r="H159" s="270" t="s">
        <v>1</v>
      </c>
      <c r="I159" s="272"/>
      <c r="J159" s="269"/>
      <c r="K159" s="269"/>
      <c r="L159" s="273"/>
      <c r="M159" s="274"/>
      <c r="N159" s="275"/>
      <c r="O159" s="275"/>
      <c r="P159" s="275"/>
      <c r="Q159" s="275"/>
      <c r="R159" s="275"/>
      <c r="S159" s="275"/>
      <c r="T159" s="276"/>
      <c r="U159" s="15"/>
      <c r="V159" s="15"/>
      <c r="W159" s="15"/>
      <c r="X159" s="15"/>
      <c r="Y159" s="15"/>
      <c r="Z159" s="15"/>
      <c r="AA159" s="15"/>
      <c r="AB159" s="15"/>
      <c r="AC159" s="15"/>
      <c r="AD159" s="15"/>
      <c r="AE159" s="15"/>
      <c r="AT159" s="277" t="s">
        <v>146</v>
      </c>
      <c r="AU159" s="277" t="s">
        <v>92</v>
      </c>
      <c r="AV159" s="15" t="s">
        <v>23</v>
      </c>
      <c r="AW159" s="15" t="s">
        <v>40</v>
      </c>
      <c r="AX159" s="15" t="s">
        <v>85</v>
      </c>
      <c r="AY159" s="277" t="s">
        <v>133</v>
      </c>
    </row>
    <row r="160" s="13" customFormat="1">
      <c r="A160" s="13"/>
      <c r="B160" s="246"/>
      <c r="C160" s="247"/>
      <c r="D160" s="244" t="s">
        <v>146</v>
      </c>
      <c r="E160" s="248" t="s">
        <v>1</v>
      </c>
      <c r="F160" s="249" t="s">
        <v>193</v>
      </c>
      <c r="G160" s="247"/>
      <c r="H160" s="250">
        <v>8.3900000000000006</v>
      </c>
      <c r="I160" s="251"/>
      <c r="J160" s="247"/>
      <c r="K160" s="247"/>
      <c r="L160" s="252"/>
      <c r="M160" s="253"/>
      <c r="N160" s="254"/>
      <c r="O160" s="254"/>
      <c r="P160" s="254"/>
      <c r="Q160" s="254"/>
      <c r="R160" s="254"/>
      <c r="S160" s="254"/>
      <c r="T160" s="255"/>
      <c r="U160" s="13"/>
      <c r="V160" s="13"/>
      <c r="W160" s="13"/>
      <c r="X160" s="13"/>
      <c r="Y160" s="13"/>
      <c r="Z160" s="13"/>
      <c r="AA160" s="13"/>
      <c r="AB160" s="13"/>
      <c r="AC160" s="13"/>
      <c r="AD160" s="13"/>
      <c r="AE160" s="13"/>
      <c r="AT160" s="256" t="s">
        <v>146</v>
      </c>
      <c r="AU160" s="256" t="s">
        <v>92</v>
      </c>
      <c r="AV160" s="13" t="s">
        <v>92</v>
      </c>
      <c r="AW160" s="13" t="s">
        <v>40</v>
      </c>
      <c r="AX160" s="13" t="s">
        <v>85</v>
      </c>
      <c r="AY160" s="256" t="s">
        <v>133</v>
      </c>
    </row>
    <row r="161" s="13" customFormat="1">
      <c r="A161" s="13"/>
      <c r="B161" s="246"/>
      <c r="C161" s="247"/>
      <c r="D161" s="244" t="s">
        <v>146</v>
      </c>
      <c r="E161" s="248" t="s">
        <v>1</v>
      </c>
      <c r="F161" s="249" t="s">
        <v>194</v>
      </c>
      <c r="G161" s="247"/>
      <c r="H161" s="250">
        <v>64.102000000000004</v>
      </c>
      <c r="I161" s="251"/>
      <c r="J161" s="247"/>
      <c r="K161" s="247"/>
      <c r="L161" s="252"/>
      <c r="M161" s="253"/>
      <c r="N161" s="254"/>
      <c r="O161" s="254"/>
      <c r="P161" s="254"/>
      <c r="Q161" s="254"/>
      <c r="R161" s="254"/>
      <c r="S161" s="254"/>
      <c r="T161" s="255"/>
      <c r="U161" s="13"/>
      <c r="V161" s="13"/>
      <c r="W161" s="13"/>
      <c r="X161" s="13"/>
      <c r="Y161" s="13"/>
      <c r="Z161" s="13"/>
      <c r="AA161" s="13"/>
      <c r="AB161" s="13"/>
      <c r="AC161" s="13"/>
      <c r="AD161" s="13"/>
      <c r="AE161" s="13"/>
      <c r="AT161" s="256" t="s">
        <v>146</v>
      </c>
      <c r="AU161" s="256" t="s">
        <v>92</v>
      </c>
      <c r="AV161" s="13" t="s">
        <v>92</v>
      </c>
      <c r="AW161" s="13" t="s">
        <v>40</v>
      </c>
      <c r="AX161" s="13" t="s">
        <v>85</v>
      </c>
      <c r="AY161" s="256" t="s">
        <v>133</v>
      </c>
    </row>
    <row r="162" s="13" customFormat="1">
      <c r="A162" s="13"/>
      <c r="B162" s="246"/>
      <c r="C162" s="247"/>
      <c r="D162" s="244" t="s">
        <v>146</v>
      </c>
      <c r="E162" s="248" t="s">
        <v>1</v>
      </c>
      <c r="F162" s="249" t="s">
        <v>195</v>
      </c>
      <c r="G162" s="247"/>
      <c r="H162" s="250">
        <v>9.202</v>
      </c>
      <c r="I162" s="251"/>
      <c r="J162" s="247"/>
      <c r="K162" s="247"/>
      <c r="L162" s="252"/>
      <c r="M162" s="253"/>
      <c r="N162" s="254"/>
      <c r="O162" s="254"/>
      <c r="P162" s="254"/>
      <c r="Q162" s="254"/>
      <c r="R162" s="254"/>
      <c r="S162" s="254"/>
      <c r="T162" s="255"/>
      <c r="U162" s="13"/>
      <c r="V162" s="13"/>
      <c r="W162" s="13"/>
      <c r="X162" s="13"/>
      <c r="Y162" s="13"/>
      <c r="Z162" s="13"/>
      <c r="AA162" s="13"/>
      <c r="AB162" s="13"/>
      <c r="AC162" s="13"/>
      <c r="AD162" s="13"/>
      <c r="AE162" s="13"/>
      <c r="AT162" s="256" t="s">
        <v>146</v>
      </c>
      <c r="AU162" s="256" t="s">
        <v>92</v>
      </c>
      <c r="AV162" s="13" t="s">
        <v>92</v>
      </c>
      <c r="AW162" s="13" t="s">
        <v>40</v>
      </c>
      <c r="AX162" s="13" t="s">
        <v>85</v>
      </c>
      <c r="AY162" s="256" t="s">
        <v>133</v>
      </c>
    </row>
    <row r="163" s="13" customFormat="1">
      <c r="A163" s="13"/>
      <c r="B163" s="246"/>
      <c r="C163" s="247"/>
      <c r="D163" s="244" t="s">
        <v>146</v>
      </c>
      <c r="E163" s="248" t="s">
        <v>1</v>
      </c>
      <c r="F163" s="249" t="s">
        <v>196</v>
      </c>
      <c r="G163" s="247"/>
      <c r="H163" s="250">
        <v>-30</v>
      </c>
      <c r="I163" s="251"/>
      <c r="J163" s="247"/>
      <c r="K163" s="247"/>
      <c r="L163" s="252"/>
      <c r="M163" s="253"/>
      <c r="N163" s="254"/>
      <c r="O163" s="254"/>
      <c r="P163" s="254"/>
      <c r="Q163" s="254"/>
      <c r="R163" s="254"/>
      <c r="S163" s="254"/>
      <c r="T163" s="255"/>
      <c r="U163" s="13"/>
      <c r="V163" s="13"/>
      <c r="W163" s="13"/>
      <c r="X163" s="13"/>
      <c r="Y163" s="13"/>
      <c r="Z163" s="13"/>
      <c r="AA163" s="13"/>
      <c r="AB163" s="13"/>
      <c r="AC163" s="13"/>
      <c r="AD163" s="13"/>
      <c r="AE163" s="13"/>
      <c r="AT163" s="256" t="s">
        <v>146</v>
      </c>
      <c r="AU163" s="256" t="s">
        <v>92</v>
      </c>
      <c r="AV163" s="13" t="s">
        <v>92</v>
      </c>
      <c r="AW163" s="13" t="s">
        <v>40</v>
      </c>
      <c r="AX163" s="13" t="s">
        <v>85</v>
      </c>
      <c r="AY163" s="256" t="s">
        <v>133</v>
      </c>
    </row>
    <row r="164" s="14" customFormat="1">
      <c r="A164" s="14"/>
      <c r="B164" s="257"/>
      <c r="C164" s="258"/>
      <c r="D164" s="244" t="s">
        <v>146</v>
      </c>
      <c r="E164" s="259" t="s">
        <v>1</v>
      </c>
      <c r="F164" s="260" t="s">
        <v>149</v>
      </c>
      <c r="G164" s="258"/>
      <c r="H164" s="261">
        <v>51.694000000000003</v>
      </c>
      <c r="I164" s="262"/>
      <c r="J164" s="258"/>
      <c r="K164" s="258"/>
      <c r="L164" s="263"/>
      <c r="M164" s="264"/>
      <c r="N164" s="265"/>
      <c r="O164" s="265"/>
      <c r="P164" s="265"/>
      <c r="Q164" s="265"/>
      <c r="R164" s="265"/>
      <c r="S164" s="265"/>
      <c r="T164" s="266"/>
      <c r="U164" s="14"/>
      <c r="V164" s="14"/>
      <c r="W164" s="14"/>
      <c r="X164" s="14"/>
      <c r="Y164" s="14"/>
      <c r="Z164" s="14"/>
      <c r="AA164" s="14"/>
      <c r="AB164" s="14"/>
      <c r="AC164" s="14"/>
      <c r="AD164" s="14"/>
      <c r="AE164" s="14"/>
      <c r="AT164" s="267" t="s">
        <v>146</v>
      </c>
      <c r="AU164" s="267" t="s">
        <v>92</v>
      </c>
      <c r="AV164" s="14" t="s">
        <v>140</v>
      </c>
      <c r="AW164" s="14" t="s">
        <v>40</v>
      </c>
      <c r="AX164" s="14" t="s">
        <v>23</v>
      </c>
      <c r="AY164" s="267" t="s">
        <v>133</v>
      </c>
    </row>
    <row r="165" s="2" customFormat="1" ht="100.5" customHeight="1">
      <c r="A165" s="38"/>
      <c r="B165" s="39"/>
      <c r="C165" s="226" t="s">
        <v>197</v>
      </c>
      <c r="D165" s="226" t="s">
        <v>135</v>
      </c>
      <c r="E165" s="227" t="s">
        <v>198</v>
      </c>
      <c r="F165" s="228" t="s">
        <v>199</v>
      </c>
      <c r="G165" s="229" t="s">
        <v>138</v>
      </c>
      <c r="H165" s="230">
        <v>2.7000000000000002</v>
      </c>
      <c r="I165" s="231"/>
      <c r="J165" s="232">
        <f>ROUND(I165*H165,2)</f>
        <v>0</v>
      </c>
      <c r="K165" s="228" t="s">
        <v>139</v>
      </c>
      <c r="L165" s="44"/>
      <c r="M165" s="233" t="s">
        <v>1</v>
      </c>
      <c r="N165" s="234" t="s">
        <v>50</v>
      </c>
      <c r="O165" s="91"/>
      <c r="P165" s="235">
        <f>O165*H165</f>
        <v>0</v>
      </c>
      <c r="Q165" s="235">
        <v>0.010438400000000001</v>
      </c>
      <c r="R165" s="235">
        <f>Q165*H165</f>
        <v>0.028183680000000003</v>
      </c>
      <c r="S165" s="235">
        <v>0</v>
      </c>
      <c r="T165" s="236">
        <f>S165*H165</f>
        <v>0</v>
      </c>
      <c r="U165" s="38"/>
      <c r="V165" s="38"/>
      <c r="W165" s="38"/>
      <c r="X165" s="38"/>
      <c r="Y165" s="38"/>
      <c r="Z165" s="38"/>
      <c r="AA165" s="38"/>
      <c r="AB165" s="38"/>
      <c r="AC165" s="38"/>
      <c r="AD165" s="38"/>
      <c r="AE165" s="38"/>
      <c r="AR165" s="237" t="s">
        <v>140</v>
      </c>
      <c r="AT165" s="237" t="s">
        <v>135</v>
      </c>
      <c r="AU165" s="237" t="s">
        <v>92</v>
      </c>
      <c r="AY165" s="17" t="s">
        <v>133</v>
      </c>
      <c r="BE165" s="238">
        <f>IF(N165="základní",J165,0)</f>
        <v>0</v>
      </c>
      <c r="BF165" s="238">
        <f>IF(N165="snížená",J165,0)</f>
        <v>0</v>
      </c>
      <c r="BG165" s="238">
        <f>IF(N165="zákl. přenesená",J165,0)</f>
        <v>0</v>
      </c>
      <c r="BH165" s="238">
        <f>IF(N165="sníž. přenesená",J165,0)</f>
        <v>0</v>
      </c>
      <c r="BI165" s="238">
        <f>IF(N165="nulová",J165,0)</f>
        <v>0</v>
      </c>
      <c r="BJ165" s="17" t="s">
        <v>23</v>
      </c>
      <c r="BK165" s="238">
        <f>ROUND(I165*H165,2)</f>
        <v>0</v>
      </c>
      <c r="BL165" s="17" t="s">
        <v>140</v>
      </c>
      <c r="BM165" s="237" t="s">
        <v>200</v>
      </c>
    </row>
    <row r="166" s="2" customFormat="1">
      <c r="A166" s="38"/>
      <c r="B166" s="39"/>
      <c r="C166" s="40"/>
      <c r="D166" s="239" t="s">
        <v>142</v>
      </c>
      <c r="E166" s="40"/>
      <c r="F166" s="240" t="s">
        <v>201</v>
      </c>
      <c r="G166" s="40"/>
      <c r="H166" s="40"/>
      <c r="I166" s="241"/>
      <c r="J166" s="40"/>
      <c r="K166" s="40"/>
      <c r="L166" s="44"/>
      <c r="M166" s="242"/>
      <c r="N166" s="243"/>
      <c r="O166" s="91"/>
      <c r="P166" s="91"/>
      <c r="Q166" s="91"/>
      <c r="R166" s="91"/>
      <c r="S166" s="91"/>
      <c r="T166" s="92"/>
      <c r="U166" s="38"/>
      <c r="V166" s="38"/>
      <c r="W166" s="38"/>
      <c r="X166" s="38"/>
      <c r="Y166" s="38"/>
      <c r="Z166" s="38"/>
      <c r="AA166" s="38"/>
      <c r="AB166" s="38"/>
      <c r="AC166" s="38"/>
      <c r="AD166" s="38"/>
      <c r="AE166" s="38"/>
      <c r="AT166" s="17" t="s">
        <v>142</v>
      </c>
      <c r="AU166" s="17" t="s">
        <v>92</v>
      </c>
    </row>
    <row r="167" s="2" customFormat="1">
      <c r="A167" s="38"/>
      <c r="B167" s="39"/>
      <c r="C167" s="40"/>
      <c r="D167" s="244" t="s">
        <v>144</v>
      </c>
      <c r="E167" s="40"/>
      <c r="F167" s="245" t="s">
        <v>202</v>
      </c>
      <c r="G167" s="40"/>
      <c r="H167" s="40"/>
      <c r="I167" s="241"/>
      <c r="J167" s="40"/>
      <c r="K167" s="40"/>
      <c r="L167" s="44"/>
      <c r="M167" s="242"/>
      <c r="N167" s="243"/>
      <c r="O167" s="91"/>
      <c r="P167" s="91"/>
      <c r="Q167" s="91"/>
      <c r="R167" s="91"/>
      <c r="S167" s="91"/>
      <c r="T167" s="92"/>
      <c r="U167" s="38"/>
      <c r="V167" s="38"/>
      <c r="W167" s="38"/>
      <c r="X167" s="38"/>
      <c r="Y167" s="38"/>
      <c r="Z167" s="38"/>
      <c r="AA167" s="38"/>
      <c r="AB167" s="38"/>
      <c r="AC167" s="38"/>
      <c r="AD167" s="38"/>
      <c r="AE167" s="38"/>
      <c r="AT167" s="17" t="s">
        <v>144</v>
      </c>
      <c r="AU167" s="17" t="s">
        <v>92</v>
      </c>
    </row>
    <row r="168" s="13" customFormat="1">
      <c r="A168" s="13"/>
      <c r="B168" s="246"/>
      <c r="C168" s="247"/>
      <c r="D168" s="244" t="s">
        <v>146</v>
      </c>
      <c r="E168" s="248" t="s">
        <v>1</v>
      </c>
      <c r="F168" s="249" t="s">
        <v>203</v>
      </c>
      <c r="G168" s="247"/>
      <c r="H168" s="250">
        <v>2.7000000000000002</v>
      </c>
      <c r="I168" s="251"/>
      <c r="J168" s="247"/>
      <c r="K168" s="247"/>
      <c r="L168" s="252"/>
      <c r="M168" s="253"/>
      <c r="N168" s="254"/>
      <c r="O168" s="254"/>
      <c r="P168" s="254"/>
      <c r="Q168" s="254"/>
      <c r="R168" s="254"/>
      <c r="S168" s="254"/>
      <c r="T168" s="255"/>
      <c r="U168" s="13"/>
      <c r="V168" s="13"/>
      <c r="W168" s="13"/>
      <c r="X168" s="13"/>
      <c r="Y168" s="13"/>
      <c r="Z168" s="13"/>
      <c r="AA168" s="13"/>
      <c r="AB168" s="13"/>
      <c r="AC168" s="13"/>
      <c r="AD168" s="13"/>
      <c r="AE168" s="13"/>
      <c r="AT168" s="256" t="s">
        <v>146</v>
      </c>
      <c r="AU168" s="256" t="s">
        <v>92</v>
      </c>
      <c r="AV168" s="13" t="s">
        <v>92</v>
      </c>
      <c r="AW168" s="13" t="s">
        <v>40</v>
      </c>
      <c r="AX168" s="13" t="s">
        <v>23</v>
      </c>
      <c r="AY168" s="256" t="s">
        <v>133</v>
      </c>
    </row>
    <row r="169" s="2" customFormat="1" ht="62.7" customHeight="1">
      <c r="A169" s="38"/>
      <c r="B169" s="39"/>
      <c r="C169" s="226" t="s">
        <v>204</v>
      </c>
      <c r="D169" s="226" t="s">
        <v>135</v>
      </c>
      <c r="E169" s="227" t="s">
        <v>205</v>
      </c>
      <c r="F169" s="228" t="s">
        <v>206</v>
      </c>
      <c r="G169" s="229" t="s">
        <v>138</v>
      </c>
      <c r="H169" s="230">
        <v>176.39699999999999</v>
      </c>
      <c r="I169" s="231"/>
      <c r="J169" s="232">
        <f>ROUND(I169*H169,2)</f>
        <v>0</v>
      </c>
      <c r="K169" s="228" t="s">
        <v>139</v>
      </c>
      <c r="L169" s="44"/>
      <c r="M169" s="233" t="s">
        <v>1</v>
      </c>
      <c r="N169" s="234" t="s">
        <v>50</v>
      </c>
      <c r="O169" s="91"/>
      <c r="P169" s="235">
        <f>O169*H169</f>
        <v>0</v>
      </c>
      <c r="Q169" s="235">
        <v>0</v>
      </c>
      <c r="R169" s="235">
        <f>Q169*H169</f>
        <v>0</v>
      </c>
      <c r="S169" s="235">
        <v>0</v>
      </c>
      <c r="T169" s="236">
        <f>S169*H169</f>
        <v>0</v>
      </c>
      <c r="U169" s="38"/>
      <c r="V169" s="38"/>
      <c r="W169" s="38"/>
      <c r="X169" s="38"/>
      <c r="Y169" s="38"/>
      <c r="Z169" s="38"/>
      <c r="AA169" s="38"/>
      <c r="AB169" s="38"/>
      <c r="AC169" s="38"/>
      <c r="AD169" s="38"/>
      <c r="AE169" s="38"/>
      <c r="AR169" s="237" t="s">
        <v>140</v>
      </c>
      <c r="AT169" s="237" t="s">
        <v>135</v>
      </c>
      <c r="AU169" s="237" t="s">
        <v>92</v>
      </c>
      <c r="AY169" s="17" t="s">
        <v>133</v>
      </c>
      <c r="BE169" s="238">
        <f>IF(N169="základní",J169,0)</f>
        <v>0</v>
      </c>
      <c r="BF169" s="238">
        <f>IF(N169="snížená",J169,0)</f>
        <v>0</v>
      </c>
      <c r="BG169" s="238">
        <f>IF(N169="zákl. přenesená",J169,0)</f>
        <v>0</v>
      </c>
      <c r="BH169" s="238">
        <f>IF(N169="sníž. přenesená",J169,0)</f>
        <v>0</v>
      </c>
      <c r="BI169" s="238">
        <f>IF(N169="nulová",J169,0)</f>
        <v>0</v>
      </c>
      <c r="BJ169" s="17" t="s">
        <v>23</v>
      </c>
      <c r="BK169" s="238">
        <f>ROUND(I169*H169,2)</f>
        <v>0</v>
      </c>
      <c r="BL169" s="17" t="s">
        <v>140</v>
      </c>
      <c r="BM169" s="237" t="s">
        <v>207</v>
      </c>
    </row>
    <row r="170" s="2" customFormat="1">
      <c r="A170" s="38"/>
      <c r="B170" s="39"/>
      <c r="C170" s="40"/>
      <c r="D170" s="239" t="s">
        <v>142</v>
      </c>
      <c r="E170" s="40"/>
      <c r="F170" s="240" t="s">
        <v>208</v>
      </c>
      <c r="G170" s="40"/>
      <c r="H170" s="40"/>
      <c r="I170" s="241"/>
      <c r="J170" s="40"/>
      <c r="K170" s="40"/>
      <c r="L170" s="44"/>
      <c r="M170" s="242"/>
      <c r="N170" s="243"/>
      <c r="O170" s="91"/>
      <c r="P170" s="91"/>
      <c r="Q170" s="91"/>
      <c r="R170" s="91"/>
      <c r="S170" s="91"/>
      <c r="T170" s="92"/>
      <c r="U170" s="38"/>
      <c r="V170" s="38"/>
      <c r="W170" s="38"/>
      <c r="X170" s="38"/>
      <c r="Y170" s="38"/>
      <c r="Z170" s="38"/>
      <c r="AA170" s="38"/>
      <c r="AB170" s="38"/>
      <c r="AC170" s="38"/>
      <c r="AD170" s="38"/>
      <c r="AE170" s="38"/>
      <c r="AT170" s="17" t="s">
        <v>142</v>
      </c>
      <c r="AU170" s="17" t="s">
        <v>92</v>
      </c>
    </row>
    <row r="171" s="2" customFormat="1">
      <c r="A171" s="38"/>
      <c r="B171" s="39"/>
      <c r="C171" s="40"/>
      <c r="D171" s="244" t="s">
        <v>144</v>
      </c>
      <c r="E171" s="40"/>
      <c r="F171" s="245" t="s">
        <v>209</v>
      </c>
      <c r="G171" s="40"/>
      <c r="H171" s="40"/>
      <c r="I171" s="241"/>
      <c r="J171" s="40"/>
      <c r="K171" s="40"/>
      <c r="L171" s="44"/>
      <c r="M171" s="242"/>
      <c r="N171" s="243"/>
      <c r="O171" s="91"/>
      <c r="P171" s="91"/>
      <c r="Q171" s="91"/>
      <c r="R171" s="91"/>
      <c r="S171" s="91"/>
      <c r="T171" s="92"/>
      <c r="U171" s="38"/>
      <c r="V171" s="38"/>
      <c r="W171" s="38"/>
      <c r="X171" s="38"/>
      <c r="Y171" s="38"/>
      <c r="Z171" s="38"/>
      <c r="AA171" s="38"/>
      <c r="AB171" s="38"/>
      <c r="AC171" s="38"/>
      <c r="AD171" s="38"/>
      <c r="AE171" s="38"/>
      <c r="AT171" s="17" t="s">
        <v>144</v>
      </c>
      <c r="AU171" s="17" t="s">
        <v>92</v>
      </c>
    </row>
    <row r="172" s="15" customFormat="1">
      <c r="A172" s="15"/>
      <c r="B172" s="268"/>
      <c r="C172" s="269"/>
      <c r="D172" s="244" t="s">
        <v>146</v>
      </c>
      <c r="E172" s="270" t="s">
        <v>1</v>
      </c>
      <c r="F172" s="271" t="s">
        <v>210</v>
      </c>
      <c r="G172" s="269"/>
      <c r="H172" s="270" t="s">
        <v>1</v>
      </c>
      <c r="I172" s="272"/>
      <c r="J172" s="269"/>
      <c r="K172" s="269"/>
      <c r="L172" s="273"/>
      <c r="M172" s="274"/>
      <c r="N172" s="275"/>
      <c r="O172" s="275"/>
      <c r="P172" s="275"/>
      <c r="Q172" s="275"/>
      <c r="R172" s="275"/>
      <c r="S172" s="275"/>
      <c r="T172" s="276"/>
      <c r="U172" s="15"/>
      <c r="V172" s="15"/>
      <c r="W172" s="15"/>
      <c r="X172" s="15"/>
      <c r="Y172" s="15"/>
      <c r="Z172" s="15"/>
      <c r="AA172" s="15"/>
      <c r="AB172" s="15"/>
      <c r="AC172" s="15"/>
      <c r="AD172" s="15"/>
      <c r="AE172" s="15"/>
      <c r="AT172" s="277" t="s">
        <v>146</v>
      </c>
      <c r="AU172" s="277" t="s">
        <v>92</v>
      </c>
      <c r="AV172" s="15" t="s">
        <v>23</v>
      </c>
      <c r="AW172" s="15" t="s">
        <v>40</v>
      </c>
      <c r="AX172" s="15" t="s">
        <v>85</v>
      </c>
      <c r="AY172" s="277" t="s">
        <v>133</v>
      </c>
    </row>
    <row r="173" s="13" customFormat="1">
      <c r="A173" s="13"/>
      <c r="B173" s="246"/>
      <c r="C173" s="247"/>
      <c r="D173" s="244" t="s">
        <v>146</v>
      </c>
      <c r="E173" s="248" t="s">
        <v>1</v>
      </c>
      <c r="F173" s="249" t="s">
        <v>211</v>
      </c>
      <c r="G173" s="247"/>
      <c r="H173" s="250">
        <v>426.447</v>
      </c>
      <c r="I173" s="251"/>
      <c r="J173" s="247"/>
      <c r="K173" s="247"/>
      <c r="L173" s="252"/>
      <c r="M173" s="253"/>
      <c r="N173" s="254"/>
      <c r="O173" s="254"/>
      <c r="P173" s="254"/>
      <c r="Q173" s="254"/>
      <c r="R173" s="254"/>
      <c r="S173" s="254"/>
      <c r="T173" s="255"/>
      <c r="U173" s="13"/>
      <c r="V173" s="13"/>
      <c r="W173" s="13"/>
      <c r="X173" s="13"/>
      <c r="Y173" s="13"/>
      <c r="Z173" s="13"/>
      <c r="AA173" s="13"/>
      <c r="AB173" s="13"/>
      <c r="AC173" s="13"/>
      <c r="AD173" s="13"/>
      <c r="AE173" s="13"/>
      <c r="AT173" s="256" t="s">
        <v>146</v>
      </c>
      <c r="AU173" s="256" t="s">
        <v>92</v>
      </c>
      <c r="AV173" s="13" t="s">
        <v>92</v>
      </c>
      <c r="AW173" s="13" t="s">
        <v>40</v>
      </c>
      <c r="AX173" s="13" t="s">
        <v>85</v>
      </c>
      <c r="AY173" s="256" t="s">
        <v>133</v>
      </c>
    </row>
    <row r="174" s="13" customFormat="1">
      <c r="A174" s="13"/>
      <c r="B174" s="246"/>
      <c r="C174" s="247"/>
      <c r="D174" s="244" t="s">
        <v>146</v>
      </c>
      <c r="E174" s="248" t="s">
        <v>1</v>
      </c>
      <c r="F174" s="249" t="s">
        <v>212</v>
      </c>
      <c r="G174" s="247"/>
      <c r="H174" s="250">
        <v>-57.369999999999997</v>
      </c>
      <c r="I174" s="251"/>
      <c r="J174" s="247"/>
      <c r="K174" s="247"/>
      <c r="L174" s="252"/>
      <c r="M174" s="253"/>
      <c r="N174" s="254"/>
      <c r="O174" s="254"/>
      <c r="P174" s="254"/>
      <c r="Q174" s="254"/>
      <c r="R174" s="254"/>
      <c r="S174" s="254"/>
      <c r="T174" s="255"/>
      <c r="U174" s="13"/>
      <c r="V174" s="13"/>
      <c r="W174" s="13"/>
      <c r="X174" s="13"/>
      <c r="Y174" s="13"/>
      <c r="Z174" s="13"/>
      <c r="AA174" s="13"/>
      <c r="AB174" s="13"/>
      <c r="AC174" s="13"/>
      <c r="AD174" s="13"/>
      <c r="AE174" s="13"/>
      <c r="AT174" s="256" t="s">
        <v>146</v>
      </c>
      <c r="AU174" s="256" t="s">
        <v>92</v>
      </c>
      <c r="AV174" s="13" t="s">
        <v>92</v>
      </c>
      <c r="AW174" s="13" t="s">
        <v>40</v>
      </c>
      <c r="AX174" s="13" t="s">
        <v>85</v>
      </c>
      <c r="AY174" s="256" t="s">
        <v>133</v>
      </c>
    </row>
    <row r="175" s="13" customFormat="1">
      <c r="A175" s="13"/>
      <c r="B175" s="246"/>
      <c r="C175" s="247"/>
      <c r="D175" s="244" t="s">
        <v>146</v>
      </c>
      <c r="E175" s="248" t="s">
        <v>1</v>
      </c>
      <c r="F175" s="249" t="s">
        <v>213</v>
      </c>
      <c r="G175" s="247"/>
      <c r="H175" s="250">
        <v>-192.68000000000001</v>
      </c>
      <c r="I175" s="251"/>
      <c r="J175" s="247"/>
      <c r="K175" s="247"/>
      <c r="L175" s="252"/>
      <c r="M175" s="253"/>
      <c r="N175" s="254"/>
      <c r="O175" s="254"/>
      <c r="P175" s="254"/>
      <c r="Q175" s="254"/>
      <c r="R175" s="254"/>
      <c r="S175" s="254"/>
      <c r="T175" s="255"/>
      <c r="U175" s="13"/>
      <c r="V175" s="13"/>
      <c r="W175" s="13"/>
      <c r="X175" s="13"/>
      <c r="Y175" s="13"/>
      <c r="Z175" s="13"/>
      <c r="AA175" s="13"/>
      <c r="AB175" s="13"/>
      <c r="AC175" s="13"/>
      <c r="AD175" s="13"/>
      <c r="AE175" s="13"/>
      <c r="AT175" s="256" t="s">
        <v>146</v>
      </c>
      <c r="AU175" s="256" t="s">
        <v>92</v>
      </c>
      <c r="AV175" s="13" t="s">
        <v>92</v>
      </c>
      <c r="AW175" s="13" t="s">
        <v>40</v>
      </c>
      <c r="AX175" s="13" t="s">
        <v>85</v>
      </c>
      <c r="AY175" s="256" t="s">
        <v>133</v>
      </c>
    </row>
    <row r="176" s="14" customFormat="1">
      <c r="A176" s="14"/>
      <c r="B176" s="257"/>
      <c r="C176" s="258"/>
      <c r="D176" s="244" t="s">
        <v>146</v>
      </c>
      <c r="E176" s="259" t="s">
        <v>1</v>
      </c>
      <c r="F176" s="260" t="s">
        <v>149</v>
      </c>
      <c r="G176" s="258"/>
      <c r="H176" s="261">
        <v>176.39699999999999</v>
      </c>
      <c r="I176" s="262"/>
      <c r="J176" s="258"/>
      <c r="K176" s="258"/>
      <c r="L176" s="263"/>
      <c r="M176" s="264"/>
      <c r="N176" s="265"/>
      <c r="O176" s="265"/>
      <c r="P176" s="265"/>
      <c r="Q176" s="265"/>
      <c r="R176" s="265"/>
      <c r="S176" s="265"/>
      <c r="T176" s="266"/>
      <c r="U176" s="14"/>
      <c r="V176" s="14"/>
      <c r="W176" s="14"/>
      <c r="X176" s="14"/>
      <c r="Y176" s="14"/>
      <c r="Z176" s="14"/>
      <c r="AA176" s="14"/>
      <c r="AB176" s="14"/>
      <c r="AC176" s="14"/>
      <c r="AD176" s="14"/>
      <c r="AE176" s="14"/>
      <c r="AT176" s="267" t="s">
        <v>146</v>
      </c>
      <c r="AU176" s="267" t="s">
        <v>92</v>
      </c>
      <c r="AV176" s="14" t="s">
        <v>140</v>
      </c>
      <c r="AW176" s="14" t="s">
        <v>40</v>
      </c>
      <c r="AX176" s="14" t="s">
        <v>23</v>
      </c>
      <c r="AY176" s="267" t="s">
        <v>133</v>
      </c>
    </row>
    <row r="177" s="2" customFormat="1" ht="66.75" customHeight="1">
      <c r="A177" s="38"/>
      <c r="B177" s="39"/>
      <c r="C177" s="226" t="s">
        <v>28</v>
      </c>
      <c r="D177" s="226" t="s">
        <v>135</v>
      </c>
      <c r="E177" s="227" t="s">
        <v>214</v>
      </c>
      <c r="F177" s="228" t="s">
        <v>215</v>
      </c>
      <c r="G177" s="229" t="s">
        <v>138</v>
      </c>
      <c r="H177" s="230">
        <v>1763.97</v>
      </c>
      <c r="I177" s="231"/>
      <c r="J177" s="232">
        <f>ROUND(I177*H177,2)</f>
        <v>0</v>
      </c>
      <c r="K177" s="228" t="s">
        <v>139</v>
      </c>
      <c r="L177" s="44"/>
      <c r="M177" s="233" t="s">
        <v>1</v>
      </c>
      <c r="N177" s="234" t="s">
        <v>50</v>
      </c>
      <c r="O177" s="91"/>
      <c r="P177" s="235">
        <f>O177*H177</f>
        <v>0</v>
      </c>
      <c r="Q177" s="235">
        <v>0</v>
      </c>
      <c r="R177" s="235">
        <f>Q177*H177</f>
        <v>0</v>
      </c>
      <c r="S177" s="235">
        <v>0</v>
      </c>
      <c r="T177" s="236">
        <f>S177*H177</f>
        <v>0</v>
      </c>
      <c r="U177" s="38"/>
      <c r="V177" s="38"/>
      <c r="W177" s="38"/>
      <c r="X177" s="38"/>
      <c r="Y177" s="38"/>
      <c r="Z177" s="38"/>
      <c r="AA177" s="38"/>
      <c r="AB177" s="38"/>
      <c r="AC177" s="38"/>
      <c r="AD177" s="38"/>
      <c r="AE177" s="38"/>
      <c r="AR177" s="237" t="s">
        <v>140</v>
      </c>
      <c r="AT177" s="237" t="s">
        <v>135</v>
      </c>
      <c r="AU177" s="237" t="s">
        <v>92</v>
      </c>
      <c r="AY177" s="17" t="s">
        <v>133</v>
      </c>
      <c r="BE177" s="238">
        <f>IF(N177="základní",J177,0)</f>
        <v>0</v>
      </c>
      <c r="BF177" s="238">
        <f>IF(N177="snížená",J177,0)</f>
        <v>0</v>
      </c>
      <c r="BG177" s="238">
        <f>IF(N177="zákl. přenesená",J177,0)</f>
        <v>0</v>
      </c>
      <c r="BH177" s="238">
        <f>IF(N177="sníž. přenesená",J177,0)</f>
        <v>0</v>
      </c>
      <c r="BI177" s="238">
        <f>IF(N177="nulová",J177,0)</f>
        <v>0</v>
      </c>
      <c r="BJ177" s="17" t="s">
        <v>23</v>
      </c>
      <c r="BK177" s="238">
        <f>ROUND(I177*H177,2)</f>
        <v>0</v>
      </c>
      <c r="BL177" s="17" t="s">
        <v>140</v>
      </c>
      <c r="BM177" s="237" t="s">
        <v>216</v>
      </c>
    </row>
    <row r="178" s="2" customFormat="1">
      <c r="A178" s="38"/>
      <c r="B178" s="39"/>
      <c r="C178" s="40"/>
      <c r="D178" s="239" t="s">
        <v>142</v>
      </c>
      <c r="E178" s="40"/>
      <c r="F178" s="240" t="s">
        <v>217</v>
      </c>
      <c r="G178" s="40"/>
      <c r="H178" s="40"/>
      <c r="I178" s="241"/>
      <c r="J178" s="40"/>
      <c r="K178" s="40"/>
      <c r="L178" s="44"/>
      <c r="M178" s="242"/>
      <c r="N178" s="243"/>
      <c r="O178" s="91"/>
      <c r="P178" s="91"/>
      <c r="Q178" s="91"/>
      <c r="R178" s="91"/>
      <c r="S178" s="91"/>
      <c r="T178" s="92"/>
      <c r="U178" s="38"/>
      <c r="V178" s="38"/>
      <c r="W178" s="38"/>
      <c r="X178" s="38"/>
      <c r="Y178" s="38"/>
      <c r="Z178" s="38"/>
      <c r="AA178" s="38"/>
      <c r="AB178" s="38"/>
      <c r="AC178" s="38"/>
      <c r="AD178" s="38"/>
      <c r="AE178" s="38"/>
      <c r="AT178" s="17" t="s">
        <v>142</v>
      </c>
      <c r="AU178" s="17" t="s">
        <v>92</v>
      </c>
    </row>
    <row r="179" s="2" customFormat="1">
      <c r="A179" s="38"/>
      <c r="B179" s="39"/>
      <c r="C179" s="40"/>
      <c r="D179" s="244" t="s">
        <v>144</v>
      </c>
      <c r="E179" s="40"/>
      <c r="F179" s="245" t="s">
        <v>209</v>
      </c>
      <c r="G179" s="40"/>
      <c r="H179" s="40"/>
      <c r="I179" s="241"/>
      <c r="J179" s="40"/>
      <c r="K179" s="40"/>
      <c r="L179" s="44"/>
      <c r="M179" s="242"/>
      <c r="N179" s="243"/>
      <c r="O179" s="91"/>
      <c r="P179" s="91"/>
      <c r="Q179" s="91"/>
      <c r="R179" s="91"/>
      <c r="S179" s="91"/>
      <c r="T179" s="92"/>
      <c r="U179" s="38"/>
      <c r="V179" s="38"/>
      <c r="W179" s="38"/>
      <c r="X179" s="38"/>
      <c r="Y179" s="38"/>
      <c r="Z179" s="38"/>
      <c r="AA179" s="38"/>
      <c r="AB179" s="38"/>
      <c r="AC179" s="38"/>
      <c r="AD179" s="38"/>
      <c r="AE179" s="38"/>
      <c r="AT179" s="17" t="s">
        <v>144</v>
      </c>
      <c r="AU179" s="17" t="s">
        <v>92</v>
      </c>
    </row>
    <row r="180" s="13" customFormat="1">
      <c r="A180" s="13"/>
      <c r="B180" s="246"/>
      <c r="C180" s="247"/>
      <c r="D180" s="244" t="s">
        <v>146</v>
      </c>
      <c r="E180" s="248" t="s">
        <v>1</v>
      </c>
      <c r="F180" s="249" t="s">
        <v>218</v>
      </c>
      <c r="G180" s="247"/>
      <c r="H180" s="250">
        <v>1763.97</v>
      </c>
      <c r="I180" s="251"/>
      <c r="J180" s="247"/>
      <c r="K180" s="247"/>
      <c r="L180" s="252"/>
      <c r="M180" s="253"/>
      <c r="N180" s="254"/>
      <c r="O180" s="254"/>
      <c r="P180" s="254"/>
      <c r="Q180" s="254"/>
      <c r="R180" s="254"/>
      <c r="S180" s="254"/>
      <c r="T180" s="255"/>
      <c r="U180" s="13"/>
      <c r="V180" s="13"/>
      <c r="W180" s="13"/>
      <c r="X180" s="13"/>
      <c r="Y180" s="13"/>
      <c r="Z180" s="13"/>
      <c r="AA180" s="13"/>
      <c r="AB180" s="13"/>
      <c r="AC180" s="13"/>
      <c r="AD180" s="13"/>
      <c r="AE180" s="13"/>
      <c r="AT180" s="256" t="s">
        <v>146</v>
      </c>
      <c r="AU180" s="256" t="s">
        <v>92</v>
      </c>
      <c r="AV180" s="13" t="s">
        <v>92</v>
      </c>
      <c r="AW180" s="13" t="s">
        <v>40</v>
      </c>
      <c r="AX180" s="13" t="s">
        <v>23</v>
      </c>
      <c r="AY180" s="256" t="s">
        <v>133</v>
      </c>
    </row>
    <row r="181" s="2" customFormat="1" ht="62.7" customHeight="1">
      <c r="A181" s="38"/>
      <c r="B181" s="39"/>
      <c r="C181" s="226" t="s">
        <v>219</v>
      </c>
      <c r="D181" s="226" t="s">
        <v>135</v>
      </c>
      <c r="E181" s="227" t="s">
        <v>220</v>
      </c>
      <c r="F181" s="228" t="s">
        <v>221</v>
      </c>
      <c r="G181" s="229" t="s">
        <v>138</v>
      </c>
      <c r="H181" s="230">
        <v>206.72300000000001</v>
      </c>
      <c r="I181" s="231"/>
      <c r="J181" s="232">
        <f>ROUND(I181*H181,2)</f>
        <v>0</v>
      </c>
      <c r="K181" s="228" t="s">
        <v>139</v>
      </c>
      <c r="L181" s="44"/>
      <c r="M181" s="233" t="s">
        <v>1</v>
      </c>
      <c r="N181" s="234" t="s">
        <v>50</v>
      </c>
      <c r="O181" s="91"/>
      <c r="P181" s="235">
        <f>O181*H181</f>
        <v>0</v>
      </c>
      <c r="Q181" s="235">
        <v>0</v>
      </c>
      <c r="R181" s="235">
        <f>Q181*H181</f>
        <v>0</v>
      </c>
      <c r="S181" s="235">
        <v>0</v>
      </c>
      <c r="T181" s="236">
        <f>S181*H181</f>
        <v>0</v>
      </c>
      <c r="U181" s="38"/>
      <c r="V181" s="38"/>
      <c r="W181" s="38"/>
      <c r="X181" s="38"/>
      <c r="Y181" s="38"/>
      <c r="Z181" s="38"/>
      <c r="AA181" s="38"/>
      <c r="AB181" s="38"/>
      <c r="AC181" s="38"/>
      <c r="AD181" s="38"/>
      <c r="AE181" s="38"/>
      <c r="AR181" s="237" t="s">
        <v>140</v>
      </c>
      <c r="AT181" s="237" t="s">
        <v>135</v>
      </c>
      <c r="AU181" s="237" t="s">
        <v>92</v>
      </c>
      <c r="AY181" s="17" t="s">
        <v>133</v>
      </c>
      <c r="BE181" s="238">
        <f>IF(N181="základní",J181,0)</f>
        <v>0</v>
      </c>
      <c r="BF181" s="238">
        <f>IF(N181="snížená",J181,0)</f>
        <v>0</v>
      </c>
      <c r="BG181" s="238">
        <f>IF(N181="zákl. přenesená",J181,0)</f>
        <v>0</v>
      </c>
      <c r="BH181" s="238">
        <f>IF(N181="sníž. přenesená",J181,0)</f>
        <v>0</v>
      </c>
      <c r="BI181" s="238">
        <f>IF(N181="nulová",J181,0)</f>
        <v>0</v>
      </c>
      <c r="BJ181" s="17" t="s">
        <v>23</v>
      </c>
      <c r="BK181" s="238">
        <f>ROUND(I181*H181,2)</f>
        <v>0</v>
      </c>
      <c r="BL181" s="17" t="s">
        <v>140</v>
      </c>
      <c r="BM181" s="237" t="s">
        <v>222</v>
      </c>
    </row>
    <row r="182" s="2" customFormat="1">
      <c r="A182" s="38"/>
      <c r="B182" s="39"/>
      <c r="C182" s="40"/>
      <c r="D182" s="239" t="s">
        <v>142</v>
      </c>
      <c r="E182" s="40"/>
      <c r="F182" s="240" t="s">
        <v>223</v>
      </c>
      <c r="G182" s="40"/>
      <c r="H182" s="40"/>
      <c r="I182" s="241"/>
      <c r="J182" s="40"/>
      <c r="K182" s="40"/>
      <c r="L182" s="44"/>
      <c r="M182" s="242"/>
      <c r="N182" s="243"/>
      <c r="O182" s="91"/>
      <c r="P182" s="91"/>
      <c r="Q182" s="91"/>
      <c r="R182" s="91"/>
      <c r="S182" s="91"/>
      <c r="T182" s="92"/>
      <c r="U182" s="38"/>
      <c r="V182" s="38"/>
      <c r="W182" s="38"/>
      <c r="X182" s="38"/>
      <c r="Y182" s="38"/>
      <c r="Z182" s="38"/>
      <c r="AA182" s="38"/>
      <c r="AB182" s="38"/>
      <c r="AC182" s="38"/>
      <c r="AD182" s="38"/>
      <c r="AE182" s="38"/>
      <c r="AT182" s="17" t="s">
        <v>142</v>
      </c>
      <c r="AU182" s="17" t="s">
        <v>92</v>
      </c>
    </row>
    <row r="183" s="2" customFormat="1">
      <c r="A183" s="38"/>
      <c r="B183" s="39"/>
      <c r="C183" s="40"/>
      <c r="D183" s="244" t="s">
        <v>144</v>
      </c>
      <c r="E183" s="40"/>
      <c r="F183" s="245" t="s">
        <v>209</v>
      </c>
      <c r="G183" s="40"/>
      <c r="H183" s="40"/>
      <c r="I183" s="241"/>
      <c r="J183" s="40"/>
      <c r="K183" s="40"/>
      <c r="L183" s="44"/>
      <c r="M183" s="242"/>
      <c r="N183" s="243"/>
      <c r="O183" s="91"/>
      <c r="P183" s="91"/>
      <c r="Q183" s="91"/>
      <c r="R183" s="91"/>
      <c r="S183" s="91"/>
      <c r="T183" s="92"/>
      <c r="U183" s="38"/>
      <c r="V183" s="38"/>
      <c r="W183" s="38"/>
      <c r="X183" s="38"/>
      <c r="Y183" s="38"/>
      <c r="Z183" s="38"/>
      <c r="AA183" s="38"/>
      <c r="AB183" s="38"/>
      <c r="AC183" s="38"/>
      <c r="AD183" s="38"/>
      <c r="AE183" s="38"/>
      <c r="AT183" s="17" t="s">
        <v>144</v>
      </c>
      <c r="AU183" s="17" t="s">
        <v>92</v>
      </c>
    </row>
    <row r="184" s="13" customFormat="1">
      <c r="A184" s="13"/>
      <c r="B184" s="246"/>
      <c r="C184" s="247"/>
      <c r="D184" s="244" t="s">
        <v>146</v>
      </c>
      <c r="E184" s="248" t="s">
        <v>1</v>
      </c>
      <c r="F184" s="249" t="s">
        <v>224</v>
      </c>
      <c r="G184" s="247"/>
      <c r="H184" s="250">
        <v>206.72300000000001</v>
      </c>
      <c r="I184" s="251"/>
      <c r="J184" s="247"/>
      <c r="K184" s="247"/>
      <c r="L184" s="252"/>
      <c r="M184" s="253"/>
      <c r="N184" s="254"/>
      <c r="O184" s="254"/>
      <c r="P184" s="254"/>
      <c r="Q184" s="254"/>
      <c r="R184" s="254"/>
      <c r="S184" s="254"/>
      <c r="T184" s="255"/>
      <c r="U184" s="13"/>
      <c r="V184" s="13"/>
      <c r="W184" s="13"/>
      <c r="X184" s="13"/>
      <c r="Y184" s="13"/>
      <c r="Z184" s="13"/>
      <c r="AA184" s="13"/>
      <c r="AB184" s="13"/>
      <c r="AC184" s="13"/>
      <c r="AD184" s="13"/>
      <c r="AE184" s="13"/>
      <c r="AT184" s="256" t="s">
        <v>146</v>
      </c>
      <c r="AU184" s="256" t="s">
        <v>92</v>
      </c>
      <c r="AV184" s="13" t="s">
        <v>92</v>
      </c>
      <c r="AW184" s="13" t="s">
        <v>40</v>
      </c>
      <c r="AX184" s="13" t="s">
        <v>23</v>
      </c>
      <c r="AY184" s="256" t="s">
        <v>133</v>
      </c>
    </row>
    <row r="185" s="2" customFormat="1" ht="66.75" customHeight="1">
      <c r="A185" s="38"/>
      <c r="B185" s="39"/>
      <c r="C185" s="226" t="s">
        <v>225</v>
      </c>
      <c r="D185" s="226" t="s">
        <v>135</v>
      </c>
      <c r="E185" s="227" t="s">
        <v>226</v>
      </c>
      <c r="F185" s="228" t="s">
        <v>227</v>
      </c>
      <c r="G185" s="229" t="s">
        <v>138</v>
      </c>
      <c r="H185" s="230">
        <v>2067.23</v>
      </c>
      <c r="I185" s="231"/>
      <c r="J185" s="232">
        <f>ROUND(I185*H185,2)</f>
        <v>0</v>
      </c>
      <c r="K185" s="228" t="s">
        <v>139</v>
      </c>
      <c r="L185" s="44"/>
      <c r="M185" s="233" t="s">
        <v>1</v>
      </c>
      <c r="N185" s="234" t="s">
        <v>50</v>
      </c>
      <c r="O185" s="91"/>
      <c r="P185" s="235">
        <f>O185*H185</f>
        <v>0</v>
      </c>
      <c r="Q185" s="235">
        <v>0</v>
      </c>
      <c r="R185" s="235">
        <f>Q185*H185</f>
        <v>0</v>
      </c>
      <c r="S185" s="235">
        <v>0</v>
      </c>
      <c r="T185" s="236">
        <f>S185*H185</f>
        <v>0</v>
      </c>
      <c r="U185" s="38"/>
      <c r="V185" s="38"/>
      <c r="W185" s="38"/>
      <c r="X185" s="38"/>
      <c r="Y185" s="38"/>
      <c r="Z185" s="38"/>
      <c r="AA185" s="38"/>
      <c r="AB185" s="38"/>
      <c r="AC185" s="38"/>
      <c r="AD185" s="38"/>
      <c r="AE185" s="38"/>
      <c r="AR185" s="237" t="s">
        <v>140</v>
      </c>
      <c r="AT185" s="237" t="s">
        <v>135</v>
      </c>
      <c r="AU185" s="237" t="s">
        <v>92</v>
      </c>
      <c r="AY185" s="17" t="s">
        <v>133</v>
      </c>
      <c r="BE185" s="238">
        <f>IF(N185="základní",J185,0)</f>
        <v>0</v>
      </c>
      <c r="BF185" s="238">
        <f>IF(N185="snížená",J185,0)</f>
        <v>0</v>
      </c>
      <c r="BG185" s="238">
        <f>IF(N185="zákl. přenesená",J185,0)</f>
        <v>0</v>
      </c>
      <c r="BH185" s="238">
        <f>IF(N185="sníž. přenesená",J185,0)</f>
        <v>0</v>
      </c>
      <c r="BI185" s="238">
        <f>IF(N185="nulová",J185,0)</f>
        <v>0</v>
      </c>
      <c r="BJ185" s="17" t="s">
        <v>23</v>
      </c>
      <c r="BK185" s="238">
        <f>ROUND(I185*H185,2)</f>
        <v>0</v>
      </c>
      <c r="BL185" s="17" t="s">
        <v>140</v>
      </c>
      <c r="BM185" s="237" t="s">
        <v>228</v>
      </c>
    </row>
    <row r="186" s="2" customFormat="1">
      <c r="A186" s="38"/>
      <c r="B186" s="39"/>
      <c r="C186" s="40"/>
      <c r="D186" s="239" t="s">
        <v>142</v>
      </c>
      <c r="E186" s="40"/>
      <c r="F186" s="240" t="s">
        <v>229</v>
      </c>
      <c r="G186" s="40"/>
      <c r="H186" s="40"/>
      <c r="I186" s="241"/>
      <c r="J186" s="40"/>
      <c r="K186" s="40"/>
      <c r="L186" s="44"/>
      <c r="M186" s="242"/>
      <c r="N186" s="243"/>
      <c r="O186" s="91"/>
      <c r="P186" s="91"/>
      <c r="Q186" s="91"/>
      <c r="R186" s="91"/>
      <c r="S186" s="91"/>
      <c r="T186" s="92"/>
      <c r="U186" s="38"/>
      <c r="V186" s="38"/>
      <c r="W186" s="38"/>
      <c r="X186" s="38"/>
      <c r="Y186" s="38"/>
      <c r="Z186" s="38"/>
      <c r="AA186" s="38"/>
      <c r="AB186" s="38"/>
      <c r="AC186" s="38"/>
      <c r="AD186" s="38"/>
      <c r="AE186" s="38"/>
      <c r="AT186" s="17" t="s">
        <v>142</v>
      </c>
      <c r="AU186" s="17" t="s">
        <v>92</v>
      </c>
    </row>
    <row r="187" s="2" customFormat="1">
      <c r="A187" s="38"/>
      <c r="B187" s="39"/>
      <c r="C187" s="40"/>
      <c r="D187" s="244" t="s">
        <v>144</v>
      </c>
      <c r="E187" s="40"/>
      <c r="F187" s="245" t="s">
        <v>209</v>
      </c>
      <c r="G187" s="40"/>
      <c r="H187" s="40"/>
      <c r="I187" s="241"/>
      <c r="J187" s="40"/>
      <c r="K187" s="40"/>
      <c r="L187" s="44"/>
      <c r="M187" s="242"/>
      <c r="N187" s="243"/>
      <c r="O187" s="91"/>
      <c r="P187" s="91"/>
      <c r="Q187" s="91"/>
      <c r="R187" s="91"/>
      <c r="S187" s="91"/>
      <c r="T187" s="92"/>
      <c r="U187" s="38"/>
      <c r="V187" s="38"/>
      <c r="W187" s="38"/>
      <c r="X187" s="38"/>
      <c r="Y187" s="38"/>
      <c r="Z187" s="38"/>
      <c r="AA187" s="38"/>
      <c r="AB187" s="38"/>
      <c r="AC187" s="38"/>
      <c r="AD187" s="38"/>
      <c r="AE187" s="38"/>
      <c r="AT187" s="17" t="s">
        <v>144</v>
      </c>
      <c r="AU187" s="17" t="s">
        <v>92</v>
      </c>
    </row>
    <row r="188" s="13" customFormat="1">
      <c r="A188" s="13"/>
      <c r="B188" s="246"/>
      <c r="C188" s="247"/>
      <c r="D188" s="244" t="s">
        <v>146</v>
      </c>
      <c r="E188" s="248" t="s">
        <v>1</v>
      </c>
      <c r="F188" s="249" t="s">
        <v>230</v>
      </c>
      <c r="G188" s="247"/>
      <c r="H188" s="250">
        <v>2067.23</v>
      </c>
      <c r="I188" s="251"/>
      <c r="J188" s="247"/>
      <c r="K188" s="247"/>
      <c r="L188" s="252"/>
      <c r="M188" s="253"/>
      <c r="N188" s="254"/>
      <c r="O188" s="254"/>
      <c r="P188" s="254"/>
      <c r="Q188" s="254"/>
      <c r="R188" s="254"/>
      <c r="S188" s="254"/>
      <c r="T188" s="255"/>
      <c r="U188" s="13"/>
      <c r="V188" s="13"/>
      <c r="W188" s="13"/>
      <c r="X188" s="13"/>
      <c r="Y188" s="13"/>
      <c r="Z188" s="13"/>
      <c r="AA188" s="13"/>
      <c r="AB188" s="13"/>
      <c r="AC188" s="13"/>
      <c r="AD188" s="13"/>
      <c r="AE188" s="13"/>
      <c r="AT188" s="256" t="s">
        <v>146</v>
      </c>
      <c r="AU188" s="256" t="s">
        <v>92</v>
      </c>
      <c r="AV188" s="13" t="s">
        <v>92</v>
      </c>
      <c r="AW188" s="13" t="s">
        <v>40</v>
      </c>
      <c r="AX188" s="13" t="s">
        <v>23</v>
      </c>
      <c r="AY188" s="256" t="s">
        <v>133</v>
      </c>
    </row>
    <row r="189" s="2" customFormat="1" ht="49.05" customHeight="1">
      <c r="A189" s="38"/>
      <c r="B189" s="39"/>
      <c r="C189" s="226" t="s">
        <v>231</v>
      </c>
      <c r="D189" s="226" t="s">
        <v>135</v>
      </c>
      <c r="E189" s="227" t="s">
        <v>232</v>
      </c>
      <c r="F189" s="228" t="s">
        <v>233</v>
      </c>
      <c r="G189" s="229" t="s">
        <v>138</v>
      </c>
      <c r="H189" s="230">
        <v>192.68000000000001</v>
      </c>
      <c r="I189" s="231"/>
      <c r="J189" s="232">
        <f>ROUND(I189*H189,2)</f>
        <v>0</v>
      </c>
      <c r="K189" s="228" t="s">
        <v>139</v>
      </c>
      <c r="L189" s="44"/>
      <c r="M189" s="233" t="s">
        <v>1</v>
      </c>
      <c r="N189" s="234" t="s">
        <v>50</v>
      </c>
      <c r="O189" s="91"/>
      <c r="P189" s="235">
        <f>O189*H189</f>
        <v>0</v>
      </c>
      <c r="Q189" s="235">
        <v>0</v>
      </c>
      <c r="R189" s="235">
        <f>Q189*H189</f>
        <v>0</v>
      </c>
      <c r="S189" s="235">
        <v>0</v>
      </c>
      <c r="T189" s="236">
        <f>S189*H189</f>
        <v>0</v>
      </c>
      <c r="U189" s="38"/>
      <c r="V189" s="38"/>
      <c r="W189" s="38"/>
      <c r="X189" s="38"/>
      <c r="Y189" s="38"/>
      <c r="Z189" s="38"/>
      <c r="AA189" s="38"/>
      <c r="AB189" s="38"/>
      <c r="AC189" s="38"/>
      <c r="AD189" s="38"/>
      <c r="AE189" s="38"/>
      <c r="AR189" s="237" t="s">
        <v>140</v>
      </c>
      <c r="AT189" s="237" t="s">
        <v>135</v>
      </c>
      <c r="AU189" s="237" t="s">
        <v>92</v>
      </c>
      <c r="AY189" s="17" t="s">
        <v>133</v>
      </c>
      <c r="BE189" s="238">
        <f>IF(N189="základní",J189,0)</f>
        <v>0</v>
      </c>
      <c r="BF189" s="238">
        <f>IF(N189="snížená",J189,0)</f>
        <v>0</v>
      </c>
      <c r="BG189" s="238">
        <f>IF(N189="zákl. přenesená",J189,0)</f>
        <v>0</v>
      </c>
      <c r="BH189" s="238">
        <f>IF(N189="sníž. přenesená",J189,0)</f>
        <v>0</v>
      </c>
      <c r="BI189" s="238">
        <f>IF(N189="nulová",J189,0)</f>
        <v>0</v>
      </c>
      <c r="BJ189" s="17" t="s">
        <v>23</v>
      </c>
      <c r="BK189" s="238">
        <f>ROUND(I189*H189,2)</f>
        <v>0</v>
      </c>
      <c r="BL189" s="17" t="s">
        <v>140</v>
      </c>
      <c r="BM189" s="237" t="s">
        <v>234</v>
      </c>
    </row>
    <row r="190" s="2" customFormat="1">
      <c r="A190" s="38"/>
      <c r="B190" s="39"/>
      <c r="C190" s="40"/>
      <c r="D190" s="239" t="s">
        <v>142</v>
      </c>
      <c r="E190" s="40"/>
      <c r="F190" s="240" t="s">
        <v>235</v>
      </c>
      <c r="G190" s="40"/>
      <c r="H190" s="40"/>
      <c r="I190" s="241"/>
      <c r="J190" s="40"/>
      <c r="K190" s="40"/>
      <c r="L190" s="44"/>
      <c r="M190" s="242"/>
      <c r="N190" s="243"/>
      <c r="O190" s="91"/>
      <c r="P190" s="91"/>
      <c r="Q190" s="91"/>
      <c r="R190" s="91"/>
      <c r="S190" s="91"/>
      <c r="T190" s="92"/>
      <c r="U190" s="38"/>
      <c r="V190" s="38"/>
      <c r="W190" s="38"/>
      <c r="X190" s="38"/>
      <c r="Y190" s="38"/>
      <c r="Z190" s="38"/>
      <c r="AA190" s="38"/>
      <c r="AB190" s="38"/>
      <c r="AC190" s="38"/>
      <c r="AD190" s="38"/>
      <c r="AE190" s="38"/>
      <c r="AT190" s="17" t="s">
        <v>142</v>
      </c>
      <c r="AU190" s="17" t="s">
        <v>92</v>
      </c>
    </row>
    <row r="191" s="2" customFormat="1">
      <c r="A191" s="38"/>
      <c r="B191" s="39"/>
      <c r="C191" s="40"/>
      <c r="D191" s="244" t="s">
        <v>144</v>
      </c>
      <c r="E191" s="40"/>
      <c r="F191" s="245" t="s">
        <v>236</v>
      </c>
      <c r="G191" s="40"/>
      <c r="H191" s="40"/>
      <c r="I191" s="241"/>
      <c r="J191" s="40"/>
      <c r="K191" s="40"/>
      <c r="L191" s="44"/>
      <c r="M191" s="242"/>
      <c r="N191" s="243"/>
      <c r="O191" s="91"/>
      <c r="P191" s="91"/>
      <c r="Q191" s="91"/>
      <c r="R191" s="91"/>
      <c r="S191" s="91"/>
      <c r="T191" s="92"/>
      <c r="U191" s="38"/>
      <c r="V191" s="38"/>
      <c r="W191" s="38"/>
      <c r="X191" s="38"/>
      <c r="Y191" s="38"/>
      <c r="Z191" s="38"/>
      <c r="AA191" s="38"/>
      <c r="AB191" s="38"/>
      <c r="AC191" s="38"/>
      <c r="AD191" s="38"/>
      <c r="AE191" s="38"/>
      <c r="AT191" s="17" t="s">
        <v>144</v>
      </c>
      <c r="AU191" s="17" t="s">
        <v>92</v>
      </c>
    </row>
    <row r="192" s="13" customFormat="1">
      <c r="A192" s="13"/>
      <c r="B192" s="246"/>
      <c r="C192" s="247"/>
      <c r="D192" s="244" t="s">
        <v>146</v>
      </c>
      <c r="E192" s="248" t="s">
        <v>1</v>
      </c>
      <c r="F192" s="249" t="s">
        <v>237</v>
      </c>
      <c r="G192" s="247"/>
      <c r="H192" s="250">
        <v>192.68000000000001</v>
      </c>
      <c r="I192" s="251"/>
      <c r="J192" s="247"/>
      <c r="K192" s="247"/>
      <c r="L192" s="252"/>
      <c r="M192" s="253"/>
      <c r="N192" s="254"/>
      <c r="O192" s="254"/>
      <c r="P192" s="254"/>
      <c r="Q192" s="254"/>
      <c r="R192" s="254"/>
      <c r="S192" s="254"/>
      <c r="T192" s="255"/>
      <c r="U192" s="13"/>
      <c r="V192" s="13"/>
      <c r="W192" s="13"/>
      <c r="X192" s="13"/>
      <c r="Y192" s="13"/>
      <c r="Z192" s="13"/>
      <c r="AA192" s="13"/>
      <c r="AB192" s="13"/>
      <c r="AC192" s="13"/>
      <c r="AD192" s="13"/>
      <c r="AE192" s="13"/>
      <c r="AT192" s="256" t="s">
        <v>146</v>
      </c>
      <c r="AU192" s="256" t="s">
        <v>92</v>
      </c>
      <c r="AV192" s="13" t="s">
        <v>92</v>
      </c>
      <c r="AW192" s="13" t="s">
        <v>40</v>
      </c>
      <c r="AX192" s="13" t="s">
        <v>23</v>
      </c>
      <c r="AY192" s="256" t="s">
        <v>133</v>
      </c>
    </row>
    <row r="193" s="2" customFormat="1" ht="49.05" customHeight="1">
      <c r="A193" s="38"/>
      <c r="B193" s="39"/>
      <c r="C193" s="226" t="s">
        <v>238</v>
      </c>
      <c r="D193" s="226" t="s">
        <v>135</v>
      </c>
      <c r="E193" s="227" t="s">
        <v>232</v>
      </c>
      <c r="F193" s="228" t="s">
        <v>233</v>
      </c>
      <c r="G193" s="229" t="s">
        <v>138</v>
      </c>
      <c r="H193" s="230">
        <v>26</v>
      </c>
      <c r="I193" s="231"/>
      <c r="J193" s="232">
        <f>ROUND(I193*H193,2)</f>
        <v>0</v>
      </c>
      <c r="K193" s="228" t="s">
        <v>139</v>
      </c>
      <c r="L193" s="44"/>
      <c r="M193" s="233" t="s">
        <v>1</v>
      </c>
      <c r="N193" s="234" t="s">
        <v>50</v>
      </c>
      <c r="O193" s="91"/>
      <c r="P193" s="235">
        <f>O193*H193</f>
        <v>0</v>
      </c>
      <c r="Q193" s="235">
        <v>0</v>
      </c>
      <c r="R193" s="235">
        <f>Q193*H193</f>
        <v>0</v>
      </c>
      <c r="S193" s="235">
        <v>0</v>
      </c>
      <c r="T193" s="236">
        <f>S193*H193</f>
        <v>0</v>
      </c>
      <c r="U193" s="38"/>
      <c r="V193" s="38"/>
      <c r="W193" s="38"/>
      <c r="X193" s="38"/>
      <c r="Y193" s="38"/>
      <c r="Z193" s="38"/>
      <c r="AA193" s="38"/>
      <c r="AB193" s="38"/>
      <c r="AC193" s="38"/>
      <c r="AD193" s="38"/>
      <c r="AE193" s="38"/>
      <c r="AR193" s="237" t="s">
        <v>140</v>
      </c>
      <c r="AT193" s="237" t="s">
        <v>135</v>
      </c>
      <c r="AU193" s="237" t="s">
        <v>92</v>
      </c>
      <c r="AY193" s="17" t="s">
        <v>133</v>
      </c>
      <c r="BE193" s="238">
        <f>IF(N193="základní",J193,0)</f>
        <v>0</v>
      </c>
      <c r="BF193" s="238">
        <f>IF(N193="snížená",J193,0)</f>
        <v>0</v>
      </c>
      <c r="BG193" s="238">
        <f>IF(N193="zákl. přenesená",J193,0)</f>
        <v>0</v>
      </c>
      <c r="BH193" s="238">
        <f>IF(N193="sníž. přenesená",J193,0)</f>
        <v>0</v>
      </c>
      <c r="BI193" s="238">
        <f>IF(N193="nulová",J193,0)</f>
        <v>0</v>
      </c>
      <c r="BJ193" s="17" t="s">
        <v>23</v>
      </c>
      <c r="BK193" s="238">
        <f>ROUND(I193*H193,2)</f>
        <v>0</v>
      </c>
      <c r="BL193" s="17" t="s">
        <v>140</v>
      </c>
      <c r="BM193" s="237" t="s">
        <v>239</v>
      </c>
    </row>
    <row r="194" s="2" customFormat="1">
      <c r="A194" s="38"/>
      <c r="B194" s="39"/>
      <c r="C194" s="40"/>
      <c r="D194" s="239" t="s">
        <v>142</v>
      </c>
      <c r="E194" s="40"/>
      <c r="F194" s="240" t="s">
        <v>235</v>
      </c>
      <c r="G194" s="40"/>
      <c r="H194" s="40"/>
      <c r="I194" s="241"/>
      <c r="J194" s="40"/>
      <c r="K194" s="40"/>
      <c r="L194" s="44"/>
      <c r="M194" s="242"/>
      <c r="N194" s="243"/>
      <c r="O194" s="91"/>
      <c r="P194" s="91"/>
      <c r="Q194" s="91"/>
      <c r="R194" s="91"/>
      <c r="S194" s="91"/>
      <c r="T194" s="92"/>
      <c r="U194" s="38"/>
      <c r="V194" s="38"/>
      <c r="W194" s="38"/>
      <c r="X194" s="38"/>
      <c r="Y194" s="38"/>
      <c r="Z194" s="38"/>
      <c r="AA194" s="38"/>
      <c r="AB194" s="38"/>
      <c r="AC194" s="38"/>
      <c r="AD194" s="38"/>
      <c r="AE194" s="38"/>
      <c r="AT194" s="17" t="s">
        <v>142</v>
      </c>
      <c r="AU194" s="17" t="s">
        <v>92</v>
      </c>
    </row>
    <row r="195" s="2" customFormat="1">
      <c r="A195" s="38"/>
      <c r="B195" s="39"/>
      <c r="C195" s="40"/>
      <c r="D195" s="244" t="s">
        <v>144</v>
      </c>
      <c r="E195" s="40"/>
      <c r="F195" s="245" t="s">
        <v>236</v>
      </c>
      <c r="G195" s="40"/>
      <c r="H195" s="40"/>
      <c r="I195" s="241"/>
      <c r="J195" s="40"/>
      <c r="K195" s="40"/>
      <c r="L195" s="44"/>
      <c r="M195" s="242"/>
      <c r="N195" s="243"/>
      <c r="O195" s="91"/>
      <c r="P195" s="91"/>
      <c r="Q195" s="91"/>
      <c r="R195" s="91"/>
      <c r="S195" s="91"/>
      <c r="T195" s="92"/>
      <c r="U195" s="38"/>
      <c r="V195" s="38"/>
      <c r="W195" s="38"/>
      <c r="X195" s="38"/>
      <c r="Y195" s="38"/>
      <c r="Z195" s="38"/>
      <c r="AA195" s="38"/>
      <c r="AB195" s="38"/>
      <c r="AC195" s="38"/>
      <c r="AD195" s="38"/>
      <c r="AE195" s="38"/>
      <c r="AT195" s="17" t="s">
        <v>144</v>
      </c>
      <c r="AU195" s="17" t="s">
        <v>92</v>
      </c>
    </row>
    <row r="196" s="13" customFormat="1">
      <c r="A196" s="13"/>
      <c r="B196" s="246"/>
      <c r="C196" s="247"/>
      <c r="D196" s="244" t="s">
        <v>146</v>
      </c>
      <c r="E196" s="248" t="s">
        <v>1</v>
      </c>
      <c r="F196" s="249" t="s">
        <v>175</v>
      </c>
      <c r="G196" s="247"/>
      <c r="H196" s="250">
        <v>13</v>
      </c>
      <c r="I196" s="251"/>
      <c r="J196" s="247"/>
      <c r="K196" s="247"/>
      <c r="L196" s="252"/>
      <c r="M196" s="253"/>
      <c r="N196" s="254"/>
      <c r="O196" s="254"/>
      <c r="P196" s="254"/>
      <c r="Q196" s="254"/>
      <c r="R196" s="254"/>
      <c r="S196" s="254"/>
      <c r="T196" s="255"/>
      <c r="U196" s="13"/>
      <c r="V196" s="13"/>
      <c r="W196" s="13"/>
      <c r="X196" s="13"/>
      <c r="Y196" s="13"/>
      <c r="Z196" s="13"/>
      <c r="AA196" s="13"/>
      <c r="AB196" s="13"/>
      <c r="AC196" s="13"/>
      <c r="AD196" s="13"/>
      <c r="AE196" s="13"/>
      <c r="AT196" s="256" t="s">
        <v>146</v>
      </c>
      <c r="AU196" s="256" t="s">
        <v>92</v>
      </c>
      <c r="AV196" s="13" t="s">
        <v>92</v>
      </c>
      <c r="AW196" s="13" t="s">
        <v>40</v>
      </c>
      <c r="AX196" s="13" t="s">
        <v>85</v>
      </c>
      <c r="AY196" s="256" t="s">
        <v>133</v>
      </c>
    </row>
    <row r="197" s="13" customFormat="1">
      <c r="A197" s="13"/>
      <c r="B197" s="246"/>
      <c r="C197" s="247"/>
      <c r="D197" s="244" t="s">
        <v>146</v>
      </c>
      <c r="E197" s="248" t="s">
        <v>1</v>
      </c>
      <c r="F197" s="249" t="s">
        <v>176</v>
      </c>
      <c r="G197" s="247"/>
      <c r="H197" s="250">
        <v>13</v>
      </c>
      <c r="I197" s="251"/>
      <c r="J197" s="247"/>
      <c r="K197" s="247"/>
      <c r="L197" s="252"/>
      <c r="M197" s="253"/>
      <c r="N197" s="254"/>
      <c r="O197" s="254"/>
      <c r="P197" s="254"/>
      <c r="Q197" s="254"/>
      <c r="R197" s="254"/>
      <c r="S197" s="254"/>
      <c r="T197" s="255"/>
      <c r="U197" s="13"/>
      <c r="V197" s="13"/>
      <c r="W197" s="13"/>
      <c r="X197" s="13"/>
      <c r="Y197" s="13"/>
      <c r="Z197" s="13"/>
      <c r="AA197" s="13"/>
      <c r="AB197" s="13"/>
      <c r="AC197" s="13"/>
      <c r="AD197" s="13"/>
      <c r="AE197" s="13"/>
      <c r="AT197" s="256" t="s">
        <v>146</v>
      </c>
      <c r="AU197" s="256" t="s">
        <v>92</v>
      </c>
      <c r="AV197" s="13" t="s">
        <v>92</v>
      </c>
      <c r="AW197" s="13" t="s">
        <v>40</v>
      </c>
      <c r="AX197" s="13" t="s">
        <v>85</v>
      </c>
      <c r="AY197" s="256" t="s">
        <v>133</v>
      </c>
    </row>
    <row r="198" s="14" customFormat="1">
      <c r="A198" s="14"/>
      <c r="B198" s="257"/>
      <c r="C198" s="258"/>
      <c r="D198" s="244" t="s">
        <v>146</v>
      </c>
      <c r="E198" s="259" t="s">
        <v>1</v>
      </c>
      <c r="F198" s="260" t="s">
        <v>149</v>
      </c>
      <c r="G198" s="258"/>
      <c r="H198" s="261">
        <v>26</v>
      </c>
      <c r="I198" s="262"/>
      <c r="J198" s="258"/>
      <c r="K198" s="258"/>
      <c r="L198" s="263"/>
      <c r="M198" s="264"/>
      <c r="N198" s="265"/>
      <c r="O198" s="265"/>
      <c r="P198" s="265"/>
      <c r="Q198" s="265"/>
      <c r="R198" s="265"/>
      <c r="S198" s="265"/>
      <c r="T198" s="266"/>
      <c r="U198" s="14"/>
      <c r="V198" s="14"/>
      <c r="W198" s="14"/>
      <c r="X198" s="14"/>
      <c r="Y198" s="14"/>
      <c r="Z198" s="14"/>
      <c r="AA198" s="14"/>
      <c r="AB198" s="14"/>
      <c r="AC198" s="14"/>
      <c r="AD198" s="14"/>
      <c r="AE198" s="14"/>
      <c r="AT198" s="267" t="s">
        <v>146</v>
      </c>
      <c r="AU198" s="267" t="s">
        <v>92</v>
      </c>
      <c r="AV198" s="14" t="s">
        <v>140</v>
      </c>
      <c r="AW198" s="14" t="s">
        <v>40</v>
      </c>
      <c r="AX198" s="14" t="s">
        <v>23</v>
      </c>
      <c r="AY198" s="267" t="s">
        <v>133</v>
      </c>
    </row>
    <row r="199" s="2" customFormat="1" ht="44.25" customHeight="1">
      <c r="A199" s="38"/>
      <c r="B199" s="39"/>
      <c r="C199" s="226" t="s">
        <v>8</v>
      </c>
      <c r="D199" s="226" t="s">
        <v>135</v>
      </c>
      <c r="E199" s="227" t="s">
        <v>240</v>
      </c>
      <c r="F199" s="228" t="s">
        <v>241</v>
      </c>
      <c r="G199" s="229" t="s">
        <v>242</v>
      </c>
      <c r="H199" s="230">
        <v>772.30600000000004</v>
      </c>
      <c r="I199" s="231"/>
      <c r="J199" s="232">
        <f>ROUND(I199*H199,2)</f>
        <v>0</v>
      </c>
      <c r="K199" s="228" t="s">
        <v>139</v>
      </c>
      <c r="L199" s="44"/>
      <c r="M199" s="233" t="s">
        <v>1</v>
      </c>
      <c r="N199" s="234" t="s">
        <v>50</v>
      </c>
      <c r="O199" s="91"/>
      <c r="P199" s="235">
        <f>O199*H199</f>
        <v>0</v>
      </c>
      <c r="Q199" s="235">
        <v>0</v>
      </c>
      <c r="R199" s="235">
        <f>Q199*H199</f>
        <v>0</v>
      </c>
      <c r="S199" s="235">
        <v>0</v>
      </c>
      <c r="T199" s="236">
        <f>S199*H199</f>
        <v>0</v>
      </c>
      <c r="U199" s="38"/>
      <c r="V199" s="38"/>
      <c r="W199" s="38"/>
      <c r="X199" s="38"/>
      <c r="Y199" s="38"/>
      <c r="Z199" s="38"/>
      <c r="AA199" s="38"/>
      <c r="AB199" s="38"/>
      <c r="AC199" s="38"/>
      <c r="AD199" s="38"/>
      <c r="AE199" s="38"/>
      <c r="AR199" s="237" t="s">
        <v>140</v>
      </c>
      <c r="AT199" s="237" t="s">
        <v>135</v>
      </c>
      <c r="AU199" s="237" t="s">
        <v>92</v>
      </c>
      <c r="AY199" s="17" t="s">
        <v>133</v>
      </c>
      <c r="BE199" s="238">
        <f>IF(N199="základní",J199,0)</f>
        <v>0</v>
      </c>
      <c r="BF199" s="238">
        <f>IF(N199="snížená",J199,0)</f>
        <v>0</v>
      </c>
      <c r="BG199" s="238">
        <f>IF(N199="zákl. přenesená",J199,0)</f>
        <v>0</v>
      </c>
      <c r="BH199" s="238">
        <f>IF(N199="sníž. přenesená",J199,0)</f>
        <v>0</v>
      </c>
      <c r="BI199" s="238">
        <f>IF(N199="nulová",J199,0)</f>
        <v>0</v>
      </c>
      <c r="BJ199" s="17" t="s">
        <v>23</v>
      </c>
      <c r="BK199" s="238">
        <f>ROUND(I199*H199,2)</f>
        <v>0</v>
      </c>
      <c r="BL199" s="17" t="s">
        <v>140</v>
      </c>
      <c r="BM199" s="237" t="s">
        <v>243</v>
      </c>
    </row>
    <row r="200" s="2" customFormat="1">
      <c r="A200" s="38"/>
      <c r="B200" s="39"/>
      <c r="C200" s="40"/>
      <c r="D200" s="239" t="s">
        <v>142</v>
      </c>
      <c r="E200" s="40"/>
      <c r="F200" s="240" t="s">
        <v>244</v>
      </c>
      <c r="G200" s="40"/>
      <c r="H200" s="40"/>
      <c r="I200" s="241"/>
      <c r="J200" s="40"/>
      <c r="K200" s="40"/>
      <c r="L200" s="44"/>
      <c r="M200" s="242"/>
      <c r="N200" s="243"/>
      <c r="O200" s="91"/>
      <c r="P200" s="91"/>
      <c r="Q200" s="91"/>
      <c r="R200" s="91"/>
      <c r="S200" s="91"/>
      <c r="T200" s="92"/>
      <c r="U200" s="38"/>
      <c r="V200" s="38"/>
      <c r="W200" s="38"/>
      <c r="X200" s="38"/>
      <c r="Y200" s="38"/>
      <c r="Z200" s="38"/>
      <c r="AA200" s="38"/>
      <c r="AB200" s="38"/>
      <c r="AC200" s="38"/>
      <c r="AD200" s="38"/>
      <c r="AE200" s="38"/>
      <c r="AT200" s="17" t="s">
        <v>142</v>
      </c>
      <c r="AU200" s="17" t="s">
        <v>92</v>
      </c>
    </row>
    <row r="201" s="2" customFormat="1">
      <c r="A201" s="38"/>
      <c r="B201" s="39"/>
      <c r="C201" s="40"/>
      <c r="D201" s="244" t="s">
        <v>144</v>
      </c>
      <c r="E201" s="40"/>
      <c r="F201" s="245" t="s">
        <v>245</v>
      </c>
      <c r="G201" s="40"/>
      <c r="H201" s="40"/>
      <c r="I201" s="241"/>
      <c r="J201" s="40"/>
      <c r="K201" s="40"/>
      <c r="L201" s="44"/>
      <c r="M201" s="242"/>
      <c r="N201" s="243"/>
      <c r="O201" s="91"/>
      <c r="P201" s="91"/>
      <c r="Q201" s="91"/>
      <c r="R201" s="91"/>
      <c r="S201" s="91"/>
      <c r="T201" s="92"/>
      <c r="U201" s="38"/>
      <c r="V201" s="38"/>
      <c r="W201" s="38"/>
      <c r="X201" s="38"/>
      <c r="Y201" s="38"/>
      <c r="Z201" s="38"/>
      <c r="AA201" s="38"/>
      <c r="AB201" s="38"/>
      <c r="AC201" s="38"/>
      <c r="AD201" s="38"/>
      <c r="AE201" s="38"/>
      <c r="AT201" s="17" t="s">
        <v>144</v>
      </c>
      <c r="AU201" s="17" t="s">
        <v>92</v>
      </c>
    </row>
    <row r="202" s="13" customFormat="1">
      <c r="A202" s="13"/>
      <c r="B202" s="246"/>
      <c r="C202" s="247"/>
      <c r="D202" s="244" t="s">
        <v>146</v>
      </c>
      <c r="E202" s="248" t="s">
        <v>1</v>
      </c>
      <c r="F202" s="249" t="s">
        <v>246</v>
      </c>
      <c r="G202" s="247"/>
      <c r="H202" s="250">
        <v>317.51499999999999</v>
      </c>
      <c r="I202" s="251"/>
      <c r="J202" s="247"/>
      <c r="K202" s="247"/>
      <c r="L202" s="252"/>
      <c r="M202" s="253"/>
      <c r="N202" s="254"/>
      <c r="O202" s="254"/>
      <c r="P202" s="254"/>
      <c r="Q202" s="254"/>
      <c r="R202" s="254"/>
      <c r="S202" s="254"/>
      <c r="T202" s="255"/>
      <c r="U202" s="13"/>
      <c r="V202" s="13"/>
      <c r="W202" s="13"/>
      <c r="X202" s="13"/>
      <c r="Y202" s="13"/>
      <c r="Z202" s="13"/>
      <c r="AA202" s="13"/>
      <c r="AB202" s="13"/>
      <c r="AC202" s="13"/>
      <c r="AD202" s="13"/>
      <c r="AE202" s="13"/>
      <c r="AT202" s="256" t="s">
        <v>146</v>
      </c>
      <c r="AU202" s="256" t="s">
        <v>92</v>
      </c>
      <c r="AV202" s="13" t="s">
        <v>92</v>
      </c>
      <c r="AW202" s="13" t="s">
        <v>40</v>
      </c>
      <c r="AX202" s="13" t="s">
        <v>85</v>
      </c>
      <c r="AY202" s="256" t="s">
        <v>133</v>
      </c>
    </row>
    <row r="203" s="13" customFormat="1">
      <c r="A203" s="13"/>
      <c r="B203" s="246"/>
      <c r="C203" s="247"/>
      <c r="D203" s="244" t="s">
        <v>146</v>
      </c>
      <c r="E203" s="248" t="s">
        <v>1</v>
      </c>
      <c r="F203" s="249" t="s">
        <v>247</v>
      </c>
      <c r="G203" s="247"/>
      <c r="H203" s="250">
        <v>454.791</v>
      </c>
      <c r="I203" s="251"/>
      <c r="J203" s="247"/>
      <c r="K203" s="247"/>
      <c r="L203" s="252"/>
      <c r="M203" s="253"/>
      <c r="N203" s="254"/>
      <c r="O203" s="254"/>
      <c r="P203" s="254"/>
      <c r="Q203" s="254"/>
      <c r="R203" s="254"/>
      <c r="S203" s="254"/>
      <c r="T203" s="255"/>
      <c r="U203" s="13"/>
      <c r="V203" s="13"/>
      <c r="W203" s="13"/>
      <c r="X203" s="13"/>
      <c r="Y203" s="13"/>
      <c r="Z203" s="13"/>
      <c r="AA203" s="13"/>
      <c r="AB203" s="13"/>
      <c r="AC203" s="13"/>
      <c r="AD203" s="13"/>
      <c r="AE203" s="13"/>
      <c r="AT203" s="256" t="s">
        <v>146</v>
      </c>
      <c r="AU203" s="256" t="s">
        <v>92</v>
      </c>
      <c r="AV203" s="13" t="s">
        <v>92</v>
      </c>
      <c r="AW203" s="13" t="s">
        <v>40</v>
      </c>
      <c r="AX203" s="13" t="s">
        <v>85</v>
      </c>
      <c r="AY203" s="256" t="s">
        <v>133</v>
      </c>
    </row>
    <row r="204" s="14" customFormat="1">
      <c r="A204" s="14"/>
      <c r="B204" s="257"/>
      <c r="C204" s="258"/>
      <c r="D204" s="244" t="s">
        <v>146</v>
      </c>
      <c r="E204" s="259" t="s">
        <v>1</v>
      </c>
      <c r="F204" s="260" t="s">
        <v>149</v>
      </c>
      <c r="G204" s="258"/>
      <c r="H204" s="261">
        <v>772.30600000000004</v>
      </c>
      <c r="I204" s="262"/>
      <c r="J204" s="258"/>
      <c r="K204" s="258"/>
      <c r="L204" s="263"/>
      <c r="M204" s="264"/>
      <c r="N204" s="265"/>
      <c r="O204" s="265"/>
      <c r="P204" s="265"/>
      <c r="Q204" s="265"/>
      <c r="R204" s="265"/>
      <c r="S204" s="265"/>
      <c r="T204" s="266"/>
      <c r="U204" s="14"/>
      <c r="V204" s="14"/>
      <c r="W204" s="14"/>
      <c r="X204" s="14"/>
      <c r="Y204" s="14"/>
      <c r="Z204" s="14"/>
      <c r="AA204" s="14"/>
      <c r="AB204" s="14"/>
      <c r="AC204" s="14"/>
      <c r="AD204" s="14"/>
      <c r="AE204" s="14"/>
      <c r="AT204" s="267" t="s">
        <v>146</v>
      </c>
      <c r="AU204" s="267" t="s">
        <v>92</v>
      </c>
      <c r="AV204" s="14" t="s">
        <v>140</v>
      </c>
      <c r="AW204" s="14" t="s">
        <v>40</v>
      </c>
      <c r="AX204" s="14" t="s">
        <v>23</v>
      </c>
      <c r="AY204" s="267" t="s">
        <v>133</v>
      </c>
    </row>
    <row r="205" s="2" customFormat="1" ht="44.25" customHeight="1">
      <c r="A205" s="38"/>
      <c r="B205" s="39"/>
      <c r="C205" s="226" t="s">
        <v>248</v>
      </c>
      <c r="D205" s="226" t="s">
        <v>135</v>
      </c>
      <c r="E205" s="227" t="s">
        <v>249</v>
      </c>
      <c r="F205" s="228" t="s">
        <v>250</v>
      </c>
      <c r="G205" s="229" t="s">
        <v>138</v>
      </c>
      <c r="H205" s="230">
        <v>2.7000000000000002</v>
      </c>
      <c r="I205" s="231"/>
      <c r="J205" s="232">
        <f>ROUND(I205*H205,2)</f>
        <v>0</v>
      </c>
      <c r="K205" s="228" t="s">
        <v>139</v>
      </c>
      <c r="L205" s="44"/>
      <c r="M205" s="233" t="s">
        <v>1</v>
      </c>
      <c r="N205" s="234" t="s">
        <v>50</v>
      </c>
      <c r="O205" s="91"/>
      <c r="P205" s="235">
        <f>O205*H205</f>
        <v>0</v>
      </c>
      <c r="Q205" s="235">
        <v>0</v>
      </c>
      <c r="R205" s="235">
        <f>Q205*H205</f>
        <v>0</v>
      </c>
      <c r="S205" s="235">
        <v>0</v>
      </c>
      <c r="T205" s="236">
        <f>S205*H205</f>
        <v>0</v>
      </c>
      <c r="U205" s="38"/>
      <c r="V205" s="38"/>
      <c r="W205" s="38"/>
      <c r="X205" s="38"/>
      <c r="Y205" s="38"/>
      <c r="Z205" s="38"/>
      <c r="AA205" s="38"/>
      <c r="AB205" s="38"/>
      <c r="AC205" s="38"/>
      <c r="AD205" s="38"/>
      <c r="AE205" s="38"/>
      <c r="AR205" s="237" t="s">
        <v>140</v>
      </c>
      <c r="AT205" s="237" t="s">
        <v>135</v>
      </c>
      <c r="AU205" s="237" t="s">
        <v>92</v>
      </c>
      <c r="AY205" s="17" t="s">
        <v>133</v>
      </c>
      <c r="BE205" s="238">
        <f>IF(N205="základní",J205,0)</f>
        <v>0</v>
      </c>
      <c r="BF205" s="238">
        <f>IF(N205="snížená",J205,0)</f>
        <v>0</v>
      </c>
      <c r="BG205" s="238">
        <f>IF(N205="zákl. přenesená",J205,0)</f>
        <v>0</v>
      </c>
      <c r="BH205" s="238">
        <f>IF(N205="sníž. přenesená",J205,0)</f>
        <v>0</v>
      </c>
      <c r="BI205" s="238">
        <f>IF(N205="nulová",J205,0)</f>
        <v>0</v>
      </c>
      <c r="BJ205" s="17" t="s">
        <v>23</v>
      </c>
      <c r="BK205" s="238">
        <f>ROUND(I205*H205,2)</f>
        <v>0</v>
      </c>
      <c r="BL205" s="17" t="s">
        <v>140</v>
      </c>
      <c r="BM205" s="237" t="s">
        <v>251</v>
      </c>
    </row>
    <row r="206" s="2" customFormat="1">
      <c r="A206" s="38"/>
      <c r="B206" s="39"/>
      <c r="C206" s="40"/>
      <c r="D206" s="239" t="s">
        <v>142</v>
      </c>
      <c r="E206" s="40"/>
      <c r="F206" s="240" t="s">
        <v>252</v>
      </c>
      <c r="G206" s="40"/>
      <c r="H206" s="40"/>
      <c r="I206" s="241"/>
      <c r="J206" s="40"/>
      <c r="K206" s="40"/>
      <c r="L206" s="44"/>
      <c r="M206" s="242"/>
      <c r="N206" s="243"/>
      <c r="O206" s="91"/>
      <c r="P206" s="91"/>
      <c r="Q206" s="91"/>
      <c r="R206" s="91"/>
      <c r="S206" s="91"/>
      <c r="T206" s="92"/>
      <c r="U206" s="38"/>
      <c r="V206" s="38"/>
      <c r="W206" s="38"/>
      <c r="X206" s="38"/>
      <c r="Y206" s="38"/>
      <c r="Z206" s="38"/>
      <c r="AA206" s="38"/>
      <c r="AB206" s="38"/>
      <c r="AC206" s="38"/>
      <c r="AD206" s="38"/>
      <c r="AE206" s="38"/>
      <c r="AT206" s="17" t="s">
        <v>142</v>
      </c>
      <c r="AU206" s="17" t="s">
        <v>92</v>
      </c>
    </row>
    <row r="207" s="2" customFormat="1">
      <c r="A207" s="38"/>
      <c r="B207" s="39"/>
      <c r="C207" s="40"/>
      <c r="D207" s="244" t="s">
        <v>144</v>
      </c>
      <c r="E207" s="40"/>
      <c r="F207" s="245" t="s">
        <v>253</v>
      </c>
      <c r="G207" s="40"/>
      <c r="H207" s="40"/>
      <c r="I207" s="241"/>
      <c r="J207" s="40"/>
      <c r="K207" s="40"/>
      <c r="L207" s="44"/>
      <c r="M207" s="242"/>
      <c r="N207" s="243"/>
      <c r="O207" s="91"/>
      <c r="P207" s="91"/>
      <c r="Q207" s="91"/>
      <c r="R207" s="91"/>
      <c r="S207" s="91"/>
      <c r="T207" s="92"/>
      <c r="U207" s="38"/>
      <c r="V207" s="38"/>
      <c r="W207" s="38"/>
      <c r="X207" s="38"/>
      <c r="Y207" s="38"/>
      <c r="Z207" s="38"/>
      <c r="AA207" s="38"/>
      <c r="AB207" s="38"/>
      <c r="AC207" s="38"/>
      <c r="AD207" s="38"/>
      <c r="AE207" s="38"/>
      <c r="AT207" s="17" t="s">
        <v>144</v>
      </c>
      <c r="AU207" s="17" t="s">
        <v>92</v>
      </c>
    </row>
    <row r="208" s="13" customFormat="1">
      <c r="A208" s="13"/>
      <c r="B208" s="246"/>
      <c r="C208" s="247"/>
      <c r="D208" s="244" t="s">
        <v>146</v>
      </c>
      <c r="E208" s="248" t="s">
        <v>1</v>
      </c>
      <c r="F208" s="249" t="s">
        <v>254</v>
      </c>
      <c r="G208" s="247"/>
      <c r="H208" s="250">
        <v>2.7000000000000002</v>
      </c>
      <c r="I208" s="251"/>
      <c r="J208" s="247"/>
      <c r="K208" s="247"/>
      <c r="L208" s="252"/>
      <c r="M208" s="253"/>
      <c r="N208" s="254"/>
      <c r="O208" s="254"/>
      <c r="P208" s="254"/>
      <c r="Q208" s="254"/>
      <c r="R208" s="254"/>
      <c r="S208" s="254"/>
      <c r="T208" s="255"/>
      <c r="U208" s="13"/>
      <c r="V208" s="13"/>
      <c r="W208" s="13"/>
      <c r="X208" s="13"/>
      <c r="Y208" s="13"/>
      <c r="Z208" s="13"/>
      <c r="AA208" s="13"/>
      <c r="AB208" s="13"/>
      <c r="AC208" s="13"/>
      <c r="AD208" s="13"/>
      <c r="AE208" s="13"/>
      <c r="AT208" s="256" t="s">
        <v>146</v>
      </c>
      <c r="AU208" s="256" t="s">
        <v>92</v>
      </c>
      <c r="AV208" s="13" t="s">
        <v>92</v>
      </c>
      <c r="AW208" s="13" t="s">
        <v>40</v>
      </c>
      <c r="AX208" s="13" t="s">
        <v>23</v>
      </c>
      <c r="AY208" s="256" t="s">
        <v>133</v>
      </c>
    </row>
    <row r="209" s="2" customFormat="1" ht="55.5" customHeight="1">
      <c r="A209" s="38"/>
      <c r="B209" s="39"/>
      <c r="C209" s="226" t="s">
        <v>255</v>
      </c>
      <c r="D209" s="226" t="s">
        <v>135</v>
      </c>
      <c r="E209" s="227" t="s">
        <v>256</v>
      </c>
      <c r="F209" s="228" t="s">
        <v>257</v>
      </c>
      <c r="G209" s="229" t="s">
        <v>258</v>
      </c>
      <c r="H209" s="230">
        <v>1240</v>
      </c>
      <c r="I209" s="231"/>
      <c r="J209" s="232">
        <f>ROUND(I209*H209,2)</f>
        <v>0</v>
      </c>
      <c r="K209" s="228" t="s">
        <v>139</v>
      </c>
      <c r="L209" s="44"/>
      <c r="M209" s="233" t="s">
        <v>1</v>
      </c>
      <c r="N209" s="234" t="s">
        <v>50</v>
      </c>
      <c r="O209" s="91"/>
      <c r="P209" s="235">
        <f>O209*H209</f>
        <v>0</v>
      </c>
      <c r="Q209" s="235">
        <v>0</v>
      </c>
      <c r="R209" s="235">
        <f>Q209*H209</f>
        <v>0</v>
      </c>
      <c r="S209" s="235">
        <v>0</v>
      </c>
      <c r="T209" s="236">
        <f>S209*H209</f>
        <v>0</v>
      </c>
      <c r="U209" s="38"/>
      <c r="V209" s="38"/>
      <c r="W209" s="38"/>
      <c r="X209" s="38"/>
      <c r="Y209" s="38"/>
      <c r="Z209" s="38"/>
      <c r="AA209" s="38"/>
      <c r="AB209" s="38"/>
      <c r="AC209" s="38"/>
      <c r="AD209" s="38"/>
      <c r="AE209" s="38"/>
      <c r="AR209" s="237" t="s">
        <v>140</v>
      </c>
      <c r="AT209" s="237" t="s">
        <v>135</v>
      </c>
      <c r="AU209" s="237" t="s">
        <v>92</v>
      </c>
      <c r="AY209" s="17" t="s">
        <v>133</v>
      </c>
      <c r="BE209" s="238">
        <f>IF(N209="základní",J209,0)</f>
        <v>0</v>
      </c>
      <c r="BF209" s="238">
        <f>IF(N209="snížená",J209,0)</f>
        <v>0</v>
      </c>
      <c r="BG209" s="238">
        <f>IF(N209="zákl. přenesená",J209,0)</f>
        <v>0</v>
      </c>
      <c r="BH209" s="238">
        <f>IF(N209="sníž. přenesená",J209,0)</f>
        <v>0</v>
      </c>
      <c r="BI209" s="238">
        <f>IF(N209="nulová",J209,0)</f>
        <v>0</v>
      </c>
      <c r="BJ209" s="17" t="s">
        <v>23</v>
      </c>
      <c r="BK209" s="238">
        <f>ROUND(I209*H209,2)</f>
        <v>0</v>
      </c>
      <c r="BL209" s="17" t="s">
        <v>140</v>
      </c>
      <c r="BM209" s="237" t="s">
        <v>259</v>
      </c>
    </row>
    <row r="210" s="2" customFormat="1">
      <c r="A210" s="38"/>
      <c r="B210" s="39"/>
      <c r="C210" s="40"/>
      <c r="D210" s="239" t="s">
        <v>142</v>
      </c>
      <c r="E210" s="40"/>
      <c r="F210" s="240" t="s">
        <v>260</v>
      </c>
      <c r="G210" s="40"/>
      <c r="H210" s="40"/>
      <c r="I210" s="241"/>
      <c r="J210" s="40"/>
      <c r="K210" s="40"/>
      <c r="L210" s="44"/>
      <c r="M210" s="242"/>
      <c r="N210" s="243"/>
      <c r="O210" s="91"/>
      <c r="P210" s="91"/>
      <c r="Q210" s="91"/>
      <c r="R210" s="91"/>
      <c r="S210" s="91"/>
      <c r="T210" s="92"/>
      <c r="U210" s="38"/>
      <c r="V210" s="38"/>
      <c r="W210" s="38"/>
      <c r="X210" s="38"/>
      <c r="Y210" s="38"/>
      <c r="Z210" s="38"/>
      <c r="AA210" s="38"/>
      <c r="AB210" s="38"/>
      <c r="AC210" s="38"/>
      <c r="AD210" s="38"/>
      <c r="AE210" s="38"/>
      <c r="AT210" s="17" t="s">
        <v>142</v>
      </c>
      <c r="AU210" s="17" t="s">
        <v>92</v>
      </c>
    </row>
    <row r="211" s="2" customFormat="1">
      <c r="A211" s="38"/>
      <c r="B211" s="39"/>
      <c r="C211" s="40"/>
      <c r="D211" s="244" t="s">
        <v>144</v>
      </c>
      <c r="E211" s="40"/>
      <c r="F211" s="245" t="s">
        <v>261</v>
      </c>
      <c r="G211" s="40"/>
      <c r="H211" s="40"/>
      <c r="I211" s="241"/>
      <c r="J211" s="40"/>
      <c r="K211" s="40"/>
      <c r="L211" s="44"/>
      <c r="M211" s="242"/>
      <c r="N211" s="243"/>
      <c r="O211" s="91"/>
      <c r="P211" s="91"/>
      <c r="Q211" s="91"/>
      <c r="R211" s="91"/>
      <c r="S211" s="91"/>
      <c r="T211" s="92"/>
      <c r="U211" s="38"/>
      <c r="V211" s="38"/>
      <c r="W211" s="38"/>
      <c r="X211" s="38"/>
      <c r="Y211" s="38"/>
      <c r="Z211" s="38"/>
      <c r="AA211" s="38"/>
      <c r="AB211" s="38"/>
      <c r="AC211" s="38"/>
      <c r="AD211" s="38"/>
      <c r="AE211" s="38"/>
      <c r="AT211" s="17" t="s">
        <v>144</v>
      </c>
      <c r="AU211" s="17" t="s">
        <v>92</v>
      </c>
    </row>
    <row r="212" s="15" customFormat="1">
      <c r="A212" s="15"/>
      <c r="B212" s="268"/>
      <c r="C212" s="269"/>
      <c r="D212" s="244" t="s">
        <v>146</v>
      </c>
      <c r="E212" s="270" t="s">
        <v>1</v>
      </c>
      <c r="F212" s="271" t="s">
        <v>262</v>
      </c>
      <c r="G212" s="269"/>
      <c r="H212" s="270" t="s">
        <v>1</v>
      </c>
      <c r="I212" s="272"/>
      <c r="J212" s="269"/>
      <c r="K212" s="269"/>
      <c r="L212" s="273"/>
      <c r="M212" s="274"/>
      <c r="N212" s="275"/>
      <c r="O212" s="275"/>
      <c r="P212" s="275"/>
      <c r="Q212" s="275"/>
      <c r="R212" s="275"/>
      <c r="S212" s="275"/>
      <c r="T212" s="276"/>
      <c r="U212" s="15"/>
      <c r="V212" s="15"/>
      <c r="W212" s="15"/>
      <c r="X212" s="15"/>
      <c r="Y212" s="15"/>
      <c r="Z212" s="15"/>
      <c r="AA212" s="15"/>
      <c r="AB212" s="15"/>
      <c r="AC212" s="15"/>
      <c r="AD212" s="15"/>
      <c r="AE212" s="15"/>
      <c r="AT212" s="277" t="s">
        <v>146</v>
      </c>
      <c r="AU212" s="277" t="s">
        <v>92</v>
      </c>
      <c r="AV212" s="15" t="s">
        <v>23</v>
      </c>
      <c r="AW212" s="15" t="s">
        <v>40</v>
      </c>
      <c r="AX212" s="15" t="s">
        <v>85</v>
      </c>
      <c r="AY212" s="277" t="s">
        <v>133</v>
      </c>
    </row>
    <row r="213" s="13" customFormat="1">
      <c r="A213" s="13"/>
      <c r="B213" s="246"/>
      <c r="C213" s="247"/>
      <c r="D213" s="244" t="s">
        <v>146</v>
      </c>
      <c r="E213" s="248" t="s">
        <v>1</v>
      </c>
      <c r="F213" s="249" t="s">
        <v>263</v>
      </c>
      <c r="G213" s="247"/>
      <c r="H213" s="250">
        <v>1000</v>
      </c>
      <c r="I213" s="251"/>
      <c r="J213" s="247"/>
      <c r="K213" s="247"/>
      <c r="L213" s="252"/>
      <c r="M213" s="253"/>
      <c r="N213" s="254"/>
      <c r="O213" s="254"/>
      <c r="P213" s="254"/>
      <c r="Q213" s="254"/>
      <c r="R213" s="254"/>
      <c r="S213" s="254"/>
      <c r="T213" s="255"/>
      <c r="U213" s="13"/>
      <c r="V213" s="13"/>
      <c r="W213" s="13"/>
      <c r="X213" s="13"/>
      <c r="Y213" s="13"/>
      <c r="Z213" s="13"/>
      <c r="AA213" s="13"/>
      <c r="AB213" s="13"/>
      <c r="AC213" s="13"/>
      <c r="AD213" s="13"/>
      <c r="AE213" s="13"/>
      <c r="AT213" s="256" t="s">
        <v>146</v>
      </c>
      <c r="AU213" s="256" t="s">
        <v>92</v>
      </c>
      <c r="AV213" s="13" t="s">
        <v>92</v>
      </c>
      <c r="AW213" s="13" t="s">
        <v>40</v>
      </c>
      <c r="AX213" s="13" t="s">
        <v>85</v>
      </c>
      <c r="AY213" s="256" t="s">
        <v>133</v>
      </c>
    </row>
    <row r="214" s="13" customFormat="1">
      <c r="A214" s="13"/>
      <c r="B214" s="246"/>
      <c r="C214" s="247"/>
      <c r="D214" s="244" t="s">
        <v>146</v>
      </c>
      <c r="E214" s="248" t="s">
        <v>1</v>
      </c>
      <c r="F214" s="249" t="s">
        <v>264</v>
      </c>
      <c r="G214" s="247"/>
      <c r="H214" s="250">
        <v>240</v>
      </c>
      <c r="I214" s="251"/>
      <c r="J214" s="247"/>
      <c r="K214" s="247"/>
      <c r="L214" s="252"/>
      <c r="M214" s="253"/>
      <c r="N214" s="254"/>
      <c r="O214" s="254"/>
      <c r="P214" s="254"/>
      <c r="Q214" s="254"/>
      <c r="R214" s="254"/>
      <c r="S214" s="254"/>
      <c r="T214" s="255"/>
      <c r="U214" s="13"/>
      <c r="V214" s="13"/>
      <c r="W214" s="13"/>
      <c r="X214" s="13"/>
      <c r="Y214" s="13"/>
      <c r="Z214" s="13"/>
      <c r="AA214" s="13"/>
      <c r="AB214" s="13"/>
      <c r="AC214" s="13"/>
      <c r="AD214" s="13"/>
      <c r="AE214" s="13"/>
      <c r="AT214" s="256" t="s">
        <v>146</v>
      </c>
      <c r="AU214" s="256" t="s">
        <v>92</v>
      </c>
      <c r="AV214" s="13" t="s">
        <v>92</v>
      </c>
      <c r="AW214" s="13" t="s">
        <v>40</v>
      </c>
      <c r="AX214" s="13" t="s">
        <v>85</v>
      </c>
      <c r="AY214" s="256" t="s">
        <v>133</v>
      </c>
    </row>
    <row r="215" s="14" customFormat="1">
      <c r="A215" s="14"/>
      <c r="B215" s="257"/>
      <c r="C215" s="258"/>
      <c r="D215" s="244" t="s">
        <v>146</v>
      </c>
      <c r="E215" s="259" t="s">
        <v>1</v>
      </c>
      <c r="F215" s="260" t="s">
        <v>149</v>
      </c>
      <c r="G215" s="258"/>
      <c r="H215" s="261">
        <v>1240</v>
      </c>
      <c r="I215" s="262"/>
      <c r="J215" s="258"/>
      <c r="K215" s="258"/>
      <c r="L215" s="263"/>
      <c r="M215" s="264"/>
      <c r="N215" s="265"/>
      <c r="O215" s="265"/>
      <c r="P215" s="265"/>
      <c r="Q215" s="265"/>
      <c r="R215" s="265"/>
      <c r="S215" s="265"/>
      <c r="T215" s="266"/>
      <c r="U215" s="14"/>
      <c r="V215" s="14"/>
      <c r="W215" s="14"/>
      <c r="X215" s="14"/>
      <c r="Y215" s="14"/>
      <c r="Z215" s="14"/>
      <c r="AA215" s="14"/>
      <c r="AB215" s="14"/>
      <c r="AC215" s="14"/>
      <c r="AD215" s="14"/>
      <c r="AE215" s="14"/>
      <c r="AT215" s="267" t="s">
        <v>146</v>
      </c>
      <c r="AU215" s="267" t="s">
        <v>92</v>
      </c>
      <c r="AV215" s="14" t="s">
        <v>140</v>
      </c>
      <c r="AW215" s="14" t="s">
        <v>40</v>
      </c>
      <c r="AX215" s="14" t="s">
        <v>23</v>
      </c>
      <c r="AY215" s="267" t="s">
        <v>133</v>
      </c>
    </row>
    <row r="216" s="2" customFormat="1" ht="37.8" customHeight="1">
      <c r="A216" s="38"/>
      <c r="B216" s="39"/>
      <c r="C216" s="226" t="s">
        <v>265</v>
      </c>
      <c r="D216" s="226" t="s">
        <v>135</v>
      </c>
      <c r="E216" s="227" t="s">
        <v>266</v>
      </c>
      <c r="F216" s="228" t="s">
        <v>267</v>
      </c>
      <c r="G216" s="229" t="s">
        <v>258</v>
      </c>
      <c r="H216" s="230">
        <v>240</v>
      </c>
      <c r="I216" s="231"/>
      <c r="J216" s="232">
        <f>ROUND(I216*H216,2)</f>
        <v>0</v>
      </c>
      <c r="K216" s="228" t="s">
        <v>139</v>
      </c>
      <c r="L216" s="44"/>
      <c r="M216" s="233" t="s">
        <v>1</v>
      </c>
      <c r="N216" s="234" t="s">
        <v>50</v>
      </c>
      <c r="O216" s="91"/>
      <c r="P216" s="235">
        <f>O216*H216</f>
        <v>0</v>
      </c>
      <c r="Q216" s="235">
        <v>0</v>
      </c>
      <c r="R216" s="235">
        <f>Q216*H216</f>
        <v>0</v>
      </c>
      <c r="S216" s="235">
        <v>0</v>
      </c>
      <c r="T216" s="236">
        <f>S216*H216</f>
        <v>0</v>
      </c>
      <c r="U216" s="38"/>
      <c r="V216" s="38"/>
      <c r="W216" s="38"/>
      <c r="X216" s="38"/>
      <c r="Y216" s="38"/>
      <c r="Z216" s="38"/>
      <c r="AA216" s="38"/>
      <c r="AB216" s="38"/>
      <c r="AC216" s="38"/>
      <c r="AD216" s="38"/>
      <c r="AE216" s="38"/>
      <c r="AR216" s="237" t="s">
        <v>140</v>
      </c>
      <c r="AT216" s="237" t="s">
        <v>135</v>
      </c>
      <c r="AU216" s="237" t="s">
        <v>92</v>
      </c>
      <c r="AY216" s="17" t="s">
        <v>133</v>
      </c>
      <c r="BE216" s="238">
        <f>IF(N216="základní",J216,0)</f>
        <v>0</v>
      </c>
      <c r="BF216" s="238">
        <f>IF(N216="snížená",J216,0)</f>
        <v>0</v>
      </c>
      <c r="BG216" s="238">
        <f>IF(N216="zákl. přenesená",J216,0)</f>
        <v>0</v>
      </c>
      <c r="BH216" s="238">
        <f>IF(N216="sníž. přenesená",J216,0)</f>
        <v>0</v>
      </c>
      <c r="BI216" s="238">
        <f>IF(N216="nulová",J216,0)</f>
        <v>0</v>
      </c>
      <c r="BJ216" s="17" t="s">
        <v>23</v>
      </c>
      <c r="BK216" s="238">
        <f>ROUND(I216*H216,2)</f>
        <v>0</v>
      </c>
      <c r="BL216" s="17" t="s">
        <v>140</v>
      </c>
      <c r="BM216" s="237" t="s">
        <v>268</v>
      </c>
    </row>
    <row r="217" s="2" customFormat="1">
      <c r="A217" s="38"/>
      <c r="B217" s="39"/>
      <c r="C217" s="40"/>
      <c r="D217" s="239" t="s">
        <v>142</v>
      </c>
      <c r="E217" s="40"/>
      <c r="F217" s="240" t="s">
        <v>269</v>
      </c>
      <c r="G217" s="40"/>
      <c r="H217" s="40"/>
      <c r="I217" s="241"/>
      <c r="J217" s="40"/>
      <c r="K217" s="40"/>
      <c r="L217" s="44"/>
      <c r="M217" s="242"/>
      <c r="N217" s="243"/>
      <c r="O217" s="91"/>
      <c r="P217" s="91"/>
      <c r="Q217" s="91"/>
      <c r="R217" s="91"/>
      <c r="S217" s="91"/>
      <c r="T217" s="92"/>
      <c r="U217" s="38"/>
      <c r="V217" s="38"/>
      <c r="W217" s="38"/>
      <c r="X217" s="38"/>
      <c r="Y217" s="38"/>
      <c r="Z217" s="38"/>
      <c r="AA217" s="38"/>
      <c r="AB217" s="38"/>
      <c r="AC217" s="38"/>
      <c r="AD217" s="38"/>
      <c r="AE217" s="38"/>
      <c r="AT217" s="17" t="s">
        <v>142</v>
      </c>
      <c r="AU217" s="17" t="s">
        <v>92</v>
      </c>
    </row>
    <row r="218" s="2" customFormat="1">
      <c r="A218" s="38"/>
      <c r="B218" s="39"/>
      <c r="C218" s="40"/>
      <c r="D218" s="244" t="s">
        <v>144</v>
      </c>
      <c r="E218" s="40"/>
      <c r="F218" s="245" t="s">
        <v>270</v>
      </c>
      <c r="G218" s="40"/>
      <c r="H218" s="40"/>
      <c r="I218" s="241"/>
      <c r="J218" s="40"/>
      <c r="K218" s="40"/>
      <c r="L218" s="44"/>
      <c r="M218" s="242"/>
      <c r="N218" s="243"/>
      <c r="O218" s="91"/>
      <c r="P218" s="91"/>
      <c r="Q218" s="91"/>
      <c r="R218" s="91"/>
      <c r="S218" s="91"/>
      <c r="T218" s="92"/>
      <c r="U218" s="38"/>
      <c r="V218" s="38"/>
      <c r="W218" s="38"/>
      <c r="X218" s="38"/>
      <c r="Y218" s="38"/>
      <c r="Z218" s="38"/>
      <c r="AA218" s="38"/>
      <c r="AB218" s="38"/>
      <c r="AC218" s="38"/>
      <c r="AD218" s="38"/>
      <c r="AE218" s="38"/>
      <c r="AT218" s="17" t="s">
        <v>144</v>
      </c>
      <c r="AU218" s="17" t="s">
        <v>92</v>
      </c>
    </row>
    <row r="219" s="13" customFormat="1">
      <c r="A219" s="13"/>
      <c r="B219" s="246"/>
      <c r="C219" s="247"/>
      <c r="D219" s="244" t="s">
        <v>146</v>
      </c>
      <c r="E219" s="248" t="s">
        <v>1</v>
      </c>
      <c r="F219" s="249" t="s">
        <v>271</v>
      </c>
      <c r="G219" s="247"/>
      <c r="H219" s="250">
        <v>240</v>
      </c>
      <c r="I219" s="251"/>
      <c r="J219" s="247"/>
      <c r="K219" s="247"/>
      <c r="L219" s="252"/>
      <c r="M219" s="253"/>
      <c r="N219" s="254"/>
      <c r="O219" s="254"/>
      <c r="P219" s="254"/>
      <c r="Q219" s="254"/>
      <c r="R219" s="254"/>
      <c r="S219" s="254"/>
      <c r="T219" s="255"/>
      <c r="U219" s="13"/>
      <c r="V219" s="13"/>
      <c r="W219" s="13"/>
      <c r="X219" s="13"/>
      <c r="Y219" s="13"/>
      <c r="Z219" s="13"/>
      <c r="AA219" s="13"/>
      <c r="AB219" s="13"/>
      <c r="AC219" s="13"/>
      <c r="AD219" s="13"/>
      <c r="AE219" s="13"/>
      <c r="AT219" s="256" t="s">
        <v>146</v>
      </c>
      <c r="AU219" s="256" t="s">
        <v>92</v>
      </c>
      <c r="AV219" s="13" t="s">
        <v>92</v>
      </c>
      <c r="AW219" s="13" t="s">
        <v>40</v>
      </c>
      <c r="AX219" s="13" t="s">
        <v>23</v>
      </c>
      <c r="AY219" s="256" t="s">
        <v>133</v>
      </c>
    </row>
    <row r="220" s="2" customFormat="1" ht="16.5" customHeight="1">
      <c r="A220" s="38"/>
      <c r="B220" s="39"/>
      <c r="C220" s="278" t="s">
        <v>272</v>
      </c>
      <c r="D220" s="278" t="s">
        <v>273</v>
      </c>
      <c r="E220" s="279" t="s">
        <v>274</v>
      </c>
      <c r="F220" s="280" t="s">
        <v>275</v>
      </c>
      <c r="G220" s="281" t="s">
        <v>276</v>
      </c>
      <c r="H220" s="282">
        <v>3.6000000000000001</v>
      </c>
      <c r="I220" s="283"/>
      <c r="J220" s="284">
        <f>ROUND(I220*H220,2)</f>
        <v>0</v>
      </c>
      <c r="K220" s="280" t="s">
        <v>139</v>
      </c>
      <c r="L220" s="285"/>
      <c r="M220" s="286" t="s">
        <v>1</v>
      </c>
      <c r="N220" s="287" t="s">
        <v>50</v>
      </c>
      <c r="O220" s="91"/>
      <c r="P220" s="235">
        <f>O220*H220</f>
        <v>0</v>
      </c>
      <c r="Q220" s="235">
        <v>0.001</v>
      </c>
      <c r="R220" s="235">
        <f>Q220*H220</f>
        <v>0.0036000000000000003</v>
      </c>
      <c r="S220" s="235">
        <v>0</v>
      </c>
      <c r="T220" s="236">
        <f>S220*H220</f>
        <v>0</v>
      </c>
      <c r="U220" s="38"/>
      <c r="V220" s="38"/>
      <c r="W220" s="38"/>
      <c r="X220" s="38"/>
      <c r="Y220" s="38"/>
      <c r="Z220" s="38"/>
      <c r="AA220" s="38"/>
      <c r="AB220" s="38"/>
      <c r="AC220" s="38"/>
      <c r="AD220" s="38"/>
      <c r="AE220" s="38"/>
      <c r="AR220" s="237" t="s">
        <v>197</v>
      </c>
      <c r="AT220" s="237" t="s">
        <v>273</v>
      </c>
      <c r="AU220" s="237" t="s">
        <v>92</v>
      </c>
      <c r="AY220" s="17" t="s">
        <v>133</v>
      </c>
      <c r="BE220" s="238">
        <f>IF(N220="základní",J220,0)</f>
        <v>0</v>
      </c>
      <c r="BF220" s="238">
        <f>IF(N220="snížená",J220,0)</f>
        <v>0</v>
      </c>
      <c r="BG220" s="238">
        <f>IF(N220="zákl. přenesená",J220,0)</f>
        <v>0</v>
      </c>
      <c r="BH220" s="238">
        <f>IF(N220="sníž. přenesená",J220,0)</f>
        <v>0</v>
      </c>
      <c r="BI220" s="238">
        <f>IF(N220="nulová",J220,0)</f>
        <v>0</v>
      </c>
      <c r="BJ220" s="17" t="s">
        <v>23</v>
      </c>
      <c r="BK220" s="238">
        <f>ROUND(I220*H220,2)</f>
        <v>0</v>
      </c>
      <c r="BL220" s="17" t="s">
        <v>140</v>
      </c>
      <c r="BM220" s="237" t="s">
        <v>277</v>
      </c>
    </row>
    <row r="221" s="13" customFormat="1">
      <c r="A221" s="13"/>
      <c r="B221" s="246"/>
      <c r="C221" s="247"/>
      <c r="D221" s="244" t="s">
        <v>146</v>
      </c>
      <c r="E221" s="247"/>
      <c r="F221" s="249" t="s">
        <v>278</v>
      </c>
      <c r="G221" s="247"/>
      <c r="H221" s="250">
        <v>3.6000000000000001</v>
      </c>
      <c r="I221" s="251"/>
      <c r="J221" s="247"/>
      <c r="K221" s="247"/>
      <c r="L221" s="252"/>
      <c r="M221" s="253"/>
      <c r="N221" s="254"/>
      <c r="O221" s="254"/>
      <c r="P221" s="254"/>
      <c r="Q221" s="254"/>
      <c r="R221" s="254"/>
      <c r="S221" s="254"/>
      <c r="T221" s="255"/>
      <c r="U221" s="13"/>
      <c r="V221" s="13"/>
      <c r="W221" s="13"/>
      <c r="X221" s="13"/>
      <c r="Y221" s="13"/>
      <c r="Z221" s="13"/>
      <c r="AA221" s="13"/>
      <c r="AB221" s="13"/>
      <c r="AC221" s="13"/>
      <c r="AD221" s="13"/>
      <c r="AE221" s="13"/>
      <c r="AT221" s="256" t="s">
        <v>146</v>
      </c>
      <c r="AU221" s="256" t="s">
        <v>92</v>
      </c>
      <c r="AV221" s="13" t="s">
        <v>92</v>
      </c>
      <c r="AW221" s="13" t="s">
        <v>4</v>
      </c>
      <c r="AX221" s="13" t="s">
        <v>23</v>
      </c>
      <c r="AY221" s="256" t="s">
        <v>133</v>
      </c>
    </row>
    <row r="222" s="2" customFormat="1" ht="37.8" customHeight="1">
      <c r="A222" s="38"/>
      <c r="B222" s="39"/>
      <c r="C222" s="226" t="s">
        <v>279</v>
      </c>
      <c r="D222" s="226" t="s">
        <v>135</v>
      </c>
      <c r="E222" s="227" t="s">
        <v>280</v>
      </c>
      <c r="F222" s="228" t="s">
        <v>281</v>
      </c>
      <c r="G222" s="229" t="s">
        <v>258</v>
      </c>
      <c r="H222" s="230">
        <v>573.66999999999996</v>
      </c>
      <c r="I222" s="231"/>
      <c r="J222" s="232">
        <f>ROUND(I222*H222,2)</f>
        <v>0</v>
      </c>
      <c r="K222" s="228" t="s">
        <v>139</v>
      </c>
      <c r="L222" s="44"/>
      <c r="M222" s="233" t="s">
        <v>1</v>
      </c>
      <c r="N222" s="234" t="s">
        <v>50</v>
      </c>
      <c r="O222" s="91"/>
      <c r="P222" s="235">
        <f>O222*H222</f>
        <v>0</v>
      </c>
      <c r="Q222" s="235">
        <v>0</v>
      </c>
      <c r="R222" s="235">
        <f>Q222*H222</f>
        <v>0</v>
      </c>
      <c r="S222" s="235">
        <v>0</v>
      </c>
      <c r="T222" s="236">
        <f>S222*H222</f>
        <v>0</v>
      </c>
      <c r="U222" s="38"/>
      <c r="V222" s="38"/>
      <c r="W222" s="38"/>
      <c r="X222" s="38"/>
      <c r="Y222" s="38"/>
      <c r="Z222" s="38"/>
      <c r="AA222" s="38"/>
      <c r="AB222" s="38"/>
      <c r="AC222" s="38"/>
      <c r="AD222" s="38"/>
      <c r="AE222" s="38"/>
      <c r="AR222" s="237" t="s">
        <v>140</v>
      </c>
      <c r="AT222" s="237" t="s">
        <v>135</v>
      </c>
      <c r="AU222" s="237" t="s">
        <v>92</v>
      </c>
      <c r="AY222" s="17" t="s">
        <v>133</v>
      </c>
      <c r="BE222" s="238">
        <f>IF(N222="základní",J222,0)</f>
        <v>0</v>
      </c>
      <c r="BF222" s="238">
        <f>IF(N222="snížená",J222,0)</f>
        <v>0</v>
      </c>
      <c r="BG222" s="238">
        <f>IF(N222="zákl. přenesená",J222,0)</f>
        <v>0</v>
      </c>
      <c r="BH222" s="238">
        <f>IF(N222="sníž. přenesená",J222,0)</f>
        <v>0</v>
      </c>
      <c r="BI222" s="238">
        <f>IF(N222="nulová",J222,0)</f>
        <v>0</v>
      </c>
      <c r="BJ222" s="17" t="s">
        <v>23</v>
      </c>
      <c r="BK222" s="238">
        <f>ROUND(I222*H222,2)</f>
        <v>0</v>
      </c>
      <c r="BL222" s="17" t="s">
        <v>140</v>
      </c>
      <c r="BM222" s="237" t="s">
        <v>282</v>
      </c>
    </row>
    <row r="223" s="2" customFormat="1">
      <c r="A223" s="38"/>
      <c r="B223" s="39"/>
      <c r="C223" s="40"/>
      <c r="D223" s="239" t="s">
        <v>142</v>
      </c>
      <c r="E223" s="40"/>
      <c r="F223" s="240" t="s">
        <v>283</v>
      </c>
      <c r="G223" s="40"/>
      <c r="H223" s="40"/>
      <c r="I223" s="241"/>
      <c r="J223" s="40"/>
      <c r="K223" s="40"/>
      <c r="L223" s="44"/>
      <c r="M223" s="242"/>
      <c r="N223" s="243"/>
      <c r="O223" s="91"/>
      <c r="P223" s="91"/>
      <c r="Q223" s="91"/>
      <c r="R223" s="91"/>
      <c r="S223" s="91"/>
      <c r="T223" s="92"/>
      <c r="U223" s="38"/>
      <c r="V223" s="38"/>
      <c r="W223" s="38"/>
      <c r="X223" s="38"/>
      <c r="Y223" s="38"/>
      <c r="Z223" s="38"/>
      <c r="AA223" s="38"/>
      <c r="AB223" s="38"/>
      <c r="AC223" s="38"/>
      <c r="AD223" s="38"/>
      <c r="AE223" s="38"/>
      <c r="AT223" s="17" t="s">
        <v>142</v>
      </c>
      <c r="AU223" s="17" t="s">
        <v>92</v>
      </c>
    </row>
    <row r="224" s="2" customFormat="1">
      <c r="A224" s="38"/>
      <c r="B224" s="39"/>
      <c r="C224" s="40"/>
      <c r="D224" s="244" t="s">
        <v>144</v>
      </c>
      <c r="E224" s="40"/>
      <c r="F224" s="245" t="s">
        <v>270</v>
      </c>
      <c r="G224" s="40"/>
      <c r="H224" s="40"/>
      <c r="I224" s="241"/>
      <c r="J224" s="40"/>
      <c r="K224" s="40"/>
      <c r="L224" s="44"/>
      <c r="M224" s="242"/>
      <c r="N224" s="243"/>
      <c r="O224" s="91"/>
      <c r="P224" s="91"/>
      <c r="Q224" s="91"/>
      <c r="R224" s="91"/>
      <c r="S224" s="91"/>
      <c r="T224" s="92"/>
      <c r="U224" s="38"/>
      <c r="V224" s="38"/>
      <c r="W224" s="38"/>
      <c r="X224" s="38"/>
      <c r="Y224" s="38"/>
      <c r="Z224" s="38"/>
      <c r="AA224" s="38"/>
      <c r="AB224" s="38"/>
      <c r="AC224" s="38"/>
      <c r="AD224" s="38"/>
      <c r="AE224" s="38"/>
      <c r="AT224" s="17" t="s">
        <v>144</v>
      </c>
      <c r="AU224" s="17" t="s">
        <v>92</v>
      </c>
    </row>
    <row r="225" s="13" customFormat="1">
      <c r="A225" s="13"/>
      <c r="B225" s="246"/>
      <c r="C225" s="247"/>
      <c r="D225" s="244" t="s">
        <v>146</v>
      </c>
      <c r="E225" s="248" t="s">
        <v>1</v>
      </c>
      <c r="F225" s="249" t="s">
        <v>284</v>
      </c>
      <c r="G225" s="247"/>
      <c r="H225" s="250">
        <v>573.66999999999996</v>
      </c>
      <c r="I225" s="251"/>
      <c r="J225" s="247"/>
      <c r="K225" s="247"/>
      <c r="L225" s="252"/>
      <c r="M225" s="253"/>
      <c r="N225" s="254"/>
      <c r="O225" s="254"/>
      <c r="P225" s="254"/>
      <c r="Q225" s="254"/>
      <c r="R225" s="254"/>
      <c r="S225" s="254"/>
      <c r="T225" s="255"/>
      <c r="U225" s="13"/>
      <c r="V225" s="13"/>
      <c r="W225" s="13"/>
      <c r="X225" s="13"/>
      <c r="Y225" s="13"/>
      <c r="Z225" s="13"/>
      <c r="AA225" s="13"/>
      <c r="AB225" s="13"/>
      <c r="AC225" s="13"/>
      <c r="AD225" s="13"/>
      <c r="AE225" s="13"/>
      <c r="AT225" s="256" t="s">
        <v>146</v>
      </c>
      <c r="AU225" s="256" t="s">
        <v>92</v>
      </c>
      <c r="AV225" s="13" t="s">
        <v>92</v>
      </c>
      <c r="AW225" s="13" t="s">
        <v>40</v>
      </c>
      <c r="AX225" s="13" t="s">
        <v>23</v>
      </c>
      <c r="AY225" s="256" t="s">
        <v>133</v>
      </c>
    </row>
    <row r="226" s="2" customFormat="1" ht="16.5" customHeight="1">
      <c r="A226" s="38"/>
      <c r="B226" s="39"/>
      <c r="C226" s="278" t="s">
        <v>7</v>
      </c>
      <c r="D226" s="278" t="s">
        <v>273</v>
      </c>
      <c r="E226" s="279" t="s">
        <v>274</v>
      </c>
      <c r="F226" s="280" t="s">
        <v>275</v>
      </c>
      <c r="G226" s="281" t="s">
        <v>276</v>
      </c>
      <c r="H226" s="282">
        <v>8.6050000000000004</v>
      </c>
      <c r="I226" s="283"/>
      <c r="J226" s="284">
        <f>ROUND(I226*H226,2)</f>
        <v>0</v>
      </c>
      <c r="K226" s="280" t="s">
        <v>139</v>
      </c>
      <c r="L226" s="285"/>
      <c r="M226" s="286" t="s">
        <v>1</v>
      </c>
      <c r="N226" s="287" t="s">
        <v>50</v>
      </c>
      <c r="O226" s="91"/>
      <c r="P226" s="235">
        <f>O226*H226</f>
        <v>0</v>
      </c>
      <c r="Q226" s="235">
        <v>0.001</v>
      </c>
      <c r="R226" s="235">
        <f>Q226*H226</f>
        <v>0.0086049999999999998</v>
      </c>
      <c r="S226" s="235">
        <v>0</v>
      </c>
      <c r="T226" s="236">
        <f>S226*H226</f>
        <v>0</v>
      </c>
      <c r="U226" s="38"/>
      <c r="V226" s="38"/>
      <c r="W226" s="38"/>
      <c r="X226" s="38"/>
      <c r="Y226" s="38"/>
      <c r="Z226" s="38"/>
      <c r="AA226" s="38"/>
      <c r="AB226" s="38"/>
      <c r="AC226" s="38"/>
      <c r="AD226" s="38"/>
      <c r="AE226" s="38"/>
      <c r="AR226" s="237" t="s">
        <v>197</v>
      </c>
      <c r="AT226" s="237" t="s">
        <v>273</v>
      </c>
      <c r="AU226" s="237" t="s">
        <v>92</v>
      </c>
      <c r="AY226" s="17" t="s">
        <v>133</v>
      </c>
      <c r="BE226" s="238">
        <f>IF(N226="základní",J226,0)</f>
        <v>0</v>
      </c>
      <c r="BF226" s="238">
        <f>IF(N226="snížená",J226,0)</f>
        <v>0</v>
      </c>
      <c r="BG226" s="238">
        <f>IF(N226="zákl. přenesená",J226,0)</f>
        <v>0</v>
      </c>
      <c r="BH226" s="238">
        <f>IF(N226="sníž. přenesená",J226,0)</f>
        <v>0</v>
      </c>
      <c r="BI226" s="238">
        <f>IF(N226="nulová",J226,0)</f>
        <v>0</v>
      </c>
      <c r="BJ226" s="17" t="s">
        <v>23</v>
      </c>
      <c r="BK226" s="238">
        <f>ROUND(I226*H226,2)</f>
        <v>0</v>
      </c>
      <c r="BL226" s="17" t="s">
        <v>140</v>
      </c>
      <c r="BM226" s="237" t="s">
        <v>285</v>
      </c>
    </row>
    <row r="227" s="13" customFormat="1">
      <c r="A227" s="13"/>
      <c r="B227" s="246"/>
      <c r="C227" s="247"/>
      <c r="D227" s="244" t="s">
        <v>146</v>
      </c>
      <c r="E227" s="247"/>
      <c r="F227" s="249" t="s">
        <v>286</v>
      </c>
      <c r="G227" s="247"/>
      <c r="H227" s="250">
        <v>8.6050000000000004</v>
      </c>
      <c r="I227" s="251"/>
      <c r="J227" s="247"/>
      <c r="K227" s="247"/>
      <c r="L227" s="252"/>
      <c r="M227" s="253"/>
      <c r="N227" s="254"/>
      <c r="O227" s="254"/>
      <c r="P227" s="254"/>
      <c r="Q227" s="254"/>
      <c r="R227" s="254"/>
      <c r="S227" s="254"/>
      <c r="T227" s="255"/>
      <c r="U227" s="13"/>
      <c r="V227" s="13"/>
      <c r="W227" s="13"/>
      <c r="X227" s="13"/>
      <c r="Y227" s="13"/>
      <c r="Z227" s="13"/>
      <c r="AA227" s="13"/>
      <c r="AB227" s="13"/>
      <c r="AC227" s="13"/>
      <c r="AD227" s="13"/>
      <c r="AE227" s="13"/>
      <c r="AT227" s="256" t="s">
        <v>146</v>
      </c>
      <c r="AU227" s="256" t="s">
        <v>92</v>
      </c>
      <c r="AV227" s="13" t="s">
        <v>92</v>
      </c>
      <c r="AW227" s="13" t="s">
        <v>4</v>
      </c>
      <c r="AX227" s="13" t="s">
        <v>23</v>
      </c>
      <c r="AY227" s="256" t="s">
        <v>133</v>
      </c>
    </row>
    <row r="228" s="2" customFormat="1" ht="49.05" customHeight="1">
      <c r="A228" s="38"/>
      <c r="B228" s="39"/>
      <c r="C228" s="226" t="s">
        <v>287</v>
      </c>
      <c r="D228" s="226" t="s">
        <v>135</v>
      </c>
      <c r="E228" s="227" t="s">
        <v>288</v>
      </c>
      <c r="F228" s="228" t="s">
        <v>289</v>
      </c>
      <c r="G228" s="229" t="s">
        <v>258</v>
      </c>
      <c r="H228" s="230">
        <v>687.38</v>
      </c>
      <c r="I228" s="231"/>
      <c r="J228" s="232">
        <f>ROUND(I228*H228,2)</f>
        <v>0</v>
      </c>
      <c r="K228" s="228" t="s">
        <v>139</v>
      </c>
      <c r="L228" s="44"/>
      <c r="M228" s="233" t="s">
        <v>1</v>
      </c>
      <c r="N228" s="234" t="s">
        <v>50</v>
      </c>
      <c r="O228" s="91"/>
      <c r="P228" s="235">
        <f>O228*H228</f>
        <v>0</v>
      </c>
      <c r="Q228" s="235">
        <v>0</v>
      </c>
      <c r="R228" s="235">
        <f>Q228*H228</f>
        <v>0</v>
      </c>
      <c r="S228" s="235">
        <v>0</v>
      </c>
      <c r="T228" s="236">
        <f>S228*H228</f>
        <v>0</v>
      </c>
      <c r="U228" s="38"/>
      <c r="V228" s="38"/>
      <c r="W228" s="38"/>
      <c r="X228" s="38"/>
      <c r="Y228" s="38"/>
      <c r="Z228" s="38"/>
      <c r="AA228" s="38"/>
      <c r="AB228" s="38"/>
      <c r="AC228" s="38"/>
      <c r="AD228" s="38"/>
      <c r="AE228" s="38"/>
      <c r="AR228" s="237" t="s">
        <v>140</v>
      </c>
      <c r="AT228" s="237" t="s">
        <v>135</v>
      </c>
      <c r="AU228" s="237" t="s">
        <v>92</v>
      </c>
      <c r="AY228" s="17" t="s">
        <v>133</v>
      </c>
      <c r="BE228" s="238">
        <f>IF(N228="základní",J228,0)</f>
        <v>0</v>
      </c>
      <c r="BF228" s="238">
        <f>IF(N228="snížená",J228,0)</f>
        <v>0</v>
      </c>
      <c r="BG228" s="238">
        <f>IF(N228="zákl. přenesená",J228,0)</f>
        <v>0</v>
      </c>
      <c r="BH228" s="238">
        <f>IF(N228="sníž. přenesená",J228,0)</f>
        <v>0</v>
      </c>
      <c r="BI228" s="238">
        <f>IF(N228="nulová",J228,0)</f>
        <v>0</v>
      </c>
      <c r="BJ228" s="17" t="s">
        <v>23</v>
      </c>
      <c r="BK228" s="238">
        <f>ROUND(I228*H228,2)</f>
        <v>0</v>
      </c>
      <c r="BL228" s="17" t="s">
        <v>140</v>
      </c>
      <c r="BM228" s="237" t="s">
        <v>290</v>
      </c>
    </row>
    <row r="229" s="2" customFormat="1">
      <c r="A229" s="38"/>
      <c r="B229" s="39"/>
      <c r="C229" s="40"/>
      <c r="D229" s="239" t="s">
        <v>142</v>
      </c>
      <c r="E229" s="40"/>
      <c r="F229" s="240" t="s">
        <v>291</v>
      </c>
      <c r="G229" s="40"/>
      <c r="H229" s="40"/>
      <c r="I229" s="241"/>
      <c r="J229" s="40"/>
      <c r="K229" s="40"/>
      <c r="L229" s="44"/>
      <c r="M229" s="242"/>
      <c r="N229" s="243"/>
      <c r="O229" s="91"/>
      <c r="P229" s="91"/>
      <c r="Q229" s="91"/>
      <c r="R229" s="91"/>
      <c r="S229" s="91"/>
      <c r="T229" s="92"/>
      <c r="U229" s="38"/>
      <c r="V229" s="38"/>
      <c r="W229" s="38"/>
      <c r="X229" s="38"/>
      <c r="Y229" s="38"/>
      <c r="Z229" s="38"/>
      <c r="AA229" s="38"/>
      <c r="AB229" s="38"/>
      <c r="AC229" s="38"/>
      <c r="AD229" s="38"/>
      <c r="AE229" s="38"/>
      <c r="AT229" s="17" t="s">
        <v>142</v>
      </c>
      <c r="AU229" s="17" t="s">
        <v>92</v>
      </c>
    </row>
    <row r="230" s="2" customFormat="1">
      <c r="A230" s="38"/>
      <c r="B230" s="39"/>
      <c r="C230" s="40"/>
      <c r="D230" s="244" t="s">
        <v>144</v>
      </c>
      <c r="E230" s="40"/>
      <c r="F230" s="245" t="s">
        <v>292</v>
      </c>
      <c r="G230" s="40"/>
      <c r="H230" s="40"/>
      <c r="I230" s="241"/>
      <c r="J230" s="40"/>
      <c r="K230" s="40"/>
      <c r="L230" s="44"/>
      <c r="M230" s="242"/>
      <c r="N230" s="243"/>
      <c r="O230" s="91"/>
      <c r="P230" s="91"/>
      <c r="Q230" s="91"/>
      <c r="R230" s="91"/>
      <c r="S230" s="91"/>
      <c r="T230" s="92"/>
      <c r="U230" s="38"/>
      <c r="V230" s="38"/>
      <c r="W230" s="38"/>
      <c r="X230" s="38"/>
      <c r="Y230" s="38"/>
      <c r="Z230" s="38"/>
      <c r="AA230" s="38"/>
      <c r="AB230" s="38"/>
      <c r="AC230" s="38"/>
      <c r="AD230" s="38"/>
      <c r="AE230" s="38"/>
      <c r="AT230" s="17" t="s">
        <v>144</v>
      </c>
      <c r="AU230" s="17" t="s">
        <v>92</v>
      </c>
    </row>
    <row r="231" s="13" customFormat="1">
      <c r="A231" s="13"/>
      <c r="B231" s="246"/>
      <c r="C231" s="247"/>
      <c r="D231" s="244" t="s">
        <v>146</v>
      </c>
      <c r="E231" s="248" t="s">
        <v>1</v>
      </c>
      <c r="F231" s="249" t="s">
        <v>293</v>
      </c>
      <c r="G231" s="247"/>
      <c r="H231" s="250">
        <v>687.38</v>
      </c>
      <c r="I231" s="251"/>
      <c r="J231" s="247"/>
      <c r="K231" s="247"/>
      <c r="L231" s="252"/>
      <c r="M231" s="253"/>
      <c r="N231" s="254"/>
      <c r="O231" s="254"/>
      <c r="P231" s="254"/>
      <c r="Q231" s="254"/>
      <c r="R231" s="254"/>
      <c r="S231" s="254"/>
      <c r="T231" s="255"/>
      <c r="U231" s="13"/>
      <c r="V231" s="13"/>
      <c r="W231" s="13"/>
      <c r="X231" s="13"/>
      <c r="Y231" s="13"/>
      <c r="Z231" s="13"/>
      <c r="AA231" s="13"/>
      <c r="AB231" s="13"/>
      <c r="AC231" s="13"/>
      <c r="AD231" s="13"/>
      <c r="AE231" s="13"/>
      <c r="AT231" s="256" t="s">
        <v>146</v>
      </c>
      <c r="AU231" s="256" t="s">
        <v>92</v>
      </c>
      <c r="AV231" s="13" t="s">
        <v>92</v>
      </c>
      <c r="AW231" s="13" t="s">
        <v>40</v>
      </c>
      <c r="AX231" s="13" t="s">
        <v>23</v>
      </c>
      <c r="AY231" s="256" t="s">
        <v>133</v>
      </c>
    </row>
    <row r="232" s="2" customFormat="1" ht="37.8" customHeight="1">
      <c r="A232" s="38"/>
      <c r="B232" s="39"/>
      <c r="C232" s="226" t="s">
        <v>294</v>
      </c>
      <c r="D232" s="226" t="s">
        <v>135</v>
      </c>
      <c r="E232" s="227" t="s">
        <v>295</v>
      </c>
      <c r="F232" s="228" t="s">
        <v>296</v>
      </c>
      <c r="G232" s="229" t="s">
        <v>258</v>
      </c>
      <c r="H232" s="230">
        <v>406.19</v>
      </c>
      <c r="I232" s="231"/>
      <c r="J232" s="232">
        <f>ROUND(I232*H232,2)</f>
        <v>0</v>
      </c>
      <c r="K232" s="228" t="s">
        <v>139</v>
      </c>
      <c r="L232" s="44"/>
      <c r="M232" s="233" t="s">
        <v>1</v>
      </c>
      <c r="N232" s="234" t="s">
        <v>50</v>
      </c>
      <c r="O232" s="91"/>
      <c r="P232" s="235">
        <f>O232*H232</f>
        <v>0</v>
      </c>
      <c r="Q232" s="235">
        <v>0</v>
      </c>
      <c r="R232" s="235">
        <f>Q232*H232</f>
        <v>0</v>
      </c>
      <c r="S232" s="235">
        <v>0</v>
      </c>
      <c r="T232" s="236">
        <f>S232*H232</f>
        <v>0</v>
      </c>
      <c r="U232" s="38"/>
      <c r="V232" s="38"/>
      <c r="W232" s="38"/>
      <c r="X232" s="38"/>
      <c r="Y232" s="38"/>
      <c r="Z232" s="38"/>
      <c r="AA232" s="38"/>
      <c r="AB232" s="38"/>
      <c r="AC232" s="38"/>
      <c r="AD232" s="38"/>
      <c r="AE232" s="38"/>
      <c r="AR232" s="237" t="s">
        <v>140</v>
      </c>
      <c r="AT232" s="237" t="s">
        <v>135</v>
      </c>
      <c r="AU232" s="237" t="s">
        <v>92</v>
      </c>
      <c r="AY232" s="17" t="s">
        <v>133</v>
      </c>
      <c r="BE232" s="238">
        <f>IF(N232="základní",J232,0)</f>
        <v>0</v>
      </c>
      <c r="BF232" s="238">
        <f>IF(N232="snížená",J232,0)</f>
        <v>0</v>
      </c>
      <c r="BG232" s="238">
        <f>IF(N232="zákl. přenesená",J232,0)</f>
        <v>0</v>
      </c>
      <c r="BH232" s="238">
        <f>IF(N232="sníž. přenesená",J232,0)</f>
        <v>0</v>
      </c>
      <c r="BI232" s="238">
        <f>IF(N232="nulová",J232,0)</f>
        <v>0</v>
      </c>
      <c r="BJ232" s="17" t="s">
        <v>23</v>
      </c>
      <c r="BK232" s="238">
        <f>ROUND(I232*H232,2)</f>
        <v>0</v>
      </c>
      <c r="BL232" s="17" t="s">
        <v>140</v>
      </c>
      <c r="BM232" s="237" t="s">
        <v>297</v>
      </c>
    </row>
    <row r="233" s="2" customFormat="1">
      <c r="A233" s="38"/>
      <c r="B233" s="39"/>
      <c r="C233" s="40"/>
      <c r="D233" s="239" t="s">
        <v>142</v>
      </c>
      <c r="E233" s="40"/>
      <c r="F233" s="240" t="s">
        <v>298</v>
      </c>
      <c r="G233" s="40"/>
      <c r="H233" s="40"/>
      <c r="I233" s="241"/>
      <c r="J233" s="40"/>
      <c r="K233" s="40"/>
      <c r="L233" s="44"/>
      <c r="M233" s="242"/>
      <c r="N233" s="243"/>
      <c r="O233" s="91"/>
      <c r="P233" s="91"/>
      <c r="Q233" s="91"/>
      <c r="R233" s="91"/>
      <c r="S233" s="91"/>
      <c r="T233" s="92"/>
      <c r="U233" s="38"/>
      <c r="V233" s="38"/>
      <c r="W233" s="38"/>
      <c r="X233" s="38"/>
      <c r="Y233" s="38"/>
      <c r="Z233" s="38"/>
      <c r="AA233" s="38"/>
      <c r="AB233" s="38"/>
      <c r="AC233" s="38"/>
      <c r="AD233" s="38"/>
      <c r="AE233" s="38"/>
      <c r="AT233" s="17" t="s">
        <v>142</v>
      </c>
      <c r="AU233" s="17" t="s">
        <v>92</v>
      </c>
    </row>
    <row r="234" s="2" customFormat="1">
      <c r="A234" s="38"/>
      <c r="B234" s="39"/>
      <c r="C234" s="40"/>
      <c r="D234" s="244" t="s">
        <v>144</v>
      </c>
      <c r="E234" s="40"/>
      <c r="F234" s="245" t="s">
        <v>292</v>
      </c>
      <c r="G234" s="40"/>
      <c r="H234" s="40"/>
      <c r="I234" s="241"/>
      <c r="J234" s="40"/>
      <c r="K234" s="40"/>
      <c r="L234" s="44"/>
      <c r="M234" s="242"/>
      <c r="N234" s="243"/>
      <c r="O234" s="91"/>
      <c r="P234" s="91"/>
      <c r="Q234" s="91"/>
      <c r="R234" s="91"/>
      <c r="S234" s="91"/>
      <c r="T234" s="92"/>
      <c r="U234" s="38"/>
      <c r="V234" s="38"/>
      <c r="W234" s="38"/>
      <c r="X234" s="38"/>
      <c r="Y234" s="38"/>
      <c r="Z234" s="38"/>
      <c r="AA234" s="38"/>
      <c r="AB234" s="38"/>
      <c r="AC234" s="38"/>
      <c r="AD234" s="38"/>
      <c r="AE234" s="38"/>
      <c r="AT234" s="17" t="s">
        <v>144</v>
      </c>
      <c r="AU234" s="17" t="s">
        <v>92</v>
      </c>
    </row>
    <row r="235" s="13" customFormat="1">
      <c r="A235" s="13"/>
      <c r="B235" s="246"/>
      <c r="C235" s="247"/>
      <c r="D235" s="244" t="s">
        <v>146</v>
      </c>
      <c r="E235" s="248" t="s">
        <v>1</v>
      </c>
      <c r="F235" s="249" t="s">
        <v>299</v>
      </c>
      <c r="G235" s="247"/>
      <c r="H235" s="250">
        <v>406.19</v>
      </c>
      <c r="I235" s="251"/>
      <c r="J235" s="247"/>
      <c r="K235" s="247"/>
      <c r="L235" s="252"/>
      <c r="M235" s="253"/>
      <c r="N235" s="254"/>
      <c r="O235" s="254"/>
      <c r="P235" s="254"/>
      <c r="Q235" s="254"/>
      <c r="R235" s="254"/>
      <c r="S235" s="254"/>
      <c r="T235" s="255"/>
      <c r="U235" s="13"/>
      <c r="V235" s="13"/>
      <c r="W235" s="13"/>
      <c r="X235" s="13"/>
      <c r="Y235" s="13"/>
      <c r="Z235" s="13"/>
      <c r="AA235" s="13"/>
      <c r="AB235" s="13"/>
      <c r="AC235" s="13"/>
      <c r="AD235" s="13"/>
      <c r="AE235" s="13"/>
      <c r="AT235" s="256" t="s">
        <v>146</v>
      </c>
      <c r="AU235" s="256" t="s">
        <v>92</v>
      </c>
      <c r="AV235" s="13" t="s">
        <v>92</v>
      </c>
      <c r="AW235" s="13" t="s">
        <v>40</v>
      </c>
      <c r="AX235" s="13" t="s">
        <v>23</v>
      </c>
      <c r="AY235" s="256" t="s">
        <v>133</v>
      </c>
    </row>
    <row r="236" s="2" customFormat="1" ht="37.8" customHeight="1">
      <c r="A236" s="38"/>
      <c r="B236" s="39"/>
      <c r="C236" s="226" t="s">
        <v>300</v>
      </c>
      <c r="D236" s="226" t="s">
        <v>135</v>
      </c>
      <c r="E236" s="227" t="s">
        <v>301</v>
      </c>
      <c r="F236" s="228" t="s">
        <v>302</v>
      </c>
      <c r="G236" s="229" t="s">
        <v>258</v>
      </c>
      <c r="H236" s="230">
        <v>573.66999999999996</v>
      </c>
      <c r="I236" s="231"/>
      <c r="J236" s="232">
        <f>ROUND(I236*H236,2)</f>
        <v>0</v>
      </c>
      <c r="K236" s="228" t="s">
        <v>139</v>
      </c>
      <c r="L236" s="44"/>
      <c r="M236" s="233" t="s">
        <v>1</v>
      </c>
      <c r="N236" s="234" t="s">
        <v>50</v>
      </c>
      <c r="O236" s="91"/>
      <c r="P236" s="235">
        <f>O236*H236</f>
        <v>0</v>
      </c>
      <c r="Q236" s="235">
        <v>0</v>
      </c>
      <c r="R236" s="235">
        <f>Q236*H236</f>
        <v>0</v>
      </c>
      <c r="S236" s="235">
        <v>0</v>
      </c>
      <c r="T236" s="236">
        <f>S236*H236</f>
        <v>0</v>
      </c>
      <c r="U236" s="38"/>
      <c r="V236" s="38"/>
      <c r="W236" s="38"/>
      <c r="X236" s="38"/>
      <c r="Y236" s="38"/>
      <c r="Z236" s="38"/>
      <c r="AA236" s="38"/>
      <c r="AB236" s="38"/>
      <c r="AC236" s="38"/>
      <c r="AD236" s="38"/>
      <c r="AE236" s="38"/>
      <c r="AR236" s="237" t="s">
        <v>140</v>
      </c>
      <c r="AT236" s="237" t="s">
        <v>135</v>
      </c>
      <c r="AU236" s="237" t="s">
        <v>92</v>
      </c>
      <c r="AY236" s="17" t="s">
        <v>133</v>
      </c>
      <c r="BE236" s="238">
        <f>IF(N236="základní",J236,0)</f>
        <v>0</v>
      </c>
      <c r="BF236" s="238">
        <f>IF(N236="snížená",J236,0)</f>
        <v>0</v>
      </c>
      <c r="BG236" s="238">
        <f>IF(N236="zákl. přenesená",J236,0)</f>
        <v>0</v>
      </c>
      <c r="BH236" s="238">
        <f>IF(N236="sníž. přenesená",J236,0)</f>
        <v>0</v>
      </c>
      <c r="BI236" s="238">
        <f>IF(N236="nulová",J236,0)</f>
        <v>0</v>
      </c>
      <c r="BJ236" s="17" t="s">
        <v>23</v>
      </c>
      <c r="BK236" s="238">
        <f>ROUND(I236*H236,2)</f>
        <v>0</v>
      </c>
      <c r="BL236" s="17" t="s">
        <v>140</v>
      </c>
      <c r="BM236" s="237" t="s">
        <v>303</v>
      </c>
    </row>
    <row r="237" s="2" customFormat="1">
      <c r="A237" s="38"/>
      <c r="B237" s="39"/>
      <c r="C237" s="40"/>
      <c r="D237" s="239" t="s">
        <v>142</v>
      </c>
      <c r="E237" s="40"/>
      <c r="F237" s="240" t="s">
        <v>304</v>
      </c>
      <c r="G237" s="40"/>
      <c r="H237" s="40"/>
      <c r="I237" s="241"/>
      <c r="J237" s="40"/>
      <c r="K237" s="40"/>
      <c r="L237" s="44"/>
      <c r="M237" s="242"/>
      <c r="N237" s="243"/>
      <c r="O237" s="91"/>
      <c r="P237" s="91"/>
      <c r="Q237" s="91"/>
      <c r="R237" s="91"/>
      <c r="S237" s="91"/>
      <c r="T237" s="92"/>
      <c r="U237" s="38"/>
      <c r="V237" s="38"/>
      <c r="W237" s="38"/>
      <c r="X237" s="38"/>
      <c r="Y237" s="38"/>
      <c r="Z237" s="38"/>
      <c r="AA237" s="38"/>
      <c r="AB237" s="38"/>
      <c r="AC237" s="38"/>
      <c r="AD237" s="38"/>
      <c r="AE237" s="38"/>
      <c r="AT237" s="17" t="s">
        <v>142</v>
      </c>
      <c r="AU237" s="17" t="s">
        <v>92</v>
      </c>
    </row>
    <row r="238" s="13" customFormat="1">
      <c r="A238" s="13"/>
      <c r="B238" s="246"/>
      <c r="C238" s="247"/>
      <c r="D238" s="244" t="s">
        <v>146</v>
      </c>
      <c r="E238" s="248" t="s">
        <v>1</v>
      </c>
      <c r="F238" s="249" t="s">
        <v>305</v>
      </c>
      <c r="G238" s="247"/>
      <c r="H238" s="250">
        <v>573.66999999999996</v>
      </c>
      <c r="I238" s="251"/>
      <c r="J238" s="247"/>
      <c r="K238" s="247"/>
      <c r="L238" s="252"/>
      <c r="M238" s="253"/>
      <c r="N238" s="254"/>
      <c r="O238" s="254"/>
      <c r="P238" s="254"/>
      <c r="Q238" s="254"/>
      <c r="R238" s="254"/>
      <c r="S238" s="254"/>
      <c r="T238" s="255"/>
      <c r="U238" s="13"/>
      <c r="V238" s="13"/>
      <c r="W238" s="13"/>
      <c r="X238" s="13"/>
      <c r="Y238" s="13"/>
      <c r="Z238" s="13"/>
      <c r="AA238" s="13"/>
      <c r="AB238" s="13"/>
      <c r="AC238" s="13"/>
      <c r="AD238" s="13"/>
      <c r="AE238" s="13"/>
      <c r="AT238" s="256" t="s">
        <v>146</v>
      </c>
      <c r="AU238" s="256" t="s">
        <v>92</v>
      </c>
      <c r="AV238" s="13" t="s">
        <v>92</v>
      </c>
      <c r="AW238" s="13" t="s">
        <v>40</v>
      </c>
      <c r="AX238" s="13" t="s">
        <v>23</v>
      </c>
      <c r="AY238" s="256" t="s">
        <v>133</v>
      </c>
    </row>
    <row r="239" s="2" customFormat="1" ht="128.55" customHeight="1">
      <c r="A239" s="38"/>
      <c r="B239" s="39"/>
      <c r="C239" s="226" t="s">
        <v>306</v>
      </c>
      <c r="D239" s="226" t="s">
        <v>135</v>
      </c>
      <c r="E239" s="227" t="s">
        <v>307</v>
      </c>
      <c r="F239" s="228" t="s">
        <v>308</v>
      </c>
      <c r="G239" s="229" t="s">
        <v>309</v>
      </c>
      <c r="H239" s="230">
        <v>10</v>
      </c>
      <c r="I239" s="231"/>
      <c r="J239" s="232">
        <f>ROUND(I239*H239,2)</f>
        <v>0</v>
      </c>
      <c r="K239" s="228" t="s">
        <v>1</v>
      </c>
      <c r="L239" s="44"/>
      <c r="M239" s="233" t="s">
        <v>1</v>
      </c>
      <c r="N239" s="234" t="s">
        <v>50</v>
      </c>
      <c r="O239" s="91"/>
      <c r="P239" s="235">
        <f>O239*H239</f>
        <v>0</v>
      </c>
      <c r="Q239" s="235">
        <v>0</v>
      </c>
      <c r="R239" s="235">
        <f>Q239*H239</f>
        <v>0</v>
      </c>
      <c r="S239" s="235">
        <v>0</v>
      </c>
      <c r="T239" s="236">
        <f>S239*H239</f>
        <v>0</v>
      </c>
      <c r="U239" s="38"/>
      <c r="V239" s="38"/>
      <c r="W239" s="38"/>
      <c r="X239" s="38"/>
      <c r="Y239" s="38"/>
      <c r="Z239" s="38"/>
      <c r="AA239" s="38"/>
      <c r="AB239" s="38"/>
      <c r="AC239" s="38"/>
      <c r="AD239" s="38"/>
      <c r="AE239" s="38"/>
      <c r="AR239" s="237" t="s">
        <v>140</v>
      </c>
      <c r="AT239" s="237" t="s">
        <v>135</v>
      </c>
      <c r="AU239" s="237" t="s">
        <v>92</v>
      </c>
      <c r="AY239" s="17" t="s">
        <v>133</v>
      </c>
      <c r="BE239" s="238">
        <f>IF(N239="základní",J239,0)</f>
        <v>0</v>
      </c>
      <c r="BF239" s="238">
        <f>IF(N239="snížená",J239,0)</f>
        <v>0</v>
      </c>
      <c r="BG239" s="238">
        <f>IF(N239="zákl. přenesená",J239,0)</f>
        <v>0</v>
      </c>
      <c r="BH239" s="238">
        <f>IF(N239="sníž. přenesená",J239,0)</f>
        <v>0</v>
      </c>
      <c r="BI239" s="238">
        <f>IF(N239="nulová",J239,0)</f>
        <v>0</v>
      </c>
      <c r="BJ239" s="17" t="s">
        <v>23</v>
      </c>
      <c r="BK239" s="238">
        <f>ROUND(I239*H239,2)</f>
        <v>0</v>
      </c>
      <c r="BL239" s="17" t="s">
        <v>140</v>
      </c>
      <c r="BM239" s="237" t="s">
        <v>310</v>
      </c>
    </row>
    <row r="240" s="2" customFormat="1">
      <c r="A240" s="38"/>
      <c r="B240" s="39"/>
      <c r="C240" s="40"/>
      <c r="D240" s="244" t="s">
        <v>144</v>
      </c>
      <c r="E240" s="40"/>
      <c r="F240" s="245" t="s">
        <v>311</v>
      </c>
      <c r="G240" s="40"/>
      <c r="H240" s="40"/>
      <c r="I240" s="241"/>
      <c r="J240" s="40"/>
      <c r="K240" s="40"/>
      <c r="L240" s="44"/>
      <c r="M240" s="242"/>
      <c r="N240" s="243"/>
      <c r="O240" s="91"/>
      <c r="P240" s="91"/>
      <c r="Q240" s="91"/>
      <c r="R240" s="91"/>
      <c r="S240" s="91"/>
      <c r="T240" s="92"/>
      <c r="U240" s="38"/>
      <c r="V240" s="38"/>
      <c r="W240" s="38"/>
      <c r="X240" s="38"/>
      <c r="Y240" s="38"/>
      <c r="Z240" s="38"/>
      <c r="AA240" s="38"/>
      <c r="AB240" s="38"/>
      <c r="AC240" s="38"/>
      <c r="AD240" s="38"/>
      <c r="AE240" s="38"/>
      <c r="AT240" s="17" t="s">
        <v>144</v>
      </c>
      <c r="AU240" s="17" t="s">
        <v>92</v>
      </c>
    </row>
    <row r="241" s="12" customFormat="1" ht="22.8" customHeight="1">
      <c r="A241" s="12"/>
      <c r="B241" s="210"/>
      <c r="C241" s="211"/>
      <c r="D241" s="212" t="s">
        <v>84</v>
      </c>
      <c r="E241" s="224" t="s">
        <v>155</v>
      </c>
      <c r="F241" s="224" t="s">
        <v>312</v>
      </c>
      <c r="G241" s="211"/>
      <c r="H241" s="211"/>
      <c r="I241" s="214"/>
      <c r="J241" s="225">
        <f>BK241</f>
        <v>0</v>
      </c>
      <c r="K241" s="211"/>
      <c r="L241" s="216"/>
      <c r="M241" s="217"/>
      <c r="N241" s="218"/>
      <c r="O241" s="218"/>
      <c r="P241" s="219">
        <f>SUM(P242:P247)</f>
        <v>0</v>
      </c>
      <c r="Q241" s="218"/>
      <c r="R241" s="219">
        <f>SUM(R242:R247)</f>
        <v>0.667022475</v>
      </c>
      <c r="S241" s="218"/>
      <c r="T241" s="220">
        <f>SUM(T242:T247)</f>
        <v>0</v>
      </c>
      <c r="U241" s="12"/>
      <c r="V241" s="12"/>
      <c r="W241" s="12"/>
      <c r="X241" s="12"/>
      <c r="Y241" s="12"/>
      <c r="Z241" s="12"/>
      <c r="AA241" s="12"/>
      <c r="AB241" s="12"/>
      <c r="AC241" s="12"/>
      <c r="AD241" s="12"/>
      <c r="AE241" s="12"/>
      <c r="AR241" s="221" t="s">
        <v>23</v>
      </c>
      <c r="AT241" s="222" t="s">
        <v>84</v>
      </c>
      <c r="AU241" s="222" t="s">
        <v>23</v>
      </c>
      <c r="AY241" s="221" t="s">
        <v>133</v>
      </c>
      <c r="BK241" s="223">
        <f>SUM(BK242:BK247)</f>
        <v>0</v>
      </c>
    </row>
    <row r="242" s="2" customFormat="1" ht="78" customHeight="1">
      <c r="A242" s="38"/>
      <c r="B242" s="39"/>
      <c r="C242" s="226" t="s">
        <v>313</v>
      </c>
      <c r="D242" s="226" t="s">
        <v>135</v>
      </c>
      <c r="E242" s="227" t="s">
        <v>314</v>
      </c>
      <c r="F242" s="228" t="s">
        <v>315</v>
      </c>
      <c r="G242" s="229" t="s">
        <v>242</v>
      </c>
      <c r="H242" s="230">
        <v>0.60899999999999999</v>
      </c>
      <c r="I242" s="231"/>
      <c r="J242" s="232">
        <f>ROUND(I242*H242,2)</f>
        <v>0</v>
      </c>
      <c r="K242" s="228" t="s">
        <v>139</v>
      </c>
      <c r="L242" s="44"/>
      <c r="M242" s="233" t="s">
        <v>1</v>
      </c>
      <c r="N242" s="234" t="s">
        <v>50</v>
      </c>
      <c r="O242" s="91"/>
      <c r="P242" s="235">
        <f>O242*H242</f>
        <v>0</v>
      </c>
      <c r="Q242" s="235">
        <v>1.095275</v>
      </c>
      <c r="R242" s="235">
        <f>Q242*H242</f>
        <v>0.667022475</v>
      </c>
      <c r="S242" s="235">
        <v>0</v>
      </c>
      <c r="T242" s="236">
        <f>S242*H242</f>
        <v>0</v>
      </c>
      <c r="U242" s="38"/>
      <c r="V242" s="38"/>
      <c r="W242" s="38"/>
      <c r="X242" s="38"/>
      <c r="Y242" s="38"/>
      <c r="Z242" s="38"/>
      <c r="AA242" s="38"/>
      <c r="AB242" s="38"/>
      <c r="AC242" s="38"/>
      <c r="AD242" s="38"/>
      <c r="AE242" s="38"/>
      <c r="AR242" s="237" t="s">
        <v>140</v>
      </c>
      <c r="AT242" s="237" t="s">
        <v>135</v>
      </c>
      <c r="AU242" s="237" t="s">
        <v>92</v>
      </c>
      <c r="AY242" s="17" t="s">
        <v>133</v>
      </c>
      <c r="BE242" s="238">
        <f>IF(N242="základní",J242,0)</f>
        <v>0</v>
      </c>
      <c r="BF242" s="238">
        <f>IF(N242="snížená",J242,0)</f>
        <v>0</v>
      </c>
      <c r="BG242" s="238">
        <f>IF(N242="zákl. přenesená",J242,0)</f>
        <v>0</v>
      </c>
      <c r="BH242" s="238">
        <f>IF(N242="sníž. přenesená",J242,0)</f>
        <v>0</v>
      </c>
      <c r="BI242" s="238">
        <f>IF(N242="nulová",J242,0)</f>
        <v>0</v>
      </c>
      <c r="BJ242" s="17" t="s">
        <v>23</v>
      </c>
      <c r="BK242" s="238">
        <f>ROUND(I242*H242,2)</f>
        <v>0</v>
      </c>
      <c r="BL242" s="17" t="s">
        <v>140</v>
      </c>
      <c r="BM242" s="237" t="s">
        <v>316</v>
      </c>
    </row>
    <row r="243" s="2" customFormat="1">
      <c r="A243" s="38"/>
      <c r="B243" s="39"/>
      <c r="C243" s="40"/>
      <c r="D243" s="239" t="s">
        <v>142</v>
      </c>
      <c r="E243" s="40"/>
      <c r="F243" s="240" t="s">
        <v>317</v>
      </c>
      <c r="G243" s="40"/>
      <c r="H243" s="40"/>
      <c r="I243" s="241"/>
      <c r="J243" s="40"/>
      <c r="K243" s="40"/>
      <c r="L243" s="44"/>
      <c r="M243" s="242"/>
      <c r="N243" s="243"/>
      <c r="O243" s="91"/>
      <c r="P243" s="91"/>
      <c r="Q243" s="91"/>
      <c r="R243" s="91"/>
      <c r="S243" s="91"/>
      <c r="T243" s="92"/>
      <c r="U243" s="38"/>
      <c r="V243" s="38"/>
      <c r="W243" s="38"/>
      <c r="X243" s="38"/>
      <c r="Y243" s="38"/>
      <c r="Z243" s="38"/>
      <c r="AA243" s="38"/>
      <c r="AB243" s="38"/>
      <c r="AC243" s="38"/>
      <c r="AD243" s="38"/>
      <c r="AE243" s="38"/>
      <c r="AT243" s="17" t="s">
        <v>142</v>
      </c>
      <c r="AU243" s="17" t="s">
        <v>92</v>
      </c>
    </row>
    <row r="244" s="2" customFormat="1">
      <c r="A244" s="38"/>
      <c r="B244" s="39"/>
      <c r="C244" s="40"/>
      <c r="D244" s="244" t="s">
        <v>144</v>
      </c>
      <c r="E244" s="40"/>
      <c r="F244" s="245" t="s">
        <v>318</v>
      </c>
      <c r="G244" s="40"/>
      <c r="H244" s="40"/>
      <c r="I244" s="241"/>
      <c r="J244" s="40"/>
      <c r="K244" s="40"/>
      <c r="L244" s="44"/>
      <c r="M244" s="242"/>
      <c r="N244" s="243"/>
      <c r="O244" s="91"/>
      <c r="P244" s="91"/>
      <c r="Q244" s="91"/>
      <c r="R244" s="91"/>
      <c r="S244" s="91"/>
      <c r="T244" s="92"/>
      <c r="U244" s="38"/>
      <c r="V244" s="38"/>
      <c r="W244" s="38"/>
      <c r="X244" s="38"/>
      <c r="Y244" s="38"/>
      <c r="Z244" s="38"/>
      <c r="AA244" s="38"/>
      <c r="AB244" s="38"/>
      <c r="AC244" s="38"/>
      <c r="AD244" s="38"/>
      <c r="AE244" s="38"/>
      <c r="AT244" s="17" t="s">
        <v>144</v>
      </c>
      <c r="AU244" s="17" t="s">
        <v>92</v>
      </c>
    </row>
    <row r="245" s="13" customFormat="1">
      <c r="A245" s="13"/>
      <c r="B245" s="246"/>
      <c r="C245" s="247"/>
      <c r="D245" s="244" t="s">
        <v>146</v>
      </c>
      <c r="E245" s="248" t="s">
        <v>1</v>
      </c>
      <c r="F245" s="249" t="s">
        <v>319</v>
      </c>
      <c r="G245" s="247"/>
      <c r="H245" s="250">
        <v>0.17699999999999999</v>
      </c>
      <c r="I245" s="251"/>
      <c r="J245" s="247"/>
      <c r="K245" s="247"/>
      <c r="L245" s="252"/>
      <c r="M245" s="253"/>
      <c r="N245" s="254"/>
      <c r="O245" s="254"/>
      <c r="P245" s="254"/>
      <c r="Q245" s="254"/>
      <c r="R245" s="254"/>
      <c r="S245" s="254"/>
      <c r="T245" s="255"/>
      <c r="U245" s="13"/>
      <c r="V245" s="13"/>
      <c r="W245" s="13"/>
      <c r="X245" s="13"/>
      <c r="Y245" s="13"/>
      <c r="Z245" s="13"/>
      <c r="AA245" s="13"/>
      <c r="AB245" s="13"/>
      <c r="AC245" s="13"/>
      <c r="AD245" s="13"/>
      <c r="AE245" s="13"/>
      <c r="AT245" s="256" t="s">
        <v>146</v>
      </c>
      <c r="AU245" s="256" t="s">
        <v>92</v>
      </c>
      <c r="AV245" s="13" t="s">
        <v>92</v>
      </c>
      <c r="AW245" s="13" t="s">
        <v>40</v>
      </c>
      <c r="AX245" s="13" t="s">
        <v>85</v>
      </c>
      <c r="AY245" s="256" t="s">
        <v>133</v>
      </c>
    </row>
    <row r="246" s="13" customFormat="1">
      <c r="A246" s="13"/>
      <c r="B246" s="246"/>
      <c r="C246" s="247"/>
      <c r="D246" s="244" t="s">
        <v>146</v>
      </c>
      <c r="E246" s="248" t="s">
        <v>1</v>
      </c>
      <c r="F246" s="249" t="s">
        <v>320</v>
      </c>
      <c r="G246" s="247"/>
      <c r="H246" s="250">
        <v>0.432</v>
      </c>
      <c r="I246" s="251"/>
      <c r="J246" s="247"/>
      <c r="K246" s="247"/>
      <c r="L246" s="252"/>
      <c r="M246" s="253"/>
      <c r="N246" s="254"/>
      <c r="O246" s="254"/>
      <c r="P246" s="254"/>
      <c r="Q246" s="254"/>
      <c r="R246" s="254"/>
      <c r="S246" s="254"/>
      <c r="T246" s="255"/>
      <c r="U246" s="13"/>
      <c r="V246" s="13"/>
      <c r="W246" s="13"/>
      <c r="X246" s="13"/>
      <c r="Y246" s="13"/>
      <c r="Z246" s="13"/>
      <c r="AA246" s="13"/>
      <c r="AB246" s="13"/>
      <c r="AC246" s="13"/>
      <c r="AD246" s="13"/>
      <c r="AE246" s="13"/>
      <c r="AT246" s="256" t="s">
        <v>146</v>
      </c>
      <c r="AU246" s="256" t="s">
        <v>92</v>
      </c>
      <c r="AV246" s="13" t="s">
        <v>92</v>
      </c>
      <c r="AW246" s="13" t="s">
        <v>40</v>
      </c>
      <c r="AX246" s="13" t="s">
        <v>85</v>
      </c>
      <c r="AY246" s="256" t="s">
        <v>133</v>
      </c>
    </row>
    <row r="247" s="14" customFormat="1">
      <c r="A247" s="14"/>
      <c r="B247" s="257"/>
      <c r="C247" s="258"/>
      <c r="D247" s="244" t="s">
        <v>146</v>
      </c>
      <c r="E247" s="259" t="s">
        <v>1</v>
      </c>
      <c r="F247" s="260" t="s">
        <v>149</v>
      </c>
      <c r="G247" s="258"/>
      <c r="H247" s="261">
        <v>0.60899999999999999</v>
      </c>
      <c r="I247" s="262"/>
      <c r="J247" s="258"/>
      <c r="K247" s="258"/>
      <c r="L247" s="263"/>
      <c r="M247" s="264"/>
      <c r="N247" s="265"/>
      <c r="O247" s="265"/>
      <c r="P247" s="265"/>
      <c r="Q247" s="265"/>
      <c r="R247" s="265"/>
      <c r="S247" s="265"/>
      <c r="T247" s="266"/>
      <c r="U247" s="14"/>
      <c r="V247" s="14"/>
      <c r="W247" s="14"/>
      <c r="X247" s="14"/>
      <c r="Y247" s="14"/>
      <c r="Z247" s="14"/>
      <c r="AA247" s="14"/>
      <c r="AB247" s="14"/>
      <c r="AC247" s="14"/>
      <c r="AD247" s="14"/>
      <c r="AE247" s="14"/>
      <c r="AT247" s="267" t="s">
        <v>146</v>
      </c>
      <c r="AU247" s="267" t="s">
        <v>92</v>
      </c>
      <c r="AV247" s="14" t="s">
        <v>140</v>
      </c>
      <c r="AW247" s="14" t="s">
        <v>40</v>
      </c>
      <c r="AX247" s="14" t="s">
        <v>23</v>
      </c>
      <c r="AY247" s="267" t="s">
        <v>133</v>
      </c>
    </row>
    <row r="248" s="12" customFormat="1" ht="22.8" customHeight="1">
      <c r="A248" s="12"/>
      <c r="B248" s="210"/>
      <c r="C248" s="211"/>
      <c r="D248" s="212" t="s">
        <v>84</v>
      </c>
      <c r="E248" s="224" t="s">
        <v>140</v>
      </c>
      <c r="F248" s="224" t="s">
        <v>321</v>
      </c>
      <c r="G248" s="211"/>
      <c r="H248" s="211"/>
      <c r="I248" s="214"/>
      <c r="J248" s="225">
        <f>BK248</f>
        <v>0</v>
      </c>
      <c r="K248" s="211"/>
      <c r="L248" s="216"/>
      <c r="M248" s="217"/>
      <c r="N248" s="218"/>
      <c r="O248" s="218"/>
      <c r="P248" s="219">
        <f>SUM(P249:P315)</f>
        <v>0</v>
      </c>
      <c r="Q248" s="218"/>
      <c r="R248" s="219">
        <f>SUM(R249:R315)</f>
        <v>1138.9109910480001</v>
      </c>
      <c r="S248" s="218"/>
      <c r="T248" s="220">
        <f>SUM(T249:T315)</f>
        <v>0</v>
      </c>
      <c r="U248" s="12"/>
      <c r="V248" s="12"/>
      <c r="W248" s="12"/>
      <c r="X248" s="12"/>
      <c r="Y248" s="12"/>
      <c r="Z248" s="12"/>
      <c r="AA248" s="12"/>
      <c r="AB248" s="12"/>
      <c r="AC248" s="12"/>
      <c r="AD248" s="12"/>
      <c r="AE248" s="12"/>
      <c r="AR248" s="221" t="s">
        <v>23</v>
      </c>
      <c r="AT248" s="222" t="s">
        <v>84</v>
      </c>
      <c r="AU248" s="222" t="s">
        <v>23</v>
      </c>
      <c r="AY248" s="221" t="s">
        <v>133</v>
      </c>
      <c r="BK248" s="223">
        <f>SUM(BK249:BK315)</f>
        <v>0</v>
      </c>
    </row>
    <row r="249" s="2" customFormat="1" ht="33" customHeight="1">
      <c r="A249" s="38"/>
      <c r="B249" s="39"/>
      <c r="C249" s="226" t="s">
        <v>322</v>
      </c>
      <c r="D249" s="226" t="s">
        <v>135</v>
      </c>
      <c r="E249" s="227" t="s">
        <v>323</v>
      </c>
      <c r="F249" s="228" t="s">
        <v>324</v>
      </c>
      <c r="G249" s="229" t="s">
        <v>258</v>
      </c>
      <c r="H249" s="230">
        <v>196.80000000000001</v>
      </c>
      <c r="I249" s="231"/>
      <c r="J249" s="232">
        <f>ROUND(I249*H249,2)</f>
        <v>0</v>
      </c>
      <c r="K249" s="228" t="s">
        <v>139</v>
      </c>
      <c r="L249" s="44"/>
      <c r="M249" s="233" t="s">
        <v>1</v>
      </c>
      <c r="N249" s="234" t="s">
        <v>50</v>
      </c>
      <c r="O249" s="91"/>
      <c r="P249" s="235">
        <f>O249*H249</f>
        <v>0</v>
      </c>
      <c r="Q249" s="235">
        <v>0</v>
      </c>
      <c r="R249" s="235">
        <f>Q249*H249</f>
        <v>0</v>
      </c>
      <c r="S249" s="235">
        <v>0</v>
      </c>
      <c r="T249" s="236">
        <f>S249*H249</f>
        <v>0</v>
      </c>
      <c r="U249" s="38"/>
      <c r="V249" s="38"/>
      <c r="W249" s="38"/>
      <c r="X249" s="38"/>
      <c r="Y249" s="38"/>
      <c r="Z249" s="38"/>
      <c r="AA249" s="38"/>
      <c r="AB249" s="38"/>
      <c r="AC249" s="38"/>
      <c r="AD249" s="38"/>
      <c r="AE249" s="38"/>
      <c r="AR249" s="237" t="s">
        <v>140</v>
      </c>
      <c r="AT249" s="237" t="s">
        <v>135</v>
      </c>
      <c r="AU249" s="237" t="s">
        <v>92</v>
      </c>
      <c r="AY249" s="17" t="s">
        <v>133</v>
      </c>
      <c r="BE249" s="238">
        <f>IF(N249="základní",J249,0)</f>
        <v>0</v>
      </c>
      <c r="BF249" s="238">
        <f>IF(N249="snížená",J249,0)</f>
        <v>0</v>
      </c>
      <c r="BG249" s="238">
        <f>IF(N249="zákl. přenesená",J249,0)</f>
        <v>0</v>
      </c>
      <c r="BH249" s="238">
        <f>IF(N249="sníž. přenesená",J249,0)</f>
        <v>0</v>
      </c>
      <c r="BI249" s="238">
        <f>IF(N249="nulová",J249,0)</f>
        <v>0</v>
      </c>
      <c r="BJ249" s="17" t="s">
        <v>23</v>
      </c>
      <c r="BK249" s="238">
        <f>ROUND(I249*H249,2)</f>
        <v>0</v>
      </c>
      <c r="BL249" s="17" t="s">
        <v>140</v>
      </c>
      <c r="BM249" s="237" t="s">
        <v>325</v>
      </c>
    </row>
    <row r="250" s="2" customFormat="1">
      <c r="A250" s="38"/>
      <c r="B250" s="39"/>
      <c r="C250" s="40"/>
      <c r="D250" s="239" t="s">
        <v>142</v>
      </c>
      <c r="E250" s="40"/>
      <c r="F250" s="240" t="s">
        <v>326</v>
      </c>
      <c r="G250" s="40"/>
      <c r="H250" s="40"/>
      <c r="I250" s="241"/>
      <c r="J250" s="40"/>
      <c r="K250" s="40"/>
      <c r="L250" s="44"/>
      <c r="M250" s="242"/>
      <c r="N250" s="243"/>
      <c r="O250" s="91"/>
      <c r="P250" s="91"/>
      <c r="Q250" s="91"/>
      <c r="R250" s="91"/>
      <c r="S250" s="91"/>
      <c r="T250" s="92"/>
      <c r="U250" s="38"/>
      <c r="V250" s="38"/>
      <c r="W250" s="38"/>
      <c r="X250" s="38"/>
      <c r="Y250" s="38"/>
      <c r="Z250" s="38"/>
      <c r="AA250" s="38"/>
      <c r="AB250" s="38"/>
      <c r="AC250" s="38"/>
      <c r="AD250" s="38"/>
      <c r="AE250" s="38"/>
      <c r="AT250" s="17" t="s">
        <v>142</v>
      </c>
      <c r="AU250" s="17" t="s">
        <v>92</v>
      </c>
    </row>
    <row r="251" s="2" customFormat="1">
      <c r="A251" s="38"/>
      <c r="B251" s="39"/>
      <c r="C251" s="40"/>
      <c r="D251" s="244" t="s">
        <v>144</v>
      </c>
      <c r="E251" s="40"/>
      <c r="F251" s="245" t="s">
        <v>327</v>
      </c>
      <c r="G251" s="40"/>
      <c r="H251" s="40"/>
      <c r="I251" s="241"/>
      <c r="J251" s="40"/>
      <c r="K251" s="40"/>
      <c r="L251" s="44"/>
      <c r="M251" s="242"/>
      <c r="N251" s="243"/>
      <c r="O251" s="91"/>
      <c r="P251" s="91"/>
      <c r="Q251" s="91"/>
      <c r="R251" s="91"/>
      <c r="S251" s="91"/>
      <c r="T251" s="92"/>
      <c r="U251" s="38"/>
      <c r="V251" s="38"/>
      <c r="W251" s="38"/>
      <c r="X251" s="38"/>
      <c r="Y251" s="38"/>
      <c r="Z251" s="38"/>
      <c r="AA251" s="38"/>
      <c r="AB251" s="38"/>
      <c r="AC251" s="38"/>
      <c r="AD251" s="38"/>
      <c r="AE251" s="38"/>
      <c r="AT251" s="17" t="s">
        <v>144</v>
      </c>
      <c r="AU251" s="17" t="s">
        <v>92</v>
      </c>
    </row>
    <row r="252" s="13" customFormat="1">
      <c r="A252" s="13"/>
      <c r="B252" s="246"/>
      <c r="C252" s="247"/>
      <c r="D252" s="244" t="s">
        <v>146</v>
      </c>
      <c r="E252" s="248" t="s">
        <v>1</v>
      </c>
      <c r="F252" s="249" t="s">
        <v>328</v>
      </c>
      <c r="G252" s="247"/>
      <c r="H252" s="250">
        <v>196.80000000000001</v>
      </c>
      <c r="I252" s="251"/>
      <c r="J252" s="247"/>
      <c r="K252" s="247"/>
      <c r="L252" s="252"/>
      <c r="M252" s="253"/>
      <c r="N252" s="254"/>
      <c r="O252" s="254"/>
      <c r="P252" s="254"/>
      <c r="Q252" s="254"/>
      <c r="R252" s="254"/>
      <c r="S252" s="254"/>
      <c r="T252" s="255"/>
      <c r="U252" s="13"/>
      <c r="V252" s="13"/>
      <c r="W252" s="13"/>
      <c r="X252" s="13"/>
      <c r="Y252" s="13"/>
      <c r="Z252" s="13"/>
      <c r="AA252" s="13"/>
      <c r="AB252" s="13"/>
      <c r="AC252" s="13"/>
      <c r="AD252" s="13"/>
      <c r="AE252" s="13"/>
      <c r="AT252" s="256" t="s">
        <v>146</v>
      </c>
      <c r="AU252" s="256" t="s">
        <v>92</v>
      </c>
      <c r="AV252" s="13" t="s">
        <v>92</v>
      </c>
      <c r="AW252" s="13" t="s">
        <v>40</v>
      </c>
      <c r="AX252" s="13" t="s">
        <v>23</v>
      </c>
      <c r="AY252" s="256" t="s">
        <v>133</v>
      </c>
    </row>
    <row r="253" s="2" customFormat="1" ht="33" customHeight="1">
      <c r="A253" s="38"/>
      <c r="B253" s="39"/>
      <c r="C253" s="226" t="s">
        <v>329</v>
      </c>
      <c r="D253" s="226" t="s">
        <v>135</v>
      </c>
      <c r="E253" s="227" t="s">
        <v>330</v>
      </c>
      <c r="F253" s="228" t="s">
        <v>331</v>
      </c>
      <c r="G253" s="229" t="s">
        <v>258</v>
      </c>
      <c r="H253" s="230">
        <v>142.83600000000001</v>
      </c>
      <c r="I253" s="231"/>
      <c r="J253" s="232">
        <f>ROUND(I253*H253,2)</f>
        <v>0</v>
      </c>
      <c r="K253" s="228" t="s">
        <v>139</v>
      </c>
      <c r="L253" s="44"/>
      <c r="M253" s="233" t="s">
        <v>1</v>
      </c>
      <c r="N253" s="234" t="s">
        <v>50</v>
      </c>
      <c r="O253" s="91"/>
      <c r="P253" s="235">
        <f>O253*H253</f>
        <v>0</v>
      </c>
      <c r="Q253" s="235">
        <v>0</v>
      </c>
      <c r="R253" s="235">
        <f>Q253*H253</f>
        <v>0</v>
      </c>
      <c r="S253" s="235">
        <v>0</v>
      </c>
      <c r="T253" s="236">
        <f>S253*H253</f>
        <v>0</v>
      </c>
      <c r="U253" s="38"/>
      <c r="V253" s="38"/>
      <c r="W253" s="38"/>
      <c r="X253" s="38"/>
      <c r="Y253" s="38"/>
      <c r="Z253" s="38"/>
      <c r="AA253" s="38"/>
      <c r="AB253" s="38"/>
      <c r="AC253" s="38"/>
      <c r="AD253" s="38"/>
      <c r="AE253" s="38"/>
      <c r="AR253" s="237" t="s">
        <v>140</v>
      </c>
      <c r="AT253" s="237" t="s">
        <v>135</v>
      </c>
      <c r="AU253" s="237" t="s">
        <v>92</v>
      </c>
      <c r="AY253" s="17" t="s">
        <v>133</v>
      </c>
      <c r="BE253" s="238">
        <f>IF(N253="základní",J253,0)</f>
        <v>0</v>
      </c>
      <c r="BF253" s="238">
        <f>IF(N253="snížená",J253,0)</f>
        <v>0</v>
      </c>
      <c r="BG253" s="238">
        <f>IF(N253="zákl. přenesená",J253,0)</f>
        <v>0</v>
      </c>
      <c r="BH253" s="238">
        <f>IF(N253="sníž. přenesená",J253,0)</f>
        <v>0</v>
      </c>
      <c r="BI253" s="238">
        <f>IF(N253="nulová",J253,0)</f>
        <v>0</v>
      </c>
      <c r="BJ253" s="17" t="s">
        <v>23</v>
      </c>
      <c r="BK253" s="238">
        <f>ROUND(I253*H253,2)</f>
        <v>0</v>
      </c>
      <c r="BL253" s="17" t="s">
        <v>140</v>
      </c>
      <c r="BM253" s="237" t="s">
        <v>332</v>
      </c>
    </row>
    <row r="254" s="2" customFormat="1">
      <c r="A254" s="38"/>
      <c r="B254" s="39"/>
      <c r="C254" s="40"/>
      <c r="D254" s="239" t="s">
        <v>142</v>
      </c>
      <c r="E254" s="40"/>
      <c r="F254" s="240" t="s">
        <v>333</v>
      </c>
      <c r="G254" s="40"/>
      <c r="H254" s="40"/>
      <c r="I254" s="241"/>
      <c r="J254" s="40"/>
      <c r="K254" s="40"/>
      <c r="L254" s="44"/>
      <c r="M254" s="242"/>
      <c r="N254" s="243"/>
      <c r="O254" s="91"/>
      <c r="P254" s="91"/>
      <c r="Q254" s="91"/>
      <c r="R254" s="91"/>
      <c r="S254" s="91"/>
      <c r="T254" s="92"/>
      <c r="U254" s="38"/>
      <c r="V254" s="38"/>
      <c r="W254" s="38"/>
      <c r="X254" s="38"/>
      <c r="Y254" s="38"/>
      <c r="Z254" s="38"/>
      <c r="AA254" s="38"/>
      <c r="AB254" s="38"/>
      <c r="AC254" s="38"/>
      <c r="AD254" s="38"/>
      <c r="AE254" s="38"/>
      <c r="AT254" s="17" t="s">
        <v>142</v>
      </c>
      <c r="AU254" s="17" t="s">
        <v>92</v>
      </c>
    </row>
    <row r="255" s="2" customFormat="1">
      <c r="A255" s="38"/>
      <c r="B255" s="39"/>
      <c r="C255" s="40"/>
      <c r="D255" s="244" t="s">
        <v>144</v>
      </c>
      <c r="E255" s="40"/>
      <c r="F255" s="245" t="s">
        <v>327</v>
      </c>
      <c r="G255" s="40"/>
      <c r="H255" s="40"/>
      <c r="I255" s="241"/>
      <c r="J255" s="40"/>
      <c r="K255" s="40"/>
      <c r="L255" s="44"/>
      <c r="M255" s="242"/>
      <c r="N255" s="243"/>
      <c r="O255" s="91"/>
      <c r="P255" s="91"/>
      <c r="Q255" s="91"/>
      <c r="R255" s="91"/>
      <c r="S255" s="91"/>
      <c r="T255" s="92"/>
      <c r="U255" s="38"/>
      <c r="V255" s="38"/>
      <c r="W255" s="38"/>
      <c r="X255" s="38"/>
      <c r="Y255" s="38"/>
      <c r="Z255" s="38"/>
      <c r="AA255" s="38"/>
      <c r="AB255" s="38"/>
      <c r="AC255" s="38"/>
      <c r="AD255" s="38"/>
      <c r="AE255" s="38"/>
      <c r="AT255" s="17" t="s">
        <v>144</v>
      </c>
      <c r="AU255" s="17" t="s">
        <v>92</v>
      </c>
    </row>
    <row r="256" s="15" customFormat="1">
      <c r="A256" s="15"/>
      <c r="B256" s="268"/>
      <c r="C256" s="269"/>
      <c r="D256" s="244" t="s">
        <v>146</v>
      </c>
      <c r="E256" s="270" t="s">
        <v>1</v>
      </c>
      <c r="F256" s="271" t="s">
        <v>334</v>
      </c>
      <c r="G256" s="269"/>
      <c r="H256" s="270" t="s">
        <v>1</v>
      </c>
      <c r="I256" s="272"/>
      <c r="J256" s="269"/>
      <c r="K256" s="269"/>
      <c r="L256" s="273"/>
      <c r="M256" s="274"/>
      <c r="N256" s="275"/>
      <c r="O256" s="275"/>
      <c r="P256" s="275"/>
      <c r="Q256" s="275"/>
      <c r="R256" s="275"/>
      <c r="S256" s="275"/>
      <c r="T256" s="276"/>
      <c r="U256" s="15"/>
      <c r="V256" s="15"/>
      <c r="W256" s="15"/>
      <c r="X256" s="15"/>
      <c r="Y256" s="15"/>
      <c r="Z256" s="15"/>
      <c r="AA256" s="15"/>
      <c r="AB256" s="15"/>
      <c r="AC256" s="15"/>
      <c r="AD256" s="15"/>
      <c r="AE256" s="15"/>
      <c r="AT256" s="277" t="s">
        <v>146</v>
      </c>
      <c r="AU256" s="277" t="s">
        <v>92</v>
      </c>
      <c r="AV256" s="15" t="s">
        <v>23</v>
      </c>
      <c r="AW256" s="15" t="s">
        <v>40</v>
      </c>
      <c r="AX256" s="15" t="s">
        <v>85</v>
      </c>
      <c r="AY256" s="277" t="s">
        <v>133</v>
      </c>
    </row>
    <row r="257" s="13" customFormat="1">
      <c r="A257" s="13"/>
      <c r="B257" s="246"/>
      <c r="C257" s="247"/>
      <c r="D257" s="244" t="s">
        <v>146</v>
      </c>
      <c r="E257" s="248" t="s">
        <v>1</v>
      </c>
      <c r="F257" s="249" t="s">
        <v>335</v>
      </c>
      <c r="G257" s="247"/>
      <c r="H257" s="250">
        <v>78.400000000000006</v>
      </c>
      <c r="I257" s="251"/>
      <c r="J257" s="247"/>
      <c r="K257" s="247"/>
      <c r="L257" s="252"/>
      <c r="M257" s="253"/>
      <c r="N257" s="254"/>
      <c r="O257" s="254"/>
      <c r="P257" s="254"/>
      <c r="Q257" s="254"/>
      <c r="R257" s="254"/>
      <c r="S257" s="254"/>
      <c r="T257" s="255"/>
      <c r="U257" s="13"/>
      <c r="V257" s="13"/>
      <c r="W257" s="13"/>
      <c r="X257" s="13"/>
      <c r="Y257" s="13"/>
      <c r="Z257" s="13"/>
      <c r="AA257" s="13"/>
      <c r="AB257" s="13"/>
      <c r="AC257" s="13"/>
      <c r="AD257" s="13"/>
      <c r="AE257" s="13"/>
      <c r="AT257" s="256" t="s">
        <v>146</v>
      </c>
      <c r="AU257" s="256" t="s">
        <v>92</v>
      </c>
      <c r="AV257" s="13" t="s">
        <v>92</v>
      </c>
      <c r="AW257" s="13" t="s">
        <v>40</v>
      </c>
      <c r="AX257" s="13" t="s">
        <v>85</v>
      </c>
      <c r="AY257" s="256" t="s">
        <v>133</v>
      </c>
    </row>
    <row r="258" s="13" customFormat="1">
      <c r="A258" s="13"/>
      <c r="B258" s="246"/>
      <c r="C258" s="247"/>
      <c r="D258" s="244" t="s">
        <v>146</v>
      </c>
      <c r="E258" s="248" t="s">
        <v>1</v>
      </c>
      <c r="F258" s="249" t="s">
        <v>336</v>
      </c>
      <c r="G258" s="247"/>
      <c r="H258" s="250">
        <v>23.436</v>
      </c>
      <c r="I258" s="251"/>
      <c r="J258" s="247"/>
      <c r="K258" s="247"/>
      <c r="L258" s="252"/>
      <c r="M258" s="253"/>
      <c r="N258" s="254"/>
      <c r="O258" s="254"/>
      <c r="P258" s="254"/>
      <c r="Q258" s="254"/>
      <c r="R258" s="254"/>
      <c r="S258" s="254"/>
      <c r="T258" s="255"/>
      <c r="U258" s="13"/>
      <c r="V258" s="13"/>
      <c r="W258" s="13"/>
      <c r="X258" s="13"/>
      <c r="Y258" s="13"/>
      <c r="Z258" s="13"/>
      <c r="AA258" s="13"/>
      <c r="AB258" s="13"/>
      <c r="AC258" s="13"/>
      <c r="AD258" s="13"/>
      <c r="AE258" s="13"/>
      <c r="AT258" s="256" t="s">
        <v>146</v>
      </c>
      <c r="AU258" s="256" t="s">
        <v>92</v>
      </c>
      <c r="AV258" s="13" t="s">
        <v>92</v>
      </c>
      <c r="AW258" s="13" t="s">
        <v>40</v>
      </c>
      <c r="AX258" s="13" t="s">
        <v>85</v>
      </c>
      <c r="AY258" s="256" t="s">
        <v>133</v>
      </c>
    </row>
    <row r="259" s="13" customFormat="1">
      <c r="A259" s="13"/>
      <c r="B259" s="246"/>
      <c r="C259" s="247"/>
      <c r="D259" s="244" t="s">
        <v>146</v>
      </c>
      <c r="E259" s="248" t="s">
        <v>1</v>
      </c>
      <c r="F259" s="249" t="s">
        <v>337</v>
      </c>
      <c r="G259" s="247"/>
      <c r="H259" s="250">
        <v>41</v>
      </c>
      <c r="I259" s="251"/>
      <c r="J259" s="247"/>
      <c r="K259" s="247"/>
      <c r="L259" s="252"/>
      <c r="M259" s="253"/>
      <c r="N259" s="254"/>
      <c r="O259" s="254"/>
      <c r="P259" s="254"/>
      <c r="Q259" s="254"/>
      <c r="R259" s="254"/>
      <c r="S259" s="254"/>
      <c r="T259" s="255"/>
      <c r="U259" s="13"/>
      <c r="V259" s="13"/>
      <c r="W259" s="13"/>
      <c r="X259" s="13"/>
      <c r="Y259" s="13"/>
      <c r="Z259" s="13"/>
      <c r="AA259" s="13"/>
      <c r="AB259" s="13"/>
      <c r="AC259" s="13"/>
      <c r="AD259" s="13"/>
      <c r="AE259" s="13"/>
      <c r="AT259" s="256" t="s">
        <v>146</v>
      </c>
      <c r="AU259" s="256" t="s">
        <v>92</v>
      </c>
      <c r="AV259" s="13" t="s">
        <v>92</v>
      </c>
      <c r="AW259" s="13" t="s">
        <v>40</v>
      </c>
      <c r="AX259" s="13" t="s">
        <v>85</v>
      </c>
      <c r="AY259" s="256" t="s">
        <v>133</v>
      </c>
    </row>
    <row r="260" s="14" customFormat="1">
      <c r="A260" s="14"/>
      <c r="B260" s="257"/>
      <c r="C260" s="258"/>
      <c r="D260" s="244" t="s">
        <v>146</v>
      </c>
      <c r="E260" s="259" t="s">
        <v>1</v>
      </c>
      <c r="F260" s="260" t="s">
        <v>149</v>
      </c>
      <c r="G260" s="258"/>
      <c r="H260" s="261">
        <v>142.83600000000001</v>
      </c>
      <c r="I260" s="262"/>
      <c r="J260" s="258"/>
      <c r="K260" s="258"/>
      <c r="L260" s="263"/>
      <c r="M260" s="264"/>
      <c r="N260" s="265"/>
      <c r="O260" s="265"/>
      <c r="P260" s="265"/>
      <c r="Q260" s="265"/>
      <c r="R260" s="265"/>
      <c r="S260" s="265"/>
      <c r="T260" s="266"/>
      <c r="U260" s="14"/>
      <c r="V260" s="14"/>
      <c r="W260" s="14"/>
      <c r="X260" s="14"/>
      <c r="Y260" s="14"/>
      <c r="Z260" s="14"/>
      <c r="AA260" s="14"/>
      <c r="AB260" s="14"/>
      <c r="AC260" s="14"/>
      <c r="AD260" s="14"/>
      <c r="AE260" s="14"/>
      <c r="AT260" s="267" t="s">
        <v>146</v>
      </c>
      <c r="AU260" s="267" t="s">
        <v>92</v>
      </c>
      <c r="AV260" s="14" t="s">
        <v>140</v>
      </c>
      <c r="AW260" s="14" t="s">
        <v>40</v>
      </c>
      <c r="AX260" s="14" t="s">
        <v>23</v>
      </c>
      <c r="AY260" s="267" t="s">
        <v>133</v>
      </c>
    </row>
    <row r="261" s="2" customFormat="1" ht="21.75" customHeight="1">
      <c r="A261" s="38"/>
      <c r="B261" s="39"/>
      <c r="C261" s="226" t="s">
        <v>338</v>
      </c>
      <c r="D261" s="226" t="s">
        <v>135</v>
      </c>
      <c r="E261" s="227" t="s">
        <v>339</v>
      </c>
      <c r="F261" s="228" t="s">
        <v>340</v>
      </c>
      <c r="G261" s="229" t="s">
        <v>258</v>
      </c>
      <c r="H261" s="230">
        <v>196.80000000000001</v>
      </c>
      <c r="I261" s="231"/>
      <c r="J261" s="232">
        <f>ROUND(I261*H261,2)</f>
        <v>0</v>
      </c>
      <c r="K261" s="228" t="s">
        <v>139</v>
      </c>
      <c r="L261" s="44"/>
      <c r="M261" s="233" t="s">
        <v>1</v>
      </c>
      <c r="N261" s="234" t="s">
        <v>50</v>
      </c>
      <c r="O261" s="91"/>
      <c r="P261" s="235">
        <f>O261*H261</f>
        <v>0</v>
      </c>
      <c r="Q261" s="235">
        <v>0.21251999999999999</v>
      </c>
      <c r="R261" s="235">
        <f>Q261*H261</f>
        <v>41.823936000000003</v>
      </c>
      <c r="S261" s="235">
        <v>0</v>
      </c>
      <c r="T261" s="236">
        <f>S261*H261</f>
        <v>0</v>
      </c>
      <c r="U261" s="38"/>
      <c r="V261" s="38"/>
      <c r="W261" s="38"/>
      <c r="X261" s="38"/>
      <c r="Y261" s="38"/>
      <c r="Z261" s="38"/>
      <c r="AA261" s="38"/>
      <c r="AB261" s="38"/>
      <c r="AC261" s="38"/>
      <c r="AD261" s="38"/>
      <c r="AE261" s="38"/>
      <c r="AR261" s="237" t="s">
        <v>140</v>
      </c>
      <c r="AT261" s="237" t="s">
        <v>135</v>
      </c>
      <c r="AU261" s="237" t="s">
        <v>92</v>
      </c>
      <c r="AY261" s="17" t="s">
        <v>133</v>
      </c>
      <c r="BE261" s="238">
        <f>IF(N261="základní",J261,0)</f>
        <v>0</v>
      </c>
      <c r="BF261" s="238">
        <f>IF(N261="snížená",J261,0)</f>
        <v>0</v>
      </c>
      <c r="BG261" s="238">
        <f>IF(N261="zákl. přenesená",J261,0)</f>
        <v>0</v>
      </c>
      <c r="BH261" s="238">
        <f>IF(N261="sníž. přenesená",J261,0)</f>
        <v>0</v>
      </c>
      <c r="BI261" s="238">
        <f>IF(N261="nulová",J261,0)</f>
        <v>0</v>
      </c>
      <c r="BJ261" s="17" t="s">
        <v>23</v>
      </c>
      <c r="BK261" s="238">
        <f>ROUND(I261*H261,2)</f>
        <v>0</v>
      </c>
      <c r="BL261" s="17" t="s">
        <v>140</v>
      </c>
      <c r="BM261" s="237" t="s">
        <v>341</v>
      </c>
    </row>
    <row r="262" s="2" customFormat="1">
      <c r="A262" s="38"/>
      <c r="B262" s="39"/>
      <c r="C262" s="40"/>
      <c r="D262" s="239" t="s">
        <v>142</v>
      </c>
      <c r="E262" s="40"/>
      <c r="F262" s="240" t="s">
        <v>342</v>
      </c>
      <c r="G262" s="40"/>
      <c r="H262" s="40"/>
      <c r="I262" s="241"/>
      <c r="J262" s="40"/>
      <c r="K262" s="40"/>
      <c r="L262" s="44"/>
      <c r="M262" s="242"/>
      <c r="N262" s="243"/>
      <c r="O262" s="91"/>
      <c r="P262" s="91"/>
      <c r="Q262" s="91"/>
      <c r="R262" s="91"/>
      <c r="S262" s="91"/>
      <c r="T262" s="92"/>
      <c r="U262" s="38"/>
      <c r="V262" s="38"/>
      <c r="W262" s="38"/>
      <c r="X262" s="38"/>
      <c r="Y262" s="38"/>
      <c r="Z262" s="38"/>
      <c r="AA262" s="38"/>
      <c r="AB262" s="38"/>
      <c r="AC262" s="38"/>
      <c r="AD262" s="38"/>
      <c r="AE262" s="38"/>
      <c r="AT262" s="17" t="s">
        <v>142</v>
      </c>
      <c r="AU262" s="17" t="s">
        <v>92</v>
      </c>
    </row>
    <row r="263" s="2" customFormat="1">
      <c r="A263" s="38"/>
      <c r="B263" s="39"/>
      <c r="C263" s="40"/>
      <c r="D263" s="244" t="s">
        <v>144</v>
      </c>
      <c r="E263" s="40"/>
      <c r="F263" s="245" t="s">
        <v>343</v>
      </c>
      <c r="G263" s="40"/>
      <c r="H263" s="40"/>
      <c r="I263" s="241"/>
      <c r="J263" s="40"/>
      <c r="K263" s="40"/>
      <c r="L263" s="44"/>
      <c r="M263" s="242"/>
      <c r="N263" s="243"/>
      <c r="O263" s="91"/>
      <c r="P263" s="91"/>
      <c r="Q263" s="91"/>
      <c r="R263" s="91"/>
      <c r="S263" s="91"/>
      <c r="T263" s="92"/>
      <c r="U263" s="38"/>
      <c r="V263" s="38"/>
      <c r="W263" s="38"/>
      <c r="X263" s="38"/>
      <c r="Y263" s="38"/>
      <c r="Z263" s="38"/>
      <c r="AA263" s="38"/>
      <c r="AB263" s="38"/>
      <c r="AC263" s="38"/>
      <c r="AD263" s="38"/>
      <c r="AE263" s="38"/>
      <c r="AT263" s="17" t="s">
        <v>144</v>
      </c>
      <c r="AU263" s="17" t="s">
        <v>92</v>
      </c>
    </row>
    <row r="264" s="13" customFormat="1">
      <c r="A264" s="13"/>
      <c r="B264" s="246"/>
      <c r="C264" s="247"/>
      <c r="D264" s="244" t="s">
        <v>146</v>
      </c>
      <c r="E264" s="248" t="s">
        <v>1</v>
      </c>
      <c r="F264" s="249" t="s">
        <v>328</v>
      </c>
      <c r="G264" s="247"/>
      <c r="H264" s="250">
        <v>196.80000000000001</v>
      </c>
      <c r="I264" s="251"/>
      <c r="J264" s="247"/>
      <c r="K264" s="247"/>
      <c r="L264" s="252"/>
      <c r="M264" s="253"/>
      <c r="N264" s="254"/>
      <c r="O264" s="254"/>
      <c r="P264" s="254"/>
      <c r="Q264" s="254"/>
      <c r="R264" s="254"/>
      <c r="S264" s="254"/>
      <c r="T264" s="255"/>
      <c r="U264" s="13"/>
      <c r="V264" s="13"/>
      <c r="W264" s="13"/>
      <c r="X264" s="13"/>
      <c r="Y264" s="13"/>
      <c r="Z264" s="13"/>
      <c r="AA264" s="13"/>
      <c r="AB264" s="13"/>
      <c r="AC264" s="13"/>
      <c r="AD264" s="13"/>
      <c r="AE264" s="13"/>
      <c r="AT264" s="256" t="s">
        <v>146</v>
      </c>
      <c r="AU264" s="256" t="s">
        <v>92</v>
      </c>
      <c r="AV264" s="13" t="s">
        <v>92</v>
      </c>
      <c r="AW264" s="13" t="s">
        <v>40</v>
      </c>
      <c r="AX264" s="13" t="s">
        <v>23</v>
      </c>
      <c r="AY264" s="256" t="s">
        <v>133</v>
      </c>
    </row>
    <row r="265" s="2" customFormat="1" ht="24.15" customHeight="1">
      <c r="A265" s="38"/>
      <c r="B265" s="39"/>
      <c r="C265" s="226" t="s">
        <v>344</v>
      </c>
      <c r="D265" s="226" t="s">
        <v>135</v>
      </c>
      <c r="E265" s="227" t="s">
        <v>345</v>
      </c>
      <c r="F265" s="228" t="s">
        <v>346</v>
      </c>
      <c r="G265" s="229" t="s">
        <v>258</v>
      </c>
      <c r="H265" s="230">
        <v>142.83600000000001</v>
      </c>
      <c r="I265" s="231"/>
      <c r="J265" s="232">
        <f>ROUND(I265*H265,2)</f>
        <v>0</v>
      </c>
      <c r="K265" s="228" t="s">
        <v>139</v>
      </c>
      <c r="L265" s="44"/>
      <c r="M265" s="233" t="s">
        <v>1</v>
      </c>
      <c r="N265" s="234" t="s">
        <v>50</v>
      </c>
      <c r="O265" s="91"/>
      <c r="P265" s="235">
        <f>O265*H265</f>
        <v>0</v>
      </c>
      <c r="Q265" s="235">
        <v>0.31879000000000002</v>
      </c>
      <c r="R265" s="235">
        <f>Q265*H265</f>
        <v>45.534688440000004</v>
      </c>
      <c r="S265" s="235">
        <v>0</v>
      </c>
      <c r="T265" s="236">
        <f>S265*H265</f>
        <v>0</v>
      </c>
      <c r="U265" s="38"/>
      <c r="V265" s="38"/>
      <c r="W265" s="38"/>
      <c r="X265" s="38"/>
      <c r="Y265" s="38"/>
      <c r="Z265" s="38"/>
      <c r="AA265" s="38"/>
      <c r="AB265" s="38"/>
      <c r="AC265" s="38"/>
      <c r="AD265" s="38"/>
      <c r="AE265" s="38"/>
      <c r="AR265" s="237" t="s">
        <v>140</v>
      </c>
      <c r="AT265" s="237" t="s">
        <v>135</v>
      </c>
      <c r="AU265" s="237" t="s">
        <v>92</v>
      </c>
      <c r="AY265" s="17" t="s">
        <v>133</v>
      </c>
      <c r="BE265" s="238">
        <f>IF(N265="základní",J265,0)</f>
        <v>0</v>
      </c>
      <c r="BF265" s="238">
        <f>IF(N265="snížená",J265,0)</f>
        <v>0</v>
      </c>
      <c r="BG265" s="238">
        <f>IF(N265="zákl. přenesená",J265,0)</f>
        <v>0</v>
      </c>
      <c r="BH265" s="238">
        <f>IF(N265="sníž. přenesená",J265,0)</f>
        <v>0</v>
      </c>
      <c r="BI265" s="238">
        <f>IF(N265="nulová",J265,0)</f>
        <v>0</v>
      </c>
      <c r="BJ265" s="17" t="s">
        <v>23</v>
      </c>
      <c r="BK265" s="238">
        <f>ROUND(I265*H265,2)</f>
        <v>0</v>
      </c>
      <c r="BL265" s="17" t="s">
        <v>140</v>
      </c>
      <c r="BM265" s="237" t="s">
        <v>347</v>
      </c>
    </row>
    <row r="266" s="2" customFormat="1">
      <c r="A266" s="38"/>
      <c r="B266" s="39"/>
      <c r="C266" s="40"/>
      <c r="D266" s="239" t="s">
        <v>142</v>
      </c>
      <c r="E266" s="40"/>
      <c r="F266" s="240" t="s">
        <v>348</v>
      </c>
      <c r="G266" s="40"/>
      <c r="H266" s="40"/>
      <c r="I266" s="241"/>
      <c r="J266" s="40"/>
      <c r="K266" s="40"/>
      <c r="L266" s="44"/>
      <c r="M266" s="242"/>
      <c r="N266" s="243"/>
      <c r="O266" s="91"/>
      <c r="P266" s="91"/>
      <c r="Q266" s="91"/>
      <c r="R266" s="91"/>
      <c r="S266" s="91"/>
      <c r="T266" s="92"/>
      <c r="U266" s="38"/>
      <c r="V266" s="38"/>
      <c r="W266" s="38"/>
      <c r="X266" s="38"/>
      <c r="Y266" s="38"/>
      <c r="Z266" s="38"/>
      <c r="AA266" s="38"/>
      <c r="AB266" s="38"/>
      <c r="AC266" s="38"/>
      <c r="AD266" s="38"/>
      <c r="AE266" s="38"/>
      <c r="AT266" s="17" t="s">
        <v>142</v>
      </c>
      <c r="AU266" s="17" t="s">
        <v>92</v>
      </c>
    </row>
    <row r="267" s="2" customFormat="1">
      <c r="A267" s="38"/>
      <c r="B267" s="39"/>
      <c r="C267" s="40"/>
      <c r="D267" s="244" t="s">
        <v>144</v>
      </c>
      <c r="E267" s="40"/>
      <c r="F267" s="245" t="s">
        <v>343</v>
      </c>
      <c r="G267" s="40"/>
      <c r="H267" s="40"/>
      <c r="I267" s="241"/>
      <c r="J267" s="40"/>
      <c r="K267" s="40"/>
      <c r="L267" s="44"/>
      <c r="M267" s="242"/>
      <c r="N267" s="243"/>
      <c r="O267" s="91"/>
      <c r="P267" s="91"/>
      <c r="Q267" s="91"/>
      <c r="R267" s="91"/>
      <c r="S267" s="91"/>
      <c r="T267" s="92"/>
      <c r="U267" s="38"/>
      <c r="V267" s="38"/>
      <c r="W267" s="38"/>
      <c r="X267" s="38"/>
      <c r="Y267" s="38"/>
      <c r="Z267" s="38"/>
      <c r="AA267" s="38"/>
      <c r="AB267" s="38"/>
      <c r="AC267" s="38"/>
      <c r="AD267" s="38"/>
      <c r="AE267" s="38"/>
      <c r="AT267" s="17" t="s">
        <v>144</v>
      </c>
      <c r="AU267" s="17" t="s">
        <v>92</v>
      </c>
    </row>
    <row r="268" s="15" customFormat="1">
      <c r="A268" s="15"/>
      <c r="B268" s="268"/>
      <c r="C268" s="269"/>
      <c r="D268" s="244" t="s">
        <v>146</v>
      </c>
      <c r="E268" s="270" t="s">
        <v>1</v>
      </c>
      <c r="F268" s="271" t="s">
        <v>334</v>
      </c>
      <c r="G268" s="269"/>
      <c r="H268" s="270" t="s">
        <v>1</v>
      </c>
      <c r="I268" s="272"/>
      <c r="J268" s="269"/>
      <c r="K268" s="269"/>
      <c r="L268" s="273"/>
      <c r="M268" s="274"/>
      <c r="N268" s="275"/>
      <c r="O268" s="275"/>
      <c r="P268" s="275"/>
      <c r="Q268" s="275"/>
      <c r="R268" s="275"/>
      <c r="S268" s="275"/>
      <c r="T268" s="276"/>
      <c r="U268" s="15"/>
      <c r="V268" s="15"/>
      <c r="W268" s="15"/>
      <c r="X268" s="15"/>
      <c r="Y268" s="15"/>
      <c r="Z268" s="15"/>
      <c r="AA268" s="15"/>
      <c r="AB268" s="15"/>
      <c r="AC268" s="15"/>
      <c r="AD268" s="15"/>
      <c r="AE268" s="15"/>
      <c r="AT268" s="277" t="s">
        <v>146</v>
      </c>
      <c r="AU268" s="277" t="s">
        <v>92</v>
      </c>
      <c r="AV268" s="15" t="s">
        <v>23</v>
      </c>
      <c r="AW268" s="15" t="s">
        <v>40</v>
      </c>
      <c r="AX268" s="15" t="s">
        <v>85</v>
      </c>
      <c r="AY268" s="277" t="s">
        <v>133</v>
      </c>
    </row>
    <row r="269" s="13" customFormat="1">
      <c r="A269" s="13"/>
      <c r="B269" s="246"/>
      <c r="C269" s="247"/>
      <c r="D269" s="244" t="s">
        <v>146</v>
      </c>
      <c r="E269" s="248" t="s">
        <v>1</v>
      </c>
      <c r="F269" s="249" t="s">
        <v>335</v>
      </c>
      <c r="G269" s="247"/>
      <c r="H269" s="250">
        <v>78.400000000000006</v>
      </c>
      <c r="I269" s="251"/>
      <c r="J269" s="247"/>
      <c r="K269" s="247"/>
      <c r="L269" s="252"/>
      <c r="M269" s="253"/>
      <c r="N269" s="254"/>
      <c r="O269" s="254"/>
      <c r="P269" s="254"/>
      <c r="Q269" s="254"/>
      <c r="R269" s="254"/>
      <c r="S269" s="254"/>
      <c r="T269" s="255"/>
      <c r="U269" s="13"/>
      <c r="V269" s="13"/>
      <c r="W269" s="13"/>
      <c r="X269" s="13"/>
      <c r="Y269" s="13"/>
      <c r="Z269" s="13"/>
      <c r="AA269" s="13"/>
      <c r="AB269" s="13"/>
      <c r="AC269" s="13"/>
      <c r="AD269" s="13"/>
      <c r="AE269" s="13"/>
      <c r="AT269" s="256" t="s">
        <v>146</v>
      </c>
      <c r="AU269" s="256" t="s">
        <v>92</v>
      </c>
      <c r="AV269" s="13" t="s">
        <v>92</v>
      </c>
      <c r="AW269" s="13" t="s">
        <v>40</v>
      </c>
      <c r="AX269" s="13" t="s">
        <v>85</v>
      </c>
      <c r="AY269" s="256" t="s">
        <v>133</v>
      </c>
    </row>
    <row r="270" s="13" customFormat="1">
      <c r="A270" s="13"/>
      <c r="B270" s="246"/>
      <c r="C270" s="247"/>
      <c r="D270" s="244" t="s">
        <v>146</v>
      </c>
      <c r="E270" s="248" t="s">
        <v>1</v>
      </c>
      <c r="F270" s="249" t="s">
        <v>336</v>
      </c>
      <c r="G270" s="247"/>
      <c r="H270" s="250">
        <v>23.436</v>
      </c>
      <c r="I270" s="251"/>
      <c r="J270" s="247"/>
      <c r="K270" s="247"/>
      <c r="L270" s="252"/>
      <c r="M270" s="253"/>
      <c r="N270" s="254"/>
      <c r="O270" s="254"/>
      <c r="P270" s="254"/>
      <c r="Q270" s="254"/>
      <c r="R270" s="254"/>
      <c r="S270" s="254"/>
      <c r="T270" s="255"/>
      <c r="U270" s="13"/>
      <c r="V270" s="13"/>
      <c r="W270" s="13"/>
      <c r="X270" s="13"/>
      <c r="Y270" s="13"/>
      <c r="Z270" s="13"/>
      <c r="AA270" s="13"/>
      <c r="AB270" s="13"/>
      <c r="AC270" s="13"/>
      <c r="AD270" s="13"/>
      <c r="AE270" s="13"/>
      <c r="AT270" s="256" t="s">
        <v>146</v>
      </c>
      <c r="AU270" s="256" t="s">
        <v>92</v>
      </c>
      <c r="AV270" s="13" t="s">
        <v>92</v>
      </c>
      <c r="AW270" s="13" t="s">
        <v>40</v>
      </c>
      <c r="AX270" s="13" t="s">
        <v>85</v>
      </c>
      <c r="AY270" s="256" t="s">
        <v>133</v>
      </c>
    </row>
    <row r="271" s="13" customFormat="1">
      <c r="A271" s="13"/>
      <c r="B271" s="246"/>
      <c r="C271" s="247"/>
      <c r="D271" s="244" t="s">
        <v>146</v>
      </c>
      <c r="E271" s="248" t="s">
        <v>1</v>
      </c>
      <c r="F271" s="249" t="s">
        <v>337</v>
      </c>
      <c r="G271" s="247"/>
      <c r="H271" s="250">
        <v>41</v>
      </c>
      <c r="I271" s="251"/>
      <c r="J271" s="247"/>
      <c r="K271" s="247"/>
      <c r="L271" s="252"/>
      <c r="M271" s="253"/>
      <c r="N271" s="254"/>
      <c r="O271" s="254"/>
      <c r="P271" s="254"/>
      <c r="Q271" s="254"/>
      <c r="R271" s="254"/>
      <c r="S271" s="254"/>
      <c r="T271" s="255"/>
      <c r="U271" s="13"/>
      <c r="V271" s="13"/>
      <c r="W271" s="13"/>
      <c r="X271" s="13"/>
      <c r="Y271" s="13"/>
      <c r="Z271" s="13"/>
      <c r="AA271" s="13"/>
      <c r="AB271" s="13"/>
      <c r="AC271" s="13"/>
      <c r="AD271" s="13"/>
      <c r="AE271" s="13"/>
      <c r="AT271" s="256" t="s">
        <v>146</v>
      </c>
      <c r="AU271" s="256" t="s">
        <v>92</v>
      </c>
      <c r="AV271" s="13" t="s">
        <v>92</v>
      </c>
      <c r="AW271" s="13" t="s">
        <v>40</v>
      </c>
      <c r="AX271" s="13" t="s">
        <v>85</v>
      </c>
      <c r="AY271" s="256" t="s">
        <v>133</v>
      </c>
    </row>
    <row r="272" s="14" customFormat="1">
      <c r="A272" s="14"/>
      <c r="B272" s="257"/>
      <c r="C272" s="258"/>
      <c r="D272" s="244" t="s">
        <v>146</v>
      </c>
      <c r="E272" s="259" t="s">
        <v>1</v>
      </c>
      <c r="F272" s="260" t="s">
        <v>149</v>
      </c>
      <c r="G272" s="258"/>
      <c r="H272" s="261">
        <v>142.83600000000001</v>
      </c>
      <c r="I272" s="262"/>
      <c r="J272" s="258"/>
      <c r="K272" s="258"/>
      <c r="L272" s="263"/>
      <c r="M272" s="264"/>
      <c r="N272" s="265"/>
      <c r="O272" s="265"/>
      <c r="P272" s="265"/>
      <c r="Q272" s="265"/>
      <c r="R272" s="265"/>
      <c r="S272" s="265"/>
      <c r="T272" s="266"/>
      <c r="U272" s="14"/>
      <c r="V272" s="14"/>
      <c r="W272" s="14"/>
      <c r="X272" s="14"/>
      <c r="Y272" s="14"/>
      <c r="Z272" s="14"/>
      <c r="AA272" s="14"/>
      <c r="AB272" s="14"/>
      <c r="AC272" s="14"/>
      <c r="AD272" s="14"/>
      <c r="AE272" s="14"/>
      <c r="AT272" s="267" t="s">
        <v>146</v>
      </c>
      <c r="AU272" s="267" t="s">
        <v>92</v>
      </c>
      <c r="AV272" s="14" t="s">
        <v>140</v>
      </c>
      <c r="AW272" s="14" t="s">
        <v>40</v>
      </c>
      <c r="AX272" s="14" t="s">
        <v>23</v>
      </c>
      <c r="AY272" s="267" t="s">
        <v>133</v>
      </c>
    </row>
    <row r="273" s="2" customFormat="1" ht="37.8" customHeight="1">
      <c r="A273" s="38"/>
      <c r="B273" s="39"/>
      <c r="C273" s="226" t="s">
        <v>349</v>
      </c>
      <c r="D273" s="226" t="s">
        <v>135</v>
      </c>
      <c r="E273" s="227" t="s">
        <v>350</v>
      </c>
      <c r="F273" s="228" t="s">
        <v>351</v>
      </c>
      <c r="G273" s="229" t="s">
        <v>138</v>
      </c>
      <c r="H273" s="230">
        <v>24.5</v>
      </c>
      <c r="I273" s="231"/>
      <c r="J273" s="232">
        <f>ROUND(I273*H273,2)</f>
        <v>0</v>
      </c>
      <c r="K273" s="228" t="s">
        <v>139</v>
      </c>
      <c r="L273" s="44"/>
      <c r="M273" s="233" t="s">
        <v>1</v>
      </c>
      <c r="N273" s="234" t="s">
        <v>50</v>
      </c>
      <c r="O273" s="91"/>
      <c r="P273" s="235">
        <f>O273*H273</f>
        <v>0</v>
      </c>
      <c r="Q273" s="235">
        <v>0</v>
      </c>
      <c r="R273" s="235">
        <f>Q273*H273</f>
        <v>0</v>
      </c>
      <c r="S273" s="235">
        <v>0</v>
      </c>
      <c r="T273" s="236">
        <f>S273*H273</f>
        <v>0</v>
      </c>
      <c r="U273" s="38"/>
      <c r="V273" s="38"/>
      <c r="W273" s="38"/>
      <c r="X273" s="38"/>
      <c r="Y273" s="38"/>
      <c r="Z273" s="38"/>
      <c r="AA273" s="38"/>
      <c r="AB273" s="38"/>
      <c r="AC273" s="38"/>
      <c r="AD273" s="38"/>
      <c r="AE273" s="38"/>
      <c r="AR273" s="237" t="s">
        <v>140</v>
      </c>
      <c r="AT273" s="237" t="s">
        <v>135</v>
      </c>
      <c r="AU273" s="237" t="s">
        <v>92</v>
      </c>
      <c r="AY273" s="17" t="s">
        <v>133</v>
      </c>
      <c r="BE273" s="238">
        <f>IF(N273="základní",J273,0)</f>
        <v>0</v>
      </c>
      <c r="BF273" s="238">
        <f>IF(N273="snížená",J273,0)</f>
        <v>0</v>
      </c>
      <c r="BG273" s="238">
        <f>IF(N273="zákl. přenesená",J273,0)</f>
        <v>0</v>
      </c>
      <c r="BH273" s="238">
        <f>IF(N273="sníž. přenesená",J273,0)</f>
        <v>0</v>
      </c>
      <c r="BI273" s="238">
        <f>IF(N273="nulová",J273,0)</f>
        <v>0</v>
      </c>
      <c r="BJ273" s="17" t="s">
        <v>23</v>
      </c>
      <c r="BK273" s="238">
        <f>ROUND(I273*H273,2)</f>
        <v>0</v>
      </c>
      <c r="BL273" s="17" t="s">
        <v>140</v>
      </c>
      <c r="BM273" s="237" t="s">
        <v>352</v>
      </c>
    </row>
    <row r="274" s="2" customFormat="1">
      <c r="A274" s="38"/>
      <c r="B274" s="39"/>
      <c r="C274" s="40"/>
      <c r="D274" s="239" t="s">
        <v>142</v>
      </c>
      <c r="E274" s="40"/>
      <c r="F274" s="240" t="s">
        <v>353</v>
      </c>
      <c r="G274" s="40"/>
      <c r="H274" s="40"/>
      <c r="I274" s="241"/>
      <c r="J274" s="40"/>
      <c r="K274" s="40"/>
      <c r="L274" s="44"/>
      <c r="M274" s="242"/>
      <c r="N274" s="243"/>
      <c r="O274" s="91"/>
      <c r="P274" s="91"/>
      <c r="Q274" s="91"/>
      <c r="R274" s="91"/>
      <c r="S274" s="91"/>
      <c r="T274" s="92"/>
      <c r="U274" s="38"/>
      <c r="V274" s="38"/>
      <c r="W274" s="38"/>
      <c r="X274" s="38"/>
      <c r="Y274" s="38"/>
      <c r="Z274" s="38"/>
      <c r="AA274" s="38"/>
      <c r="AB274" s="38"/>
      <c r="AC274" s="38"/>
      <c r="AD274" s="38"/>
      <c r="AE274" s="38"/>
      <c r="AT274" s="17" t="s">
        <v>142</v>
      </c>
      <c r="AU274" s="17" t="s">
        <v>92</v>
      </c>
    </row>
    <row r="275" s="2" customFormat="1">
      <c r="A275" s="38"/>
      <c r="B275" s="39"/>
      <c r="C275" s="40"/>
      <c r="D275" s="244" t="s">
        <v>144</v>
      </c>
      <c r="E275" s="40"/>
      <c r="F275" s="245" t="s">
        <v>354</v>
      </c>
      <c r="G275" s="40"/>
      <c r="H275" s="40"/>
      <c r="I275" s="241"/>
      <c r="J275" s="40"/>
      <c r="K275" s="40"/>
      <c r="L275" s="44"/>
      <c r="M275" s="242"/>
      <c r="N275" s="243"/>
      <c r="O275" s="91"/>
      <c r="P275" s="91"/>
      <c r="Q275" s="91"/>
      <c r="R275" s="91"/>
      <c r="S275" s="91"/>
      <c r="T275" s="92"/>
      <c r="U275" s="38"/>
      <c r="V275" s="38"/>
      <c r="W275" s="38"/>
      <c r="X275" s="38"/>
      <c r="Y275" s="38"/>
      <c r="Z275" s="38"/>
      <c r="AA275" s="38"/>
      <c r="AB275" s="38"/>
      <c r="AC275" s="38"/>
      <c r="AD275" s="38"/>
      <c r="AE275" s="38"/>
      <c r="AT275" s="17" t="s">
        <v>144</v>
      </c>
      <c r="AU275" s="17" t="s">
        <v>92</v>
      </c>
    </row>
    <row r="276" s="13" customFormat="1">
      <c r="A276" s="13"/>
      <c r="B276" s="246"/>
      <c r="C276" s="247"/>
      <c r="D276" s="244" t="s">
        <v>146</v>
      </c>
      <c r="E276" s="248" t="s">
        <v>1</v>
      </c>
      <c r="F276" s="249" t="s">
        <v>355</v>
      </c>
      <c r="G276" s="247"/>
      <c r="H276" s="250">
        <v>24.5</v>
      </c>
      <c r="I276" s="251"/>
      <c r="J276" s="247"/>
      <c r="K276" s="247"/>
      <c r="L276" s="252"/>
      <c r="M276" s="253"/>
      <c r="N276" s="254"/>
      <c r="O276" s="254"/>
      <c r="P276" s="254"/>
      <c r="Q276" s="254"/>
      <c r="R276" s="254"/>
      <c r="S276" s="254"/>
      <c r="T276" s="255"/>
      <c r="U276" s="13"/>
      <c r="V276" s="13"/>
      <c r="W276" s="13"/>
      <c r="X276" s="13"/>
      <c r="Y276" s="13"/>
      <c r="Z276" s="13"/>
      <c r="AA276" s="13"/>
      <c r="AB276" s="13"/>
      <c r="AC276" s="13"/>
      <c r="AD276" s="13"/>
      <c r="AE276" s="13"/>
      <c r="AT276" s="256" t="s">
        <v>146</v>
      </c>
      <c r="AU276" s="256" t="s">
        <v>92</v>
      </c>
      <c r="AV276" s="13" t="s">
        <v>92</v>
      </c>
      <c r="AW276" s="13" t="s">
        <v>40</v>
      </c>
      <c r="AX276" s="13" t="s">
        <v>23</v>
      </c>
      <c r="AY276" s="256" t="s">
        <v>133</v>
      </c>
    </row>
    <row r="277" s="2" customFormat="1" ht="37.8" customHeight="1">
      <c r="A277" s="38"/>
      <c r="B277" s="39"/>
      <c r="C277" s="226" t="s">
        <v>356</v>
      </c>
      <c r="D277" s="226" t="s">
        <v>135</v>
      </c>
      <c r="E277" s="227" t="s">
        <v>350</v>
      </c>
      <c r="F277" s="228" t="s">
        <v>351</v>
      </c>
      <c r="G277" s="229" t="s">
        <v>138</v>
      </c>
      <c r="H277" s="230">
        <v>5.2300000000000004</v>
      </c>
      <c r="I277" s="231"/>
      <c r="J277" s="232">
        <f>ROUND(I277*H277,2)</f>
        <v>0</v>
      </c>
      <c r="K277" s="228" t="s">
        <v>139</v>
      </c>
      <c r="L277" s="44"/>
      <c r="M277" s="233" t="s">
        <v>1</v>
      </c>
      <c r="N277" s="234" t="s">
        <v>50</v>
      </c>
      <c r="O277" s="91"/>
      <c r="P277" s="235">
        <f>O277*H277</f>
        <v>0</v>
      </c>
      <c r="Q277" s="235">
        <v>0</v>
      </c>
      <c r="R277" s="235">
        <f>Q277*H277</f>
        <v>0</v>
      </c>
      <c r="S277" s="235">
        <v>0</v>
      </c>
      <c r="T277" s="236">
        <f>S277*H277</f>
        <v>0</v>
      </c>
      <c r="U277" s="38"/>
      <c r="V277" s="38"/>
      <c r="W277" s="38"/>
      <c r="X277" s="38"/>
      <c r="Y277" s="38"/>
      <c r="Z277" s="38"/>
      <c r="AA277" s="38"/>
      <c r="AB277" s="38"/>
      <c r="AC277" s="38"/>
      <c r="AD277" s="38"/>
      <c r="AE277" s="38"/>
      <c r="AR277" s="237" t="s">
        <v>140</v>
      </c>
      <c r="AT277" s="237" t="s">
        <v>135</v>
      </c>
      <c r="AU277" s="237" t="s">
        <v>92</v>
      </c>
      <c r="AY277" s="17" t="s">
        <v>133</v>
      </c>
      <c r="BE277" s="238">
        <f>IF(N277="základní",J277,0)</f>
        <v>0</v>
      </c>
      <c r="BF277" s="238">
        <f>IF(N277="snížená",J277,0)</f>
        <v>0</v>
      </c>
      <c r="BG277" s="238">
        <f>IF(N277="zákl. přenesená",J277,0)</f>
        <v>0</v>
      </c>
      <c r="BH277" s="238">
        <f>IF(N277="sníž. přenesená",J277,0)</f>
        <v>0</v>
      </c>
      <c r="BI277" s="238">
        <f>IF(N277="nulová",J277,0)</f>
        <v>0</v>
      </c>
      <c r="BJ277" s="17" t="s">
        <v>23</v>
      </c>
      <c r="BK277" s="238">
        <f>ROUND(I277*H277,2)</f>
        <v>0</v>
      </c>
      <c r="BL277" s="17" t="s">
        <v>140</v>
      </c>
      <c r="BM277" s="237" t="s">
        <v>357</v>
      </c>
    </row>
    <row r="278" s="2" customFormat="1">
      <c r="A278" s="38"/>
      <c r="B278" s="39"/>
      <c r="C278" s="40"/>
      <c r="D278" s="239" t="s">
        <v>142</v>
      </c>
      <c r="E278" s="40"/>
      <c r="F278" s="240" t="s">
        <v>353</v>
      </c>
      <c r="G278" s="40"/>
      <c r="H278" s="40"/>
      <c r="I278" s="241"/>
      <c r="J278" s="40"/>
      <c r="K278" s="40"/>
      <c r="L278" s="44"/>
      <c r="M278" s="242"/>
      <c r="N278" s="243"/>
      <c r="O278" s="91"/>
      <c r="P278" s="91"/>
      <c r="Q278" s="91"/>
      <c r="R278" s="91"/>
      <c r="S278" s="91"/>
      <c r="T278" s="92"/>
      <c r="U278" s="38"/>
      <c r="V278" s="38"/>
      <c r="W278" s="38"/>
      <c r="X278" s="38"/>
      <c r="Y278" s="38"/>
      <c r="Z278" s="38"/>
      <c r="AA278" s="38"/>
      <c r="AB278" s="38"/>
      <c r="AC278" s="38"/>
      <c r="AD278" s="38"/>
      <c r="AE278" s="38"/>
      <c r="AT278" s="17" t="s">
        <v>142</v>
      </c>
      <c r="AU278" s="17" t="s">
        <v>92</v>
      </c>
    </row>
    <row r="279" s="2" customFormat="1">
      <c r="A279" s="38"/>
      <c r="B279" s="39"/>
      <c r="C279" s="40"/>
      <c r="D279" s="244" t="s">
        <v>144</v>
      </c>
      <c r="E279" s="40"/>
      <c r="F279" s="245" t="s">
        <v>354</v>
      </c>
      <c r="G279" s="40"/>
      <c r="H279" s="40"/>
      <c r="I279" s="241"/>
      <c r="J279" s="40"/>
      <c r="K279" s="40"/>
      <c r="L279" s="44"/>
      <c r="M279" s="242"/>
      <c r="N279" s="243"/>
      <c r="O279" s="91"/>
      <c r="P279" s="91"/>
      <c r="Q279" s="91"/>
      <c r="R279" s="91"/>
      <c r="S279" s="91"/>
      <c r="T279" s="92"/>
      <c r="U279" s="38"/>
      <c r="V279" s="38"/>
      <c r="W279" s="38"/>
      <c r="X279" s="38"/>
      <c r="Y279" s="38"/>
      <c r="Z279" s="38"/>
      <c r="AA279" s="38"/>
      <c r="AB279" s="38"/>
      <c r="AC279" s="38"/>
      <c r="AD279" s="38"/>
      <c r="AE279" s="38"/>
      <c r="AT279" s="17" t="s">
        <v>144</v>
      </c>
      <c r="AU279" s="17" t="s">
        <v>92</v>
      </c>
    </row>
    <row r="280" s="13" customFormat="1">
      <c r="A280" s="13"/>
      <c r="B280" s="246"/>
      <c r="C280" s="247"/>
      <c r="D280" s="244" t="s">
        <v>146</v>
      </c>
      <c r="E280" s="248" t="s">
        <v>1</v>
      </c>
      <c r="F280" s="249" t="s">
        <v>358</v>
      </c>
      <c r="G280" s="247"/>
      <c r="H280" s="250">
        <v>5.2300000000000004</v>
      </c>
      <c r="I280" s="251"/>
      <c r="J280" s="247"/>
      <c r="K280" s="247"/>
      <c r="L280" s="252"/>
      <c r="M280" s="253"/>
      <c r="N280" s="254"/>
      <c r="O280" s="254"/>
      <c r="P280" s="254"/>
      <c r="Q280" s="254"/>
      <c r="R280" s="254"/>
      <c r="S280" s="254"/>
      <c r="T280" s="255"/>
      <c r="U280" s="13"/>
      <c r="V280" s="13"/>
      <c r="W280" s="13"/>
      <c r="X280" s="13"/>
      <c r="Y280" s="13"/>
      <c r="Z280" s="13"/>
      <c r="AA280" s="13"/>
      <c r="AB280" s="13"/>
      <c r="AC280" s="13"/>
      <c r="AD280" s="13"/>
      <c r="AE280" s="13"/>
      <c r="AT280" s="256" t="s">
        <v>146</v>
      </c>
      <c r="AU280" s="256" t="s">
        <v>92</v>
      </c>
      <c r="AV280" s="13" t="s">
        <v>92</v>
      </c>
      <c r="AW280" s="13" t="s">
        <v>40</v>
      </c>
      <c r="AX280" s="13" t="s">
        <v>23</v>
      </c>
      <c r="AY280" s="256" t="s">
        <v>133</v>
      </c>
    </row>
    <row r="281" s="2" customFormat="1" ht="24.15" customHeight="1">
      <c r="A281" s="38"/>
      <c r="B281" s="39"/>
      <c r="C281" s="226" t="s">
        <v>359</v>
      </c>
      <c r="D281" s="226" t="s">
        <v>135</v>
      </c>
      <c r="E281" s="227" t="s">
        <v>360</v>
      </c>
      <c r="F281" s="228" t="s">
        <v>361</v>
      </c>
      <c r="G281" s="229" t="s">
        <v>138</v>
      </c>
      <c r="H281" s="230">
        <v>64.102000000000004</v>
      </c>
      <c r="I281" s="231"/>
      <c r="J281" s="232">
        <f>ROUND(I281*H281,2)</f>
        <v>0</v>
      </c>
      <c r="K281" s="228" t="s">
        <v>139</v>
      </c>
      <c r="L281" s="44"/>
      <c r="M281" s="233" t="s">
        <v>1</v>
      </c>
      <c r="N281" s="234" t="s">
        <v>50</v>
      </c>
      <c r="O281" s="91"/>
      <c r="P281" s="235">
        <f>O281*H281</f>
        <v>0</v>
      </c>
      <c r="Q281" s="235">
        <v>1.9967999999999999</v>
      </c>
      <c r="R281" s="235">
        <f>Q281*H281</f>
        <v>127.9988736</v>
      </c>
      <c r="S281" s="235">
        <v>0</v>
      </c>
      <c r="T281" s="236">
        <f>S281*H281</f>
        <v>0</v>
      </c>
      <c r="U281" s="38"/>
      <c r="V281" s="38"/>
      <c r="W281" s="38"/>
      <c r="X281" s="38"/>
      <c r="Y281" s="38"/>
      <c r="Z281" s="38"/>
      <c r="AA281" s="38"/>
      <c r="AB281" s="38"/>
      <c r="AC281" s="38"/>
      <c r="AD281" s="38"/>
      <c r="AE281" s="38"/>
      <c r="AR281" s="237" t="s">
        <v>140</v>
      </c>
      <c r="AT281" s="237" t="s">
        <v>135</v>
      </c>
      <c r="AU281" s="237" t="s">
        <v>92</v>
      </c>
      <c r="AY281" s="17" t="s">
        <v>133</v>
      </c>
      <c r="BE281" s="238">
        <f>IF(N281="základní",J281,0)</f>
        <v>0</v>
      </c>
      <c r="BF281" s="238">
        <f>IF(N281="snížená",J281,0)</f>
        <v>0</v>
      </c>
      <c r="BG281" s="238">
        <f>IF(N281="zákl. přenesená",J281,0)</f>
        <v>0</v>
      </c>
      <c r="BH281" s="238">
        <f>IF(N281="sníž. přenesená",J281,0)</f>
        <v>0</v>
      </c>
      <c r="BI281" s="238">
        <f>IF(N281="nulová",J281,0)</f>
        <v>0</v>
      </c>
      <c r="BJ281" s="17" t="s">
        <v>23</v>
      </c>
      <c r="BK281" s="238">
        <f>ROUND(I281*H281,2)</f>
        <v>0</v>
      </c>
      <c r="BL281" s="17" t="s">
        <v>140</v>
      </c>
      <c r="BM281" s="237" t="s">
        <v>362</v>
      </c>
    </row>
    <row r="282" s="2" customFormat="1">
      <c r="A282" s="38"/>
      <c r="B282" s="39"/>
      <c r="C282" s="40"/>
      <c r="D282" s="239" t="s">
        <v>142</v>
      </c>
      <c r="E282" s="40"/>
      <c r="F282" s="240" t="s">
        <v>363</v>
      </c>
      <c r="G282" s="40"/>
      <c r="H282" s="40"/>
      <c r="I282" s="241"/>
      <c r="J282" s="40"/>
      <c r="K282" s="40"/>
      <c r="L282" s="44"/>
      <c r="M282" s="242"/>
      <c r="N282" s="243"/>
      <c r="O282" s="91"/>
      <c r="P282" s="91"/>
      <c r="Q282" s="91"/>
      <c r="R282" s="91"/>
      <c r="S282" s="91"/>
      <c r="T282" s="92"/>
      <c r="U282" s="38"/>
      <c r="V282" s="38"/>
      <c r="W282" s="38"/>
      <c r="X282" s="38"/>
      <c r="Y282" s="38"/>
      <c r="Z282" s="38"/>
      <c r="AA282" s="38"/>
      <c r="AB282" s="38"/>
      <c r="AC282" s="38"/>
      <c r="AD282" s="38"/>
      <c r="AE282" s="38"/>
      <c r="AT282" s="17" t="s">
        <v>142</v>
      </c>
      <c r="AU282" s="17" t="s">
        <v>92</v>
      </c>
    </row>
    <row r="283" s="13" customFormat="1">
      <c r="A283" s="13"/>
      <c r="B283" s="246"/>
      <c r="C283" s="247"/>
      <c r="D283" s="244" t="s">
        <v>146</v>
      </c>
      <c r="E283" s="248" t="s">
        <v>1</v>
      </c>
      <c r="F283" s="249" t="s">
        <v>364</v>
      </c>
      <c r="G283" s="247"/>
      <c r="H283" s="250">
        <v>22.774000000000001</v>
      </c>
      <c r="I283" s="251"/>
      <c r="J283" s="247"/>
      <c r="K283" s="247"/>
      <c r="L283" s="252"/>
      <c r="M283" s="253"/>
      <c r="N283" s="254"/>
      <c r="O283" s="254"/>
      <c r="P283" s="254"/>
      <c r="Q283" s="254"/>
      <c r="R283" s="254"/>
      <c r="S283" s="254"/>
      <c r="T283" s="255"/>
      <c r="U283" s="13"/>
      <c r="V283" s="13"/>
      <c r="W283" s="13"/>
      <c r="X283" s="13"/>
      <c r="Y283" s="13"/>
      <c r="Z283" s="13"/>
      <c r="AA283" s="13"/>
      <c r="AB283" s="13"/>
      <c r="AC283" s="13"/>
      <c r="AD283" s="13"/>
      <c r="AE283" s="13"/>
      <c r="AT283" s="256" t="s">
        <v>146</v>
      </c>
      <c r="AU283" s="256" t="s">
        <v>92</v>
      </c>
      <c r="AV283" s="13" t="s">
        <v>92</v>
      </c>
      <c r="AW283" s="13" t="s">
        <v>40</v>
      </c>
      <c r="AX283" s="13" t="s">
        <v>85</v>
      </c>
      <c r="AY283" s="256" t="s">
        <v>133</v>
      </c>
    </row>
    <row r="284" s="13" customFormat="1">
      <c r="A284" s="13"/>
      <c r="B284" s="246"/>
      <c r="C284" s="247"/>
      <c r="D284" s="244" t="s">
        <v>146</v>
      </c>
      <c r="E284" s="248" t="s">
        <v>1</v>
      </c>
      <c r="F284" s="249" t="s">
        <v>365</v>
      </c>
      <c r="G284" s="247"/>
      <c r="H284" s="250">
        <v>41.328000000000003</v>
      </c>
      <c r="I284" s="251"/>
      <c r="J284" s="247"/>
      <c r="K284" s="247"/>
      <c r="L284" s="252"/>
      <c r="M284" s="253"/>
      <c r="N284" s="254"/>
      <c r="O284" s="254"/>
      <c r="P284" s="254"/>
      <c r="Q284" s="254"/>
      <c r="R284" s="254"/>
      <c r="S284" s="254"/>
      <c r="T284" s="255"/>
      <c r="U284" s="13"/>
      <c r="V284" s="13"/>
      <c r="W284" s="13"/>
      <c r="X284" s="13"/>
      <c r="Y284" s="13"/>
      <c r="Z284" s="13"/>
      <c r="AA284" s="13"/>
      <c r="AB284" s="13"/>
      <c r="AC284" s="13"/>
      <c r="AD284" s="13"/>
      <c r="AE284" s="13"/>
      <c r="AT284" s="256" t="s">
        <v>146</v>
      </c>
      <c r="AU284" s="256" t="s">
        <v>92</v>
      </c>
      <c r="AV284" s="13" t="s">
        <v>92</v>
      </c>
      <c r="AW284" s="13" t="s">
        <v>40</v>
      </c>
      <c r="AX284" s="13" t="s">
        <v>85</v>
      </c>
      <c r="AY284" s="256" t="s">
        <v>133</v>
      </c>
    </row>
    <row r="285" s="14" customFormat="1">
      <c r="A285" s="14"/>
      <c r="B285" s="257"/>
      <c r="C285" s="258"/>
      <c r="D285" s="244" t="s">
        <v>146</v>
      </c>
      <c r="E285" s="259" t="s">
        <v>1</v>
      </c>
      <c r="F285" s="260" t="s">
        <v>149</v>
      </c>
      <c r="G285" s="258"/>
      <c r="H285" s="261">
        <v>64.102000000000004</v>
      </c>
      <c r="I285" s="262"/>
      <c r="J285" s="258"/>
      <c r="K285" s="258"/>
      <c r="L285" s="263"/>
      <c r="M285" s="264"/>
      <c r="N285" s="265"/>
      <c r="O285" s="265"/>
      <c r="P285" s="265"/>
      <c r="Q285" s="265"/>
      <c r="R285" s="265"/>
      <c r="S285" s="265"/>
      <c r="T285" s="266"/>
      <c r="U285" s="14"/>
      <c r="V285" s="14"/>
      <c r="W285" s="14"/>
      <c r="X285" s="14"/>
      <c r="Y285" s="14"/>
      <c r="Z285" s="14"/>
      <c r="AA285" s="14"/>
      <c r="AB285" s="14"/>
      <c r="AC285" s="14"/>
      <c r="AD285" s="14"/>
      <c r="AE285" s="14"/>
      <c r="AT285" s="267" t="s">
        <v>146</v>
      </c>
      <c r="AU285" s="267" t="s">
        <v>92</v>
      </c>
      <c r="AV285" s="14" t="s">
        <v>140</v>
      </c>
      <c r="AW285" s="14" t="s">
        <v>40</v>
      </c>
      <c r="AX285" s="14" t="s">
        <v>23</v>
      </c>
      <c r="AY285" s="267" t="s">
        <v>133</v>
      </c>
    </row>
    <row r="286" s="2" customFormat="1" ht="55.5" customHeight="1">
      <c r="A286" s="38"/>
      <c r="B286" s="39"/>
      <c r="C286" s="226" t="s">
        <v>366</v>
      </c>
      <c r="D286" s="226" t="s">
        <v>135</v>
      </c>
      <c r="E286" s="227" t="s">
        <v>367</v>
      </c>
      <c r="F286" s="228" t="s">
        <v>368</v>
      </c>
      <c r="G286" s="229" t="s">
        <v>138</v>
      </c>
      <c r="H286" s="230">
        <v>9.202</v>
      </c>
      <c r="I286" s="231"/>
      <c r="J286" s="232">
        <f>ROUND(I286*H286,2)</f>
        <v>0</v>
      </c>
      <c r="K286" s="228" t="s">
        <v>139</v>
      </c>
      <c r="L286" s="44"/>
      <c r="M286" s="233" t="s">
        <v>1</v>
      </c>
      <c r="N286" s="234" t="s">
        <v>50</v>
      </c>
      <c r="O286" s="91"/>
      <c r="P286" s="235">
        <f>O286*H286</f>
        <v>0</v>
      </c>
      <c r="Q286" s="235">
        <v>0</v>
      </c>
      <c r="R286" s="235">
        <f>Q286*H286</f>
        <v>0</v>
      </c>
      <c r="S286" s="235">
        <v>0</v>
      </c>
      <c r="T286" s="236">
        <f>S286*H286</f>
        <v>0</v>
      </c>
      <c r="U286" s="38"/>
      <c r="V286" s="38"/>
      <c r="W286" s="38"/>
      <c r="X286" s="38"/>
      <c r="Y286" s="38"/>
      <c r="Z286" s="38"/>
      <c r="AA286" s="38"/>
      <c r="AB286" s="38"/>
      <c r="AC286" s="38"/>
      <c r="AD286" s="38"/>
      <c r="AE286" s="38"/>
      <c r="AR286" s="237" t="s">
        <v>140</v>
      </c>
      <c r="AT286" s="237" t="s">
        <v>135</v>
      </c>
      <c r="AU286" s="237" t="s">
        <v>92</v>
      </c>
      <c r="AY286" s="17" t="s">
        <v>133</v>
      </c>
      <c r="BE286" s="238">
        <f>IF(N286="základní",J286,0)</f>
        <v>0</v>
      </c>
      <c r="BF286" s="238">
        <f>IF(N286="snížená",J286,0)</f>
        <v>0</v>
      </c>
      <c r="BG286" s="238">
        <f>IF(N286="zákl. přenesená",J286,0)</f>
        <v>0</v>
      </c>
      <c r="BH286" s="238">
        <f>IF(N286="sníž. přenesená",J286,0)</f>
        <v>0</v>
      </c>
      <c r="BI286" s="238">
        <f>IF(N286="nulová",J286,0)</f>
        <v>0</v>
      </c>
      <c r="BJ286" s="17" t="s">
        <v>23</v>
      </c>
      <c r="BK286" s="238">
        <f>ROUND(I286*H286,2)</f>
        <v>0</v>
      </c>
      <c r="BL286" s="17" t="s">
        <v>140</v>
      </c>
      <c r="BM286" s="237" t="s">
        <v>369</v>
      </c>
    </row>
    <row r="287" s="2" customFormat="1">
      <c r="A287" s="38"/>
      <c r="B287" s="39"/>
      <c r="C287" s="40"/>
      <c r="D287" s="239" t="s">
        <v>142</v>
      </c>
      <c r="E287" s="40"/>
      <c r="F287" s="240" t="s">
        <v>370</v>
      </c>
      <c r="G287" s="40"/>
      <c r="H287" s="40"/>
      <c r="I287" s="241"/>
      <c r="J287" s="40"/>
      <c r="K287" s="40"/>
      <c r="L287" s="44"/>
      <c r="M287" s="242"/>
      <c r="N287" s="243"/>
      <c r="O287" s="91"/>
      <c r="P287" s="91"/>
      <c r="Q287" s="91"/>
      <c r="R287" s="91"/>
      <c r="S287" s="91"/>
      <c r="T287" s="92"/>
      <c r="U287" s="38"/>
      <c r="V287" s="38"/>
      <c r="W287" s="38"/>
      <c r="X287" s="38"/>
      <c r="Y287" s="38"/>
      <c r="Z287" s="38"/>
      <c r="AA287" s="38"/>
      <c r="AB287" s="38"/>
      <c r="AC287" s="38"/>
      <c r="AD287" s="38"/>
      <c r="AE287" s="38"/>
      <c r="AT287" s="17" t="s">
        <v>142</v>
      </c>
      <c r="AU287" s="17" t="s">
        <v>92</v>
      </c>
    </row>
    <row r="288" s="2" customFormat="1">
      <c r="A288" s="38"/>
      <c r="B288" s="39"/>
      <c r="C288" s="40"/>
      <c r="D288" s="244" t="s">
        <v>144</v>
      </c>
      <c r="E288" s="40"/>
      <c r="F288" s="245" t="s">
        <v>371</v>
      </c>
      <c r="G288" s="40"/>
      <c r="H288" s="40"/>
      <c r="I288" s="241"/>
      <c r="J288" s="40"/>
      <c r="K288" s="40"/>
      <c r="L288" s="44"/>
      <c r="M288" s="242"/>
      <c r="N288" s="243"/>
      <c r="O288" s="91"/>
      <c r="P288" s="91"/>
      <c r="Q288" s="91"/>
      <c r="R288" s="91"/>
      <c r="S288" s="91"/>
      <c r="T288" s="92"/>
      <c r="U288" s="38"/>
      <c r="V288" s="38"/>
      <c r="W288" s="38"/>
      <c r="X288" s="38"/>
      <c r="Y288" s="38"/>
      <c r="Z288" s="38"/>
      <c r="AA288" s="38"/>
      <c r="AB288" s="38"/>
      <c r="AC288" s="38"/>
      <c r="AD288" s="38"/>
      <c r="AE288" s="38"/>
      <c r="AT288" s="17" t="s">
        <v>144</v>
      </c>
      <c r="AU288" s="17" t="s">
        <v>92</v>
      </c>
    </row>
    <row r="289" s="13" customFormat="1">
      <c r="A289" s="13"/>
      <c r="B289" s="246"/>
      <c r="C289" s="247"/>
      <c r="D289" s="244" t="s">
        <v>146</v>
      </c>
      <c r="E289" s="248" t="s">
        <v>1</v>
      </c>
      <c r="F289" s="249" t="s">
        <v>195</v>
      </c>
      <c r="G289" s="247"/>
      <c r="H289" s="250">
        <v>9.202</v>
      </c>
      <c r="I289" s="251"/>
      <c r="J289" s="247"/>
      <c r="K289" s="247"/>
      <c r="L289" s="252"/>
      <c r="M289" s="253"/>
      <c r="N289" s="254"/>
      <c r="O289" s="254"/>
      <c r="P289" s="254"/>
      <c r="Q289" s="254"/>
      <c r="R289" s="254"/>
      <c r="S289" s="254"/>
      <c r="T289" s="255"/>
      <c r="U289" s="13"/>
      <c r="V289" s="13"/>
      <c r="W289" s="13"/>
      <c r="X289" s="13"/>
      <c r="Y289" s="13"/>
      <c r="Z289" s="13"/>
      <c r="AA289" s="13"/>
      <c r="AB289" s="13"/>
      <c r="AC289" s="13"/>
      <c r="AD289" s="13"/>
      <c r="AE289" s="13"/>
      <c r="AT289" s="256" t="s">
        <v>146</v>
      </c>
      <c r="AU289" s="256" t="s">
        <v>92</v>
      </c>
      <c r="AV289" s="13" t="s">
        <v>92</v>
      </c>
      <c r="AW289" s="13" t="s">
        <v>40</v>
      </c>
      <c r="AX289" s="13" t="s">
        <v>23</v>
      </c>
      <c r="AY289" s="256" t="s">
        <v>133</v>
      </c>
    </row>
    <row r="290" s="2" customFormat="1" ht="37.8" customHeight="1">
      <c r="A290" s="38"/>
      <c r="B290" s="39"/>
      <c r="C290" s="226" t="s">
        <v>372</v>
      </c>
      <c r="D290" s="226" t="s">
        <v>135</v>
      </c>
      <c r="E290" s="227" t="s">
        <v>373</v>
      </c>
      <c r="F290" s="228" t="s">
        <v>374</v>
      </c>
      <c r="G290" s="229" t="s">
        <v>138</v>
      </c>
      <c r="H290" s="230">
        <v>50.607999999999997</v>
      </c>
      <c r="I290" s="231"/>
      <c r="J290" s="232">
        <f>ROUND(I290*H290,2)</f>
        <v>0</v>
      </c>
      <c r="K290" s="228" t="s">
        <v>139</v>
      </c>
      <c r="L290" s="44"/>
      <c r="M290" s="233" t="s">
        <v>1</v>
      </c>
      <c r="N290" s="234" t="s">
        <v>50</v>
      </c>
      <c r="O290" s="91"/>
      <c r="P290" s="235">
        <f>O290*H290</f>
        <v>0</v>
      </c>
      <c r="Q290" s="235">
        <v>2.13408</v>
      </c>
      <c r="R290" s="235">
        <f>Q290*H290</f>
        <v>108.00152064</v>
      </c>
      <c r="S290" s="235">
        <v>0</v>
      </c>
      <c r="T290" s="236">
        <f>S290*H290</f>
        <v>0</v>
      </c>
      <c r="U290" s="38"/>
      <c r="V290" s="38"/>
      <c r="W290" s="38"/>
      <c r="X290" s="38"/>
      <c r="Y290" s="38"/>
      <c r="Z290" s="38"/>
      <c r="AA290" s="38"/>
      <c r="AB290" s="38"/>
      <c r="AC290" s="38"/>
      <c r="AD290" s="38"/>
      <c r="AE290" s="38"/>
      <c r="AR290" s="237" t="s">
        <v>140</v>
      </c>
      <c r="AT290" s="237" t="s">
        <v>135</v>
      </c>
      <c r="AU290" s="237" t="s">
        <v>92</v>
      </c>
      <c r="AY290" s="17" t="s">
        <v>133</v>
      </c>
      <c r="BE290" s="238">
        <f>IF(N290="základní",J290,0)</f>
        <v>0</v>
      </c>
      <c r="BF290" s="238">
        <f>IF(N290="snížená",J290,0)</f>
        <v>0</v>
      </c>
      <c r="BG290" s="238">
        <f>IF(N290="zákl. přenesená",J290,0)</f>
        <v>0</v>
      </c>
      <c r="BH290" s="238">
        <f>IF(N290="sníž. přenesená",J290,0)</f>
        <v>0</v>
      </c>
      <c r="BI290" s="238">
        <f>IF(N290="nulová",J290,0)</f>
        <v>0</v>
      </c>
      <c r="BJ290" s="17" t="s">
        <v>23</v>
      </c>
      <c r="BK290" s="238">
        <f>ROUND(I290*H290,2)</f>
        <v>0</v>
      </c>
      <c r="BL290" s="17" t="s">
        <v>140</v>
      </c>
      <c r="BM290" s="237" t="s">
        <v>375</v>
      </c>
    </row>
    <row r="291" s="2" customFormat="1">
      <c r="A291" s="38"/>
      <c r="B291" s="39"/>
      <c r="C291" s="40"/>
      <c r="D291" s="239" t="s">
        <v>142</v>
      </c>
      <c r="E291" s="40"/>
      <c r="F291" s="240" t="s">
        <v>376</v>
      </c>
      <c r="G291" s="40"/>
      <c r="H291" s="40"/>
      <c r="I291" s="241"/>
      <c r="J291" s="40"/>
      <c r="K291" s="40"/>
      <c r="L291" s="44"/>
      <c r="M291" s="242"/>
      <c r="N291" s="243"/>
      <c r="O291" s="91"/>
      <c r="P291" s="91"/>
      <c r="Q291" s="91"/>
      <c r="R291" s="91"/>
      <c r="S291" s="91"/>
      <c r="T291" s="92"/>
      <c r="U291" s="38"/>
      <c r="V291" s="38"/>
      <c r="W291" s="38"/>
      <c r="X291" s="38"/>
      <c r="Y291" s="38"/>
      <c r="Z291" s="38"/>
      <c r="AA291" s="38"/>
      <c r="AB291" s="38"/>
      <c r="AC291" s="38"/>
      <c r="AD291" s="38"/>
      <c r="AE291" s="38"/>
      <c r="AT291" s="17" t="s">
        <v>142</v>
      </c>
      <c r="AU291" s="17" t="s">
        <v>92</v>
      </c>
    </row>
    <row r="292" s="2" customFormat="1">
      <c r="A292" s="38"/>
      <c r="B292" s="39"/>
      <c r="C292" s="40"/>
      <c r="D292" s="244" t="s">
        <v>144</v>
      </c>
      <c r="E292" s="40"/>
      <c r="F292" s="245" t="s">
        <v>377</v>
      </c>
      <c r="G292" s="40"/>
      <c r="H292" s="40"/>
      <c r="I292" s="241"/>
      <c r="J292" s="40"/>
      <c r="K292" s="40"/>
      <c r="L292" s="44"/>
      <c r="M292" s="242"/>
      <c r="N292" s="243"/>
      <c r="O292" s="91"/>
      <c r="P292" s="91"/>
      <c r="Q292" s="91"/>
      <c r="R292" s="91"/>
      <c r="S292" s="91"/>
      <c r="T292" s="92"/>
      <c r="U292" s="38"/>
      <c r="V292" s="38"/>
      <c r="W292" s="38"/>
      <c r="X292" s="38"/>
      <c r="Y292" s="38"/>
      <c r="Z292" s="38"/>
      <c r="AA292" s="38"/>
      <c r="AB292" s="38"/>
      <c r="AC292" s="38"/>
      <c r="AD292" s="38"/>
      <c r="AE292" s="38"/>
      <c r="AT292" s="17" t="s">
        <v>144</v>
      </c>
      <c r="AU292" s="17" t="s">
        <v>92</v>
      </c>
    </row>
    <row r="293" s="13" customFormat="1">
      <c r="A293" s="13"/>
      <c r="B293" s="246"/>
      <c r="C293" s="247"/>
      <c r="D293" s="244" t="s">
        <v>146</v>
      </c>
      <c r="E293" s="248" t="s">
        <v>1</v>
      </c>
      <c r="F293" s="249" t="s">
        <v>378</v>
      </c>
      <c r="G293" s="247"/>
      <c r="H293" s="250">
        <v>50.607999999999997</v>
      </c>
      <c r="I293" s="251"/>
      <c r="J293" s="247"/>
      <c r="K293" s="247"/>
      <c r="L293" s="252"/>
      <c r="M293" s="253"/>
      <c r="N293" s="254"/>
      <c r="O293" s="254"/>
      <c r="P293" s="254"/>
      <c r="Q293" s="254"/>
      <c r="R293" s="254"/>
      <c r="S293" s="254"/>
      <c r="T293" s="255"/>
      <c r="U293" s="13"/>
      <c r="V293" s="13"/>
      <c r="W293" s="13"/>
      <c r="X293" s="13"/>
      <c r="Y293" s="13"/>
      <c r="Z293" s="13"/>
      <c r="AA293" s="13"/>
      <c r="AB293" s="13"/>
      <c r="AC293" s="13"/>
      <c r="AD293" s="13"/>
      <c r="AE293" s="13"/>
      <c r="AT293" s="256" t="s">
        <v>146</v>
      </c>
      <c r="AU293" s="256" t="s">
        <v>92</v>
      </c>
      <c r="AV293" s="13" t="s">
        <v>92</v>
      </c>
      <c r="AW293" s="13" t="s">
        <v>40</v>
      </c>
      <c r="AX293" s="13" t="s">
        <v>23</v>
      </c>
      <c r="AY293" s="256" t="s">
        <v>133</v>
      </c>
    </row>
    <row r="294" s="2" customFormat="1" ht="37.8" customHeight="1">
      <c r="A294" s="38"/>
      <c r="B294" s="39"/>
      <c r="C294" s="226" t="s">
        <v>379</v>
      </c>
      <c r="D294" s="226" t="s">
        <v>135</v>
      </c>
      <c r="E294" s="227" t="s">
        <v>380</v>
      </c>
      <c r="F294" s="228" t="s">
        <v>381</v>
      </c>
      <c r="G294" s="229" t="s">
        <v>138</v>
      </c>
      <c r="H294" s="230">
        <v>24.75</v>
      </c>
      <c r="I294" s="231"/>
      <c r="J294" s="232">
        <f>ROUND(I294*H294,2)</f>
        <v>0</v>
      </c>
      <c r="K294" s="228" t="s">
        <v>139</v>
      </c>
      <c r="L294" s="44"/>
      <c r="M294" s="233" t="s">
        <v>1</v>
      </c>
      <c r="N294" s="234" t="s">
        <v>50</v>
      </c>
      <c r="O294" s="91"/>
      <c r="P294" s="235">
        <f>O294*H294</f>
        <v>0</v>
      </c>
      <c r="Q294" s="235">
        <v>2.13408</v>
      </c>
      <c r="R294" s="235">
        <f>Q294*H294</f>
        <v>52.818480000000001</v>
      </c>
      <c r="S294" s="235">
        <v>0</v>
      </c>
      <c r="T294" s="236">
        <f>S294*H294</f>
        <v>0</v>
      </c>
      <c r="U294" s="38"/>
      <c r="V294" s="38"/>
      <c r="W294" s="38"/>
      <c r="X294" s="38"/>
      <c r="Y294" s="38"/>
      <c r="Z294" s="38"/>
      <c r="AA294" s="38"/>
      <c r="AB294" s="38"/>
      <c r="AC294" s="38"/>
      <c r="AD294" s="38"/>
      <c r="AE294" s="38"/>
      <c r="AR294" s="237" t="s">
        <v>140</v>
      </c>
      <c r="AT294" s="237" t="s">
        <v>135</v>
      </c>
      <c r="AU294" s="237" t="s">
        <v>92</v>
      </c>
      <c r="AY294" s="17" t="s">
        <v>133</v>
      </c>
      <c r="BE294" s="238">
        <f>IF(N294="základní",J294,0)</f>
        <v>0</v>
      </c>
      <c r="BF294" s="238">
        <f>IF(N294="snížená",J294,0)</f>
        <v>0</v>
      </c>
      <c r="BG294" s="238">
        <f>IF(N294="zákl. přenesená",J294,0)</f>
        <v>0</v>
      </c>
      <c r="BH294" s="238">
        <f>IF(N294="sníž. přenesená",J294,0)</f>
        <v>0</v>
      </c>
      <c r="BI294" s="238">
        <f>IF(N294="nulová",J294,0)</f>
        <v>0</v>
      </c>
      <c r="BJ294" s="17" t="s">
        <v>23</v>
      </c>
      <c r="BK294" s="238">
        <f>ROUND(I294*H294,2)</f>
        <v>0</v>
      </c>
      <c r="BL294" s="17" t="s">
        <v>140</v>
      </c>
      <c r="BM294" s="237" t="s">
        <v>382</v>
      </c>
    </row>
    <row r="295" s="2" customFormat="1">
      <c r="A295" s="38"/>
      <c r="B295" s="39"/>
      <c r="C295" s="40"/>
      <c r="D295" s="239" t="s">
        <v>142</v>
      </c>
      <c r="E295" s="40"/>
      <c r="F295" s="240" t="s">
        <v>383</v>
      </c>
      <c r="G295" s="40"/>
      <c r="H295" s="40"/>
      <c r="I295" s="241"/>
      <c r="J295" s="40"/>
      <c r="K295" s="40"/>
      <c r="L295" s="44"/>
      <c r="M295" s="242"/>
      <c r="N295" s="243"/>
      <c r="O295" s="91"/>
      <c r="P295" s="91"/>
      <c r="Q295" s="91"/>
      <c r="R295" s="91"/>
      <c r="S295" s="91"/>
      <c r="T295" s="92"/>
      <c r="U295" s="38"/>
      <c r="V295" s="38"/>
      <c r="W295" s="38"/>
      <c r="X295" s="38"/>
      <c r="Y295" s="38"/>
      <c r="Z295" s="38"/>
      <c r="AA295" s="38"/>
      <c r="AB295" s="38"/>
      <c r="AC295" s="38"/>
      <c r="AD295" s="38"/>
      <c r="AE295" s="38"/>
      <c r="AT295" s="17" t="s">
        <v>142</v>
      </c>
      <c r="AU295" s="17" t="s">
        <v>92</v>
      </c>
    </row>
    <row r="296" s="2" customFormat="1">
      <c r="A296" s="38"/>
      <c r="B296" s="39"/>
      <c r="C296" s="40"/>
      <c r="D296" s="244" t="s">
        <v>144</v>
      </c>
      <c r="E296" s="40"/>
      <c r="F296" s="245" t="s">
        <v>377</v>
      </c>
      <c r="G296" s="40"/>
      <c r="H296" s="40"/>
      <c r="I296" s="241"/>
      <c r="J296" s="40"/>
      <c r="K296" s="40"/>
      <c r="L296" s="44"/>
      <c r="M296" s="242"/>
      <c r="N296" s="243"/>
      <c r="O296" s="91"/>
      <c r="P296" s="91"/>
      <c r="Q296" s="91"/>
      <c r="R296" s="91"/>
      <c r="S296" s="91"/>
      <c r="T296" s="92"/>
      <c r="U296" s="38"/>
      <c r="V296" s="38"/>
      <c r="W296" s="38"/>
      <c r="X296" s="38"/>
      <c r="Y296" s="38"/>
      <c r="Z296" s="38"/>
      <c r="AA296" s="38"/>
      <c r="AB296" s="38"/>
      <c r="AC296" s="38"/>
      <c r="AD296" s="38"/>
      <c r="AE296" s="38"/>
      <c r="AT296" s="17" t="s">
        <v>144</v>
      </c>
      <c r="AU296" s="17" t="s">
        <v>92</v>
      </c>
    </row>
    <row r="297" s="13" customFormat="1">
      <c r="A297" s="13"/>
      <c r="B297" s="246"/>
      <c r="C297" s="247"/>
      <c r="D297" s="244" t="s">
        <v>146</v>
      </c>
      <c r="E297" s="248" t="s">
        <v>1</v>
      </c>
      <c r="F297" s="249" t="s">
        <v>384</v>
      </c>
      <c r="G297" s="247"/>
      <c r="H297" s="250">
        <v>24.75</v>
      </c>
      <c r="I297" s="251"/>
      <c r="J297" s="247"/>
      <c r="K297" s="247"/>
      <c r="L297" s="252"/>
      <c r="M297" s="253"/>
      <c r="N297" s="254"/>
      <c r="O297" s="254"/>
      <c r="P297" s="254"/>
      <c r="Q297" s="254"/>
      <c r="R297" s="254"/>
      <c r="S297" s="254"/>
      <c r="T297" s="255"/>
      <c r="U297" s="13"/>
      <c r="V297" s="13"/>
      <c r="W297" s="13"/>
      <c r="X297" s="13"/>
      <c r="Y297" s="13"/>
      <c r="Z297" s="13"/>
      <c r="AA297" s="13"/>
      <c r="AB297" s="13"/>
      <c r="AC297" s="13"/>
      <c r="AD297" s="13"/>
      <c r="AE297" s="13"/>
      <c r="AT297" s="256" t="s">
        <v>146</v>
      </c>
      <c r="AU297" s="256" t="s">
        <v>92</v>
      </c>
      <c r="AV297" s="13" t="s">
        <v>92</v>
      </c>
      <c r="AW297" s="13" t="s">
        <v>40</v>
      </c>
      <c r="AX297" s="13" t="s">
        <v>23</v>
      </c>
      <c r="AY297" s="256" t="s">
        <v>133</v>
      </c>
    </row>
    <row r="298" s="2" customFormat="1" ht="62.7" customHeight="1">
      <c r="A298" s="38"/>
      <c r="B298" s="39"/>
      <c r="C298" s="226" t="s">
        <v>385</v>
      </c>
      <c r="D298" s="226" t="s">
        <v>135</v>
      </c>
      <c r="E298" s="227" t="s">
        <v>386</v>
      </c>
      <c r="F298" s="228" t="s">
        <v>387</v>
      </c>
      <c r="G298" s="229" t="s">
        <v>138</v>
      </c>
      <c r="H298" s="230">
        <v>155.24700000000001</v>
      </c>
      <c r="I298" s="231"/>
      <c r="J298" s="232">
        <f>ROUND(I298*H298,2)</f>
        <v>0</v>
      </c>
      <c r="K298" s="228" t="s">
        <v>139</v>
      </c>
      <c r="L298" s="44"/>
      <c r="M298" s="233" t="s">
        <v>1</v>
      </c>
      <c r="N298" s="234" t="s">
        <v>50</v>
      </c>
      <c r="O298" s="91"/>
      <c r="P298" s="235">
        <f>O298*H298</f>
        <v>0</v>
      </c>
      <c r="Q298" s="235">
        <v>1.8480000000000001</v>
      </c>
      <c r="R298" s="235">
        <f>Q298*H298</f>
        <v>286.89645600000006</v>
      </c>
      <c r="S298" s="235">
        <v>0</v>
      </c>
      <c r="T298" s="236">
        <f>S298*H298</f>
        <v>0</v>
      </c>
      <c r="U298" s="38"/>
      <c r="V298" s="38"/>
      <c r="W298" s="38"/>
      <c r="X298" s="38"/>
      <c r="Y298" s="38"/>
      <c r="Z298" s="38"/>
      <c r="AA298" s="38"/>
      <c r="AB298" s="38"/>
      <c r="AC298" s="38"/>
      <c r="AD298" s="38"/>
      <c r="AE298" s="38"/>
      <c r="AR298" s="237" t="s">
        <v>140</v>
      </c>
      <c r="AT298" s="237" t="s">
        <v>135</v>
      </c>
      <c r="AU298" s="237" t="s">
        <v>92</v>
      </c>
      <c r="AY298" s="17" t="s">
        <v>133</v>
      </c>
      <c r="BE298" s="238">
        <f>IF(N298="základní",J298,0)</f>
        <v>0</v>
      </c>
      <c r="BF298" s="238">
        <f>IF(N298="snížená",J298,0)</f>
        <v>0</v>
      </c>
      <c r="BG298" s="238">
        <f>IF(N298="zákl. přenesená",J298,0)</f>
        <v>0</v>
      </c>
      <c r="BH298" s="238">
        <f>IF(N298="sníž. přenesená",J298,0)</f>
        <v>0</v>
      </c>
      <c r="BI298" s="238">
        <f>IF(N298="nulová",J298,0)</f>
        <v>0</v>
      </c>
      <c r="BJ298" s="17" t="s">
        <v>23</v>
      </c>
      <c r="BK298" s="238">
        <f>ROUND(I298*H298,2)</f>
        <v>0</v>
      </c>
      <c r="BL298" s="17" t="s">
        <v>140</v>
      </c>
      <c r="BM298" s="237" t="s">
        <v>388</v>
      </c>
    </row>
    <row r="299" s="2" customFormat="1">
      <c r="A299" s="38"/>
      <c r="B299" s="39"/>
      <c r="C299" s="40"/>
      <c r="D299" s="239" t="s">
        <v>142</v>
      </c>
      <c r="E299" s="40"/>
      <c r="F299" s="240" t="s">
        <v>389</v>
      </c>
      <c r="G299" s="40"/>
      <c r="H299" s="40"/>
      <c r="I299" s="241"/>
      <c r="J299" s="40"/>
      <c r="K299" s="40"/>
      <c r="L299" s="44"/>
      <c r="M299" s="242"/>
      <c r="N299" s="243"/>
      <c r="O299" s="91"/>
      <c r="P299" s="91"/>
      <c r="Q299" s="91"/>
      <c r="R299" s="91"/>
      <c r="S299" s="91"/>
      <c r="T299" s="92"/>
      <c r="U299" s="38"/>
      <c r="V299" s="38"/>
      <c r="W299" s="38"/>
      <c r="X299" s="38"/>
      <c r="Y299" s="38"/>
      <c r="Z299" s="38"/>
      <c r="AA299" s="38"/>
      <c r="AB299" s="38"/>
      <c r="AC299" s="38"/>
      <c r="AD299" s="38"/>
      <c r="AE299" s="38"/>
      <c r="AT299" s="17" t="s">
        <v>142</v>
      </c>
      <c r="AU299" s="17" t="s">
        <v>92</v>
      </c>
    </row>
    <row r="300" s="13" customFormat="1">
      <c r="A300" s="13"/>
      <c r="B300" s="246"/>
      <c r="C300" s="247"/>
      <c r="D300" s="244" t="s">
        <v>146</v>
      </c>
      <c r="E300" s="248" t="s">
        <v>1</v>
      </c>
      <c r="F300" s="249" t="s">
        <v>390</v>
      </c>
      <c r="G300" s="247"/>
      <c r="H300" s="250">
        <v>155.24700000000001</v>
      </c>
      <c r="I300" s="251"/>
      <c r="J300" s="247"/>
      <c r="K300" s="247"/>
      <c r="L300" s="252"/>
      <c r="M300" s="253"/>
      <c r="N300" s="254"/>
      <c r="O300" s="254"/>
      <c r="P300" s="254"/>
      <c r="Q300" s="254"/>
      <c r="R300" s="254"/>
      <c r="S300" s="254"/>
      <c r="T300" s="255"/>
      <c r="U300" s="13"/>
      <c r="V300" s="13"/>
      <c r="W300" s="13"/>
      <c r="X300" s="13"/>
      <c r="Y300" s="13"/>
      <c r="Z300" s="13"/>
      <c r="AA300" s="13"/>
      <c r="AB300" s="13"/>
      <c r="AC300" s="13"/>
      <c r="AD300" s="13"/>
      <c r="AE300" s="13"/>
      <c r="AT300" s="256" t="s">
        <v>146</v>
      </c>
      <c r="AU300" s="256" t="s">
        <v>92</v>
      </c>
      <c r="AV300" s="13" t="s">
        <v>92</v>
      </c>
      <c r="AW300" s="13" t="s">
        <v>40</v>
      </c>
      <c r="AX300" s="13" t="s">
        <v>23</v>
      </c>
      <c r="AY300" s="256" t="s">
        <v>133</v>
      </c>
    </row>
    <row r="301" s="2" customFormat="1" ht="33" customHeight="1">
      <c r="A301" s="38"/>
      <c r="B301" s="39"/>
      <c r="C301" s="226" t="s">
        <v>391</v>
      </c>
      <c r="D301" s="226" t="s">
        <v>135</v>
      </c>
      <c r="E301" s="227" t="s">
        <v>392</v>
      </c>
      <c r="F301" s="228" t="s">
        <v>393</v>
      </c>
      <c r="G301" s="229" t="s">
        <v>138</v>
      </c>
      <c r="H301" s="230">
        <v>103.49800000000001</v>
      </c>
      <c r="I301" s="231"/>
      <c r="J301" s="232">
        <f>ROUND(I301*H301,2)</f>
        <v>0</v>
      </c>
      <c r="K301" s="228" t="s">
        <v>139</v>
      </c>
      <c r="L301" s="44"/>
      <c r="M301" s="233" t="s">
        <v>1</v>
      </c>
      <c r="N301" s="234" t="s">
        <v>50</v>
      </c>
      <c r="O301" s="91"/>
      <c r="P301" s="235">
        <f>O301*H301</f>
        <v>0</v>
      </c>
      <c r="Q301" s="235">
        <v>1.8899999999999999</v>
      </c>
      <c r="R301" s="235">
        <f>Q301*H301</f>
        <v>195.61122</v>
      </c>
      <c r="S301" s="235">
        <v>0</v>
      </c>
      <c r="T301" s="236">
        <f>S301*H301</f>
        <v>0</v>
      </c>
      <c r="U301" s="38"/>
      <c r="V301" s="38"/>
      <c r="W301" s="38"/>
      <c r="X301" s="38"/>
      <c r="Y301" s="38"/>
      <c r="Z301" s="38"/>
      <c r="AA301" s="38"/>
      <c r="AB301" s="38"/>
      <c r="AC301" s="38"/>
      <c r="AD301" s="38"/>
      <c r="AE301" s="38"/>
      <c r="AR301" s="237" t="s">
        <v>140</v>
      </c>
      <c r="AT301" s="237" t="s">
        <v>135</v>
      </c>
      <c r="AU301" s="237" t="s">
        <v>92</v>
      </c>
      <c r="AY301" s="17" t="s">
        <v>133</v>
      </c>
      <c r="BE301" s="238">
        <f>IF(N301="základní",J301,0)</f>
        <v>0</v>
      </c>
      <c r="BF301" s="238">
        <f>IF(N301="snížená",J301,0)</f>
        <v>0</v>
      </c>
      <c r="BG301" s="238">
        <f>IF(N301="zákl. přenesená",J301,0)</f>
        <v>0</v>
      </c>
      <c r="BH301" s="238">
        <f>IF(N301="sníž. přenesená",J301,0)</f>
        <v>0</v>
      </c>
      <c r="BI301" s="238">
        <f>IF(N301="nulová",J301,0)</f>
        <v>0</v>
      </c>
      <c r="BJ301" s="17" t="s">
        <v>23</v>
      </c>
      <c r="BK301" s="238">
        <f>ROUND(I301*H301,2)</f>
        <v>0</v>
      </c>
      <c r="BL301" s="17" t="s">
        <v>140</v>
      </c>
      <c r="BM301" s="237" t="s">
        <v>394</v>
      </c>
    </row>
    <row r="302" s="2" customFormat="1">
      <c r="A302" s="38"/>
      <c r="B302" s="39"/>
      <c r="C302" s="40"/>
      <c r="D302" s="239" t="s">
        <v>142</v>
      </c>
      <c r="E302" s="40"/>
      <c r="F302" s="240" t="s">
        <v>395</v>
      </c>
      <c r="G302" s="40"/>
      <c r="H302" s="40"/>
      <c r="I302" s="241"/>
      <c r="J302" s="40"/>
      <c r="K302" s="40"/>
      <c r="L302" s="44"/>
      <c r="M302" s="242"/>
      <c r="N302" s="243"/>
      <c r="O302" s="91"/>
      <c r="P302" s="91"/>
      <c r="Q302" s="91"/>
      <c r="R302" s="91"/>
      <c r="S302" s="91"/>
      <c r="T302" s="92"/>
      <c r="U302" s="38"/>
      <c r="V302" s="38"/>
      <c r="W302" s="38"/>
      <c r="X302" s="38"/>
      <c r="Y302" s="38"/>
      <c r="Z302" s="38"/>
      <c r="AA302" s="38"/>
      <c r="AB302" s="38"/>
      <c r="AC302" s="38"/>
      <c r="AD302" s="38"/>
      <c r="AE302" s="38"/>
      <c r="AT302" s="17" t="s">
        <v>142</v>
      </c>
      <c r="AU302" s="17" t="s">
        <v>92</v>
      </c>
    </row>
    <row r="303" s="13" customFormat="1">
      <c r="A303" s="13"/>
      <c r="B303" s="246"/>
      <c r="C303" s="247"/>
      <c r="D303" s="244" t="s">
        <v>146</v>
      </c>
      <c r="E303" s="248" t="s">
        <v>1</v>
      </c>
      <c r="F303" s="249" t="s">
        <v>396</v>
      </c>
      <c r="G303" s="247"/>
      <c r="H303" s="250">
        <v>103.49800000000001</v>
      </c>
      <c r="I303" s="251"/>
      <c r="J303" s="247"/>
      <c r="K303" s="247"/>
      <c r="L303" s="252"/>
      <c r="M303" s="253"/>
      <c r="N303" s="254"/>
      <c r="O303" s="254"/>
      <c r="P303" s="254"/>
      <c r="Q303" s="254"/>
      <c r="R303" s="254"/>
      <c r="S303" s="254"/>
      <c r="T303" s="255"/>
      <c r="U303" s="13"/>
      <c r="V303" s="13"/>
      <c r="W303" s="13"/>
      <c r="X303" s="13"/>
      <c r="Y303" s="13"/>
      <c r="Z303" s="13"/>
      <c r="AA303" s="13"/>
      <c r="AB303" s="13"/>
      <c r="AC303" s="13"/>
      <c r="AD303" s="13"/>
      <c r="AE303" s="13"/>
      <c r="AT303" s="256" t="s">
        <v>146</v>
      </c>
      <c r="AU303" s="256" t="s">
        <v>92</v>
      </c>
      <c r="AV303" s="13" t="s">
        <v>92</v>
      </c>
      <c r="AW303" s="13" t="s">
        <v>40</v>
      </c>
      <c r="AX303" s="13" t="s">
        <v>23</v>
      </c>
      <c r="AY303" s="256" t="s">
        <v>133</v>
      </c>
    </row>
    <row r="304" s="2" customFormat="1" ht="44.25" customHeight="1">
      <c r="A304" s="38"/>
      <c r="B304" s="39"/>
      <c r="C304" s="226" t="s">
        <v>397</v>
      </c>
      <c r="D304" s="226" t="s">
        <v>135</v>
      </c>
      <c r="E304" s="227" t="s">
        <v>398</v>
      </c>
      <c r="F304" s="228" t="s">
        <v>399</v>
      </c>
      <c r="G304" s="229" t="s">
        <v>258</v>
      </c>
      <c r="H304" s="230">
        <v>196.80000000000001</v>
      </c>
      <c r="I304" s="231"/>
      <c r="J304" s="232">
        <f>ROUND(I304*H304,2)</f>
        <v>0</v>
      </c>
      <c r="K304" s="228" t="s">
        <v>139</v>
      </c>
      <c r="L304" s="44"/>
      <c r="M304" s="233" t="s">
        <v>1</v>
      </c>
      <c r="N304" s="234" t="s">
        <v>50</v>
      </c>
      <c r="O304" s="91"/>
      <c r="P304" s="235">
        <f>O304*H304</f>
        <v>0</v>
      </c>
      <c r="Q304" s="235">
        <v>0.74327200000000004</v>
      </c>
      <c r="R304" s="235">
        <f>Q304*H304</f>
        <v>146.27592960000001</v>
      </c>
      <c r="S304" s="235">
        <v>0</v>
      </c>
      <c r="T304" s="236">
        <f>S304*H304</f>
        <v>0</v>
      </c>
      <c r="U304" s="38"/>
      <c r="V304" s="38"/>
      <c r="W304" s="38"/>
      <c r="X304" s="38"/>
      <c r="Y304" s="38"/>
      <c r="Z304" s="38"/>
      <c r="AA304" s="38"/>
      <c r="AB304" s="38"/>
      <c r="AC304" s="38"/>
      <c r="AD304" s="38"/>
      <c r="AE304" s="38"/>
      <c r="AR304" s="237" t="s">
        <v>140</v>
      </c>
      <c r="AT304" s="237" t="s">
        <v>135</v>
      </c>
      <c r="AU304" s="237" t="s">
        <v>92</v>
      </c>
      <c r="AY304" s="17" t="s">
        <v>133</v>
      </c>
      <c r="BE304" s="238">
        <f>IF(N304="základní",J304,0)</f>
        <v>0</v>
      </c>
      <c r="BF304" s="238">
        <f>IF(N304="snížená",J304,0)</f>
        <v>0</v>
      </c>
      <c r="BG304" s="238">
        <f>IF(N304="zákl. přenesená",J304,0)</f>
        <v>0</v>
      </c>
      <c r="BH304" s="238">
        <f>IF(N304="sníž. přenesená",J304,0)</f>
        <v>0</v>
      </c>
      <c r="BI304" s="238">
        <f>IF(N304="nulová",J304,0)</f>
        <v>0</v>
      </c>
      <c r="BJ304" s="17" t="s">
        <v>23</v>
      </c>
      <c r="BK304" s="238">
        <f>ROUND(I304*H304,2)</f>
        <v>0</v>
      </c>
      <c r="BL304" s="17" t="s">
        <v>140</v>
      </c>
      <c r="BM304" s="237" t="s">
        <v>400</v>
      </c>
    </row>
    <row r="305" s="2" customFormat="1">
      <c r="A305" s="38"/>
      <c r="B305" s="39"/>
      <c r="C305" s="40"/>
      <c r="D305" s="239" t="s">
        <v>142</v>
      </c>
      <c r="E305" s="40"/>
      <c r="F305" s="240" t="s">
        <v>401</v>
      </c>
      <c r="G305" s="40"/>
      <c r="H305" s="40"/>
      <c r="I305" s="241"/>
      <c r="J305" s="40"/>
      <c r="K305" s="40"/>
      <c r="L305" s="44"/>
      <c r="M305" s="242"/>
      <c r="N305" s="243"/>
      <c r="O305" s="91"/>
      <c r="P305" s="91"/>
      <c r="Q305" s="91"/>
      <c r="R305" s="91"/>
      <c r="S305" s="91"/>
      <c r="T305" s="92"/>
      <c r="U305" s="38"/>
      <c r="V305" s="38"/>
      <c r="W305" s="38"/>
      <c r="X305" s="38"/>
      <c r="Y305" s="38"/>
      <c r="Z305" s="38"/>
      <c r="AA305" s="38"/>
      <c r="AB305" s="38"/>
      <c r="AC305" s="38"/>
      <c r="AD305" s="38"/>
      <c r="AE305" s="38"/>
      <c r="AT305" s="17" t="s">
        <v>142</v>
      </c>
      <c r="AU305" s="17" t="s">
        <v>92</v>
      </c>
    </row>
    <row r="306" s="2" customFormat="1">
      <c r="A306" s="38"/>
      <c r="B306" s="39"/>
      <c r="C306" s="40"/>
      <c r="D306" s="244" t="s">
        <v>144</v>
      </c>
      <c r="E306" s="40"/>
      <c r="F306" s="245" t="s">
        <v>402</v>
      </c>
      <c r="G306" s="40"/>
      <c r="H306" s="40"/>
      <c r="I306" s="241"/>
      <c r="J306" s="40"/>
      <c r="K306" s="40"/>
      <c r="L306" s="44"/>
      <c r="M306" s="242"/>
      <c r="N306" s="243"/>
      <c r="O306" s="91"/>
      <c r="P306" s="91"/>
      <c r="Q306" s="91"/>
      <c r="R306" s="91"/>
      <c r="S306" s="91"/>
      <c r="T306" s="92"/>
      <c r="U306" s="38"/>
      <c r="V306" s="38"/>
      <c r="W306" s="38"/>
      <c r="X306" s="38"/>
      <c r="Y306" s="38"/>
      <c r="Z306" s="38"/>
      <c r="AA306" s="38"/>
      <c r="AB306" s="38"/>
      <c r="AC306" s="38"/>
      <c r="AD306" s="38"/>
      <c r="AE306" s="38"/>
      <c r="AT306" s="17" t="s">
        <v>144</v>
      </c>
      <c r="AU306" s="17" t="s">
        <v>92</v>
      </c>
    </row>
    <row r="307" s="13" customFormat="1">
      <c r="A307" s="13"/>
      <c r="B307" s="246"/>
      <c r="C307" s="247"/>
      <c r="D307" s="244" t="s">
        <v>146</v>
      </c>
      <c r="E307" s="248" t="s">
        <v>1</v>
      </c>
      <c r="F307" s="249" t="s">
        <v>328</v>
      </c>
      <c r="G307" s="247"/>
      <c r="H307" s="250">
        <v>196.80000000000001</v>
      </c>
      <c r="I307" s="251"/>
      <c r="J307" s="247"/>
      <c r="K307" s="247"/>
      <c r="L307" s="252"/>
      <c r="M307" s="253"/>
      <c r="N307" s="254"/>
      <c r="O307" s="254"/>
      <c r="P307" s="254"/>
      <c r="Q307" s="254"/>
      <c r="R307" s="254"/>
      <c r="S307" s="254"/>
      <c r="T307" s="255"/>
      <c r="U307" s="13"/>
      <c r="V307" s="13"/>
      <c r="W307" s="13"/>
      <c r="X307" s="13"/>
      <c r="Y307" s="13"/>
      <c r="Z307" s="13"/>
      <c r="AA307" s="13"/>
      <c r="AB307" s="13"/>
      <c r="AC307" s="13"/>
      <c r="AD307" s="13"/>
      <c r="AE307" s="13"/>
      <c r="AT307" s="256" t="s">
        <v>146</v>
      </c>
      <c r="AU307" s="256" t="s">
        <v>92</v>
      </c>
      <c r="AV307" s="13" t="s">
        <v>92</v>
      </c>
      <c r="AW307" s="13" t="s">
        <v>40</v>
      </c>
      <c r="AX307" s="13" t="s">
        <v>23</v>
      </c>
      <c r="AY307" s="256" t="s">
        <v>133</v>
      </c>
    </row>
    <row r="308" s="2" customFormat="1" ht="44.25" customHeight="1">
      <c r="A308" s="38"/>
      <c r="B308" s="39"/>
      <c r="C308" s="226" t="s">
        <v>403</v>
      </c>
      <c r="D308" s="226" t="s">
        <v>135</v>
      </c>
      <c r="E308" s="227" t="s">
        <v>404</v>
      </c>
      <c r="F308" s="228" t="s">
        <v>405</v>
      </c>
      <c r="G308" s="229" t="s">
        <v>258</v>
      </c>
      <c r="H308" s="230">
        <v>142.83600000000001</v>
      </c>
      <c r="I308" s="231"/>
      <c r="J308" s="232">
        <f>ROUND(I308*H308,2)</f>
        <v>0</v>
      </c>
      <c r="K308" s="228" t="s">
        <v>139</v>
      </c>
      <c r="L308" s="44"/>
      <c r="M308" s="233" t="s">
        <v>1</v>
      </c>
      <c r="N308" s="234" t="s">
        <v>50</v>
      </c>
      <c r="O308" s="91"/>
      <c r="P308" s="235">
        <f>O308*H308</f>
        <v>0</v>
      </c>
      <c r="Q308" s="235">
        <v>0.93778799999999995</v>
      </c>
      <c r="R308" s="235">
        <f>Q308*H308</f>
        <v>133.949886768</v>
      </c>
      <c r="S308" s="235">
        <v>0</v>
      </c>
      <c r="T308" s="236">
        <f>S308*H308</f>
        <v>0</v>
      </c>
      <c r="U308" s="38"/>
      <c r="V308" s="38"/>
      <c r="W308" s="38"/>
      <c r="X308" s="38"/>
      <c r="Y308" s="38"/>
      <c r="Z308" s="38"/>
      <c r="AA308" s="38"/>
      <c r="AB308" s="38"/>
      <c r="AC308" s="38"/>
      <c r="AD308" s="38"/>
      <c r="AE308" s="38"/>
      <c r="AR308" s="237" t="s">
        <v>140</v>
      </c>
      <c r="AT308" s="237" t="s">
        <v>135</v>
      </c>
      <c r="AU308" s="237" t="s">
        <v>92</v>
      </c>
      <c r="AY308" s="17" t="s">
        <v>133</v>
      </c>
      <c r="BE308" s="238">
        <f>IF(N308="základní",J308,0)</f>
        <v>0</v>
      </c>
      <c r="BF308" s="238">
        <f>IF(N308="snížená",J308,0)</f>
        <v>0</v>
      </c>
      <c r="BG308" s="238">
        <f>IF(N308="zákl. přenesená",J308,0)</f>
        <v>0</v>
      </c>
      <c r="BH308" s="238">
        <f>IF(N308="sníž. přenesená",J308,0)</f>
        <v>0</v>
      </c>
      <c r="BI308" s="238">
        <f>IF(N308="nulová",J308,0)</f>
        <v>0</v>
      </c>
      <c r="BJ308" s="17" t="s">
        <v>23</v>
      </c>
      <c r="BK308" s="238">
        <f>ROUND(I308*H308,2)</f>
        <v>0</v>
      </c>
      <c r="BL308" s="17" t="s">
        <v>140</v>
      </c>
      <c r="BM308" s="237" t="s">
        <v>406</v>
      </c>
    </row>
    <row r="309" s="2" customFormat="1">
      <c r="A309" s="38"/>
      <c r="B309" s="39"/>
      <c r="C309" s="40"/>
      <c r="D309" s="239" t="s">
        <v>142</v>
      </c>
      <c r="E309" s="40"/>
      <c r="F309" s="240" t="s">
        <v>407</v>
      </c>
      <c r="G309" s="40"/>
      <c r="H309" s="40"/>
      <c r="I309" s="241"/>
      <c r="J309" s="40"/>
      <c r="K309" s="40"/>
      <c r="L309" s="44"/>
      <c r="M309" s="242"/>
      <c r="N309" s="243"/>
      <c r="O309" s="91"/>
      <c r="P309" s="91"/>
      <c r="Q309" s="91"/>
      <c r="R309" s="91"/>
      <c r="S309" s="91"/>
      <c r="T309" s="92"/>
      <c r="U309" s="38"/>
      <c r="V309" s="38"/>
      <c r="W309" s="38"/>
      <c r="X309" s="38"/>
      <c r="Y309" s="38"/>
      <c r="Z309" s="38"/>
      <c r="AA309" s="38"/>
      <c r="AB309" s="38"/>
      <c r="AC309" s="38"/>
      <c r="AD309" s="38"/>
      <c r="AE309" s="38"/>
      <c r="AT309" s="17" t="s">
        <v>142</v>
      </c>
      <c r="AU309" s="17" t="s">
        <v>92</v>
      </c>
    </row>
    <row r="310" s="2" customFormat="1">
      <c r="A310" s="38"/>
      <c r="B310" s="39"/>
      <c r="C310" s="40"/>
      <c r="D310" s="244" t="s">
        <v>144</v>
      </c>
      <c r="E310" s="40"/>
      <c r="F310" s="245" t="s">
        <v>402</v>
      </c>
      <c r="G310" s="40"/>
      <c r="H310" s="40"/>
      <c r="I310" s="241"/>
      <c r="J310" s="40"/>
      <c r="K310" s="40"/>
      <c r="L310" s="44"/>
      <c r="M310" s="242"/>
      <c r="N310" s="243"/>
      <c r="O310" s="91"/>
      <c r="P310" s="91"/>
      <c r="Q310" s="91"/>
      <c r="R310" s="91"/>
      <c r="S310" s="91"/>
      <c r="T310" s="92"/>
      <c r="U310" s="38"/>
      <c r="V310" s="38"/>
      <c r="W310" s="38"/>
      <c r="X310" s="38"/>
      <c r="Y310" s="38"/>
      <c r="Z310" s="38"/>
      <c r="AA310" s="38"/>
      <c r="AB310" s="38"/>
      <c r="AC310" s="38"/>
      <c r="AD310" s="38"/>
      <c r="AE310" s="38"/>
      <c r="AT310" s="17" t="s">
        <v>144</v>
      </c>
      <c r="AU310" s="17" t="s">
        <v>92</v>
      </c>
    </row>
    <row r="311" s="15" customFormat="1">
      <c r="A311" s="15"/>
      <c r="B311" s="268"/>
      <c r="C311" s="269"/>
      <c r="D311" s="244" t="s">
        <v>146</v>
      </c>
      <c r="E311" s="270" t="s">
        <v>1</v>
      </c>
      <c r="F311" s="271" t="s">
        <v>408</v>
      </c>
      <c r="G311" s="269"/>
      <c r="H311" s="270" t="s">
        <v>1</v>
      </c>
      <c r="I311" s="272"/>
      <c r="J311" s="269"/>
      <c r="K311" s="269"/>
      <c r="L311" s="273"/>
      <c r="M311" s="274"/>
      <c r="N311" s="275"/>
      <c r="O311" s="275"/>
      <c r="P311" s="275"/>
      <c r="Q311" s="275"/>
      <c r="R311" s="275"/>
      <c r="S311" s="275"/>
      <c r="T311" s="276"/>
      <c r="U311" s="15"/>
      <c r="V311" s="15"/>
      <c r="W311" s="15"/>
      <c r="X311" s="15"/>
      <c r="Y311" s="15"/>
      <c r="Z311" s="15"/>
      <c r="AA311" s="15"/>
      <c r="AB311" s="15"/>
      <c r="AC311" s="15"/>
      <c r="AD311" s="15"/>
      <c r="AE311" s="15"/>
      <c r="AT311" s="277" t="s">
        <v>146</v>
      </c>
      <c r="AU311" s="277" t="s">
        <v>92</v>
      </c>
      <c r="AV311" s="15" t="s">
        <v>23</v>
      </c>
      <c r="AW311" s="15" t="s">
        <v>40</v>
      </c>
      <c r="AX311" s="15" t="s">
        <v>85</v>
      </c>
      <c r="AY311" s="277" t="s">
        <v>133</v>
      </c>
    </row>
    <row r="312" s="13" customFormat="1">
      <c r="A312" s="13"/>
      <c r="B312" s="246"/>
      <c r="C312" s="247"/>
      <c r="D312" s="244" t="s">
        <v>146</v>
      </c>
      <c r="E312" s="248" t="s">
        <v>1</v>
      </c>
      <c r="F312" s="249" t="s">
        <v>335</v>
      </c>
      <c r="G312" s="247"/>
      <c r="H312" s="250">
        <v>78.400000000000006</v>
      </c>
      <c r="I312" s="251"/>
      <c r="J312" s="247"/>
      <c r="K312" s="247"/>
      <c r="L312" s="252"/>
      <c r="M312" s="253"/>
      <c r="N312" s="254"/>
      <c r="O312" s="254"/>
      <c r="P312" s="254"/>
      <c r="Q312" s="254"/>
      <c r="R312" s="254"/>
      <c r="S312" s="254"/>
      <c r="T312" s="255"/>
      <c r="U312" s="13"/>
      <c r="V312" s="13"/>
      <c r="W312" s="13"/>
      <c r="X312" s="13"/>
      <c r="Y312" s="13"/>
      <c r="Z312" s="13"/>
      <c r="AA312" s="13"/>
      <c r="AB312" s="13"/>
      <c r="AC312" s="13"/>
      <c r="AD312" s="13"/>
      <c r="AE312" s="13"/>
      <c r="AT312" s="256" t="s">
        <v>146</v>
      </c>
      <c r="AU312" s="256" t="s">
        <v>92</v>
      </c>
      <c r="AV312" s="13" t="s">
        <v>92</v>
      </c>
      <c r="AW312" s="13" t="s">
        <v>40</v>
      </c>
      <c r="AX312" s="13" t="s">
        <v>85</v>
      </c>
      <c r="AY312" s="256" t="s">
        <v>133</v>
      </c>
    </row>
    <row r="313" s="13" customFormat="1">
      <c r="A313" s="13"/>
      <c r="B313" s="246"/>
      <c r="C313" s="247"/>
      <c r="D313" s="244" t="s">
        <v>146</v>
      </c>
      <c r="E313" s="248" t="s">
        <v>1</v>
      </c>
      <c r="F313" s="249" t="s">
        <v>336</v>
      </c>
      <c r="G313" s="247"/>
      <c r="H313" s="250">
        <v>23.436</v>
      </c>
      <c r="I313" s="251"/>
      <c r="J313" s="247"/>
      <c r="K313" s="247"/>
      <c r="L313" s="252"/>
      <c r="M313" s="253"/>
      <c r="N313" s="254"/>
      <c r="O313" s="254"/>
      <c r="P313" s="254"/>
      <c r="Q313" s="254"/>
      <c r="R313" s="254"/>
      <c r="S313" s="254"/>
      <c r="T313" s="255"/>
      <c r="U313" s="13"/>
      <c r="V313" s="13"/>
      <c r="W313" s="13"/>
      <c r="X313" s="13"/>
      <c r="Y313" s="13"/>
      <c r="Z313" s="13"/>
      <c r="AA313" s="13"/>
      <c r="AB313" s="13"/>
      <c r="AC313" s="13"/>
      <c r="AD313" s="13"/>
      <c r="AE313" s="13"/>
      <c r="AT313" s="256" t="s">
        <v>146</v>
      </c>
      <c r="AU313" s="256" t="s">
        <v>92</v>
      </c>
      <c r="AV313" s="13" t="s">
        <v>92</v>
      </c>
      <c r="AW313" s="13" t="s">
        <v>40</v>
      </c>
      <c r="AX313" s="13" t="s">
        <v>85</v>
      </c>
      <c r="AY313" s="256" t="s">
        <v>133</v>
      </c>
    </row>
    <row r="314" s="13" customFormat="1">
      <c r="A314" s="13"/>
      <c r="B314" s="246"/>
      <c r="C314" s="247"/>
      <c r="D314" s="244" t="s">
        <v>146</v>
      </c>
      <c r="E314" s="248" t="s">
        <v>1</v>
      </c>
      <c r="F314" s="249" t="s">
        <v>337</v>
      </c>
      <c r="G314" s="247"/>
      <c r="H314" s="250">
        <v>41</v>
      </c>
      <c r="I314" s="251"/>
      <c r="J314" s="247"/>
      <c r="K314" s="247"/>
      <c r="L314" s="252"/>
      <c r="M314" s="253"/>
      <c r="N314" s="254"/>
      <c r="O314" s="254"/>
      <c r="P314" s="254"/>
      <c r="Q314" s="254"/>
      <c r="R314" s="254"/>
      <c r="S314" s="254"/>
      <c r="T314" s="255"/>
      <c r="U314" s="13"/>
      <c r="V314" s="13"/>
      <c r="W314" s="13"/>
      <c r="X314" s="13"/>
      <c r="Y314" s="13"/>
      <c r="Z314" s="13"/>
      <c r="AA314" s="13"/>
      <c r="AB314" s="13"/>
      <c r="AC314" s="13"/>
      <c r="AD314" s="13"/>
      <c r="AE314" s="13"/>
      <c r="AT314" s="256" t="s">
        <v>146</v>
      </c>
      <c r="AU314" s="256" t="s">
        <v>92</v>
      </c>
      <c r="AV314" s="13" t="s">
        <v>92</v>
      </c>
      <c r="AW314" s="13" t="s">
        <v>40</v>
      </c>
      <c r="AX314" s="13" t="s">
        <v>85</v>
      </c>
      <c r="AY314" s="256" t="s">
        <v>133</v>
      </c>
    </row>
    <row r="315" s="14" customFormat="1">
      <c r="A315" s="14"/>
      <c r="B315" s="257"/>
      <c r="C315" s="258"/>
      <c r="D315" s="244" t="s">
        <v>146</v>
      </c>
      <c r="E315" s="259" t="s">
        <v>1</v>
      </c>
      <c r="F315" s="260" t="s">
        <v>149</v>
      </c>
      <c r="G315" s="258"/>
      <c r="H315" s="261">
        <v>142.83600000000001</v>
      </c>
      <c r="I315" s="262"/>
      <c r="J315" s="258"/>
      <c r="K315" s="258"/>
      <c r="L315" s="263"/>
      <c r="M315" s="264"/>
      <c r="N315" s="265"/>
      <c r="O315" s="265"/>
      <c r="P315" s="265"/>
      <c r="Q315" s="265"/>
      <c r="R315" s="265"/>
      <c r="S315" s="265"/>
      <c r="T315" s="266"/>
      <c r="U315" s="14"/>
      <c r="V315" s="14"/>
      <c r="W315" s="14"/>
      <c r="X315" s="14"/>
      <c r="Y315" s="14"/>
      <c r="Z315" s="14"/>
      <c r="AA315" s="14"/>
      <c r="AB315" s="14"/>
      <c r="AC315" s="14"/>
      <c r="AD315" s="14"/>
      <c r="AE315" s="14"/>
      <c r="AT315" s="267" t="s">
        <v>146</v>
      </c>
      <c r="AU315" s="267" t="s">
        <v>92</v>
      </c>
      <c r="AV315" s="14" t="s">
        <v>140</v>
      </c>
      <c r="AW315" s="14" t="s">
        <v>40</v>
      </c>
      <c r="AX315" s="14" t="s">
        <v>23</v>
      </c>
      <c r="AY315" s="267" t="s">
        <v>133</v>
      </c>
    </row>
    <row r="316" s="12" customFormat="1" ht="22.8" customHeight="1">
      <c r="A316" s="12"/>
      <c r="B316" s="210"/>
      <c r="C316" s="211"/>
      <c r="D316" s="212" t="s">
        <v>84</v>
      </c>
      <c r="E316" s="224" t="s">
        <v>204</v>
      </c>
      <c r="F316" s="224" t="s">
        <v>409</v>
      </c>
      <c r="G316" s="211"/>
      <c r="H316" s="211"/>
      <c r="I316" s="214"/>
      <c r="J316" s="225">
        <f>BK316</f>
        <v>0</v>
      </c>
      <c r="K316" s="211"/>
      <c r="L316" s="216"/>
      <c r="M316" s="217"/>
      <c r="N316" s="218"/>
      <c r="O316" s="218"/>
      <c r="P316" s="219">
        <f>SUM(P317:P320)</f>
        <v>0</v>
      </c>
      <c r="Q316" s="218"/>
      <c r="R316" s="219">
        <f>SUM(R317:R320)</f>
        <v>2.9399999999999999</v>
      </c>
      <c r="S316" s="218"/>
      <c r="T316" s="220">
        <f>SUM(T317:T320)</f>
        <v>53.900000000000006</v>
      </c>
      <c r="U316" s="12"/>
      <c r="V316" s="12"/>
      <c r="W316" s="12"/>
      <c r="X316" s="12"/>
      <c r="Y316" s="12"/>
      <c r="Z316" s="12"/>
      <c r="AA316" s="12"/>
      <c r="AB316" s="12"/>
      <c r="AC316" s="12"/>
      <c r="AD316" s="12"/>
      <c r="AE316" s="12"/>
      <c r="AR316" s="221" t="s">
        <v>23</v>
      </c>
      <c r="AT316" s="222" t="s">
        <v>84</v>
      </c>
      <c r="AU316" s="222" t="s">
        <v>23</v>
      </c>
      <c r="AY316" s="221" t="s">
        <v>133</v>
      </c>
      <c r="BK316" s="223">
        <f>SUM(BK317:BK320)</f>
        <v>0</v>
      </c>
    </row>
    <row r="317" s="2" customFormat="1" ht="21.75" customHeight="1">
      <c r="A317" s="38"/>
      <c r="B317" s="39"/>
      <c r="C317" s="226" t="s">
        <v>410</v>
      </c>
      <c r="D317" s="226" t="s">
        <v>135</v>
      </c>
      <c r="E317" s="227" t="s">
        <v>411</v>
      </c>
      <c r="F317" s="228" t="s">
        <v>412</v>
      </c>
      <c r="G317" s="229" t="s">
        <v>138</v>
      </c>
      <c r="H317" s="230">
        <v>24.5</v>
      </c>
      <c r="I317" s="231"/>
      <c r="J317" s="232">
        <f>ROUND(I317*H317,2)</f>
        <v>0</v>
      </c>
      <c r="K317" s="228" t="s">
        <v>139</v>
      </c>
      <c r="L317" s="44"/>
      <c r="M317" s="233" t="s">
        <v>1</v>
      </c>
      <c r="N317" s="234" t="s">
        <v>50</v>
      </c>
      <c r="O317" s="91"/>
      <c r="P317" s="235">
        <f>O317*H317</f>
        <v>0</v>
      </c>
      <c r="Q317" s="235">
        <v>0.12</v>
      </c>
      <c r="R317" s="235">
        <f>Q317*H317</f>
        <v>2.9399999999999999</v>
      </c>
      <c r="S317" s="235">
        <v>2.2000000000000002</v>
      </c>
      <c r="T317" s="236">
        <f>S317*H317</f>
        <v>53.900000000000006</v>
      </c>
      <c r="U317" s="38"/>
      <c r="V317" s="38"/>
      <c r="W317" s="38"/>
      <c r="X317" s="38"/>
      <c r="Y317" s="38"/>
      <c r="Z317" s="38"/>
      <c r="AA317" s="38"/>
      <c r="AB317" s="38"/>
      <c r="AC317" s="38"/>
      <c r="AD317" s="38"/>
      <c r="AE317" s="38"/>
      <c r="AR317" s="237" t="s">
        <v>140</v>
      </c>
      <c r="AT317" s="237" t="s">
        <v>135</v>
      </c>
      <c r="AU317" s="237" t="s">
        <v>92</v>
      </c>
      <c r="AY317" s="17" t="s">
        <v>133</v>
      </c>
      <c r="BE317" s="238">
        <f>IF(N317="základní",J317,0)</f>
        <v>0</v>
      </c>
      <c r="BF317" s="238">
        <f>IF(N317="snížená",J317,0)</f>
        <v>0</v>
      </c>
      <c r="BG317" s="238">
        <f>IF(N317="zákl. přenesená",J317,0)</f>
        <v>0</v>
      </c>
      <c r="BH317" s="238">
        <f>IF(N317="sníž. přenesená",J317,0)</f>
        <v>0</v>
      </c>
      <c r="BI317" s="238">
        <f>IF(N317="nulová",J317,0)</f>
        <v>0</v>
      </c>
      <c r="BJ317" s="17" t="s">
        <v>23</v>
      </c>
      <c r="BK317" s="238">
        <f>ROUND(I317*H317,2)</f>
        <v>0</v>
      </c>
      <c r="BL317" s="17" t="s">
        <v>140</v>
      </c>
      <c r="BM317" s="237" t="s">
        <v>413</v>
      </c>
    </row>
    <row r="318" s="2" customFormat="1">
      <c r="A318" s="38"/>
      <c r="B318" s="39"/>
      <c r="C318" s="40"/>
      <c r="D318" s="239" t="s">
        <v>142</v>
      </c>
      <c r="E318" s="40"/>
      <c r="F318" s="240" t="s">
        <v>414</v>
      </c>
      <c r="G318" s="40"/>
      <c r="H318" s="40"/>
      <c r="I318" s="241"/>
      <c r="J318" s="40"/>
      <c r="K318" s="40"/>
      <c r="L318" s="44"/>
      <c r="M318" s="242"/>
      <c r="N318" s="243"/>
      <c r="O318" s="91"/>
      <c r="P318" s="91"/>
      <c r="Q318" s="91"/>
      <c r="R318" s="91"/>
      <c r="S318" s="91"/>
      <c r="T318" s="92"/>
      <c r="U318" s="38"/>
      <c r="V318" s="38"/>
      <c r="W318" s="38"/>
      <c r="X318" s="38"/>
      <c r="Y318" s="38"/>
      <c r="Z318" s="38"/>
      <c r="AA318" s="38"/>
      <c r="AB318" s="38"/>
      <c r="AC318" s="38"/>
      <c r="AD318" s="38"/>
      <c r="AE318" s="38"/>
      <c r="AT318" s="17" t="s">
        <v>142</v>
      </c>
      <c r="AU318" s="17" t="s">
        <v>92</v>
      </c>
    </row>
    <row r="319" s="2" customFormat="1">
      <c r="A319" s="38"/>
      <c r="B319" s="39"/>
      <c r="C319" s="40"/>
      <c r="D319" s="244" t="s">
        <v>144</v>
      </c>
      <c r="E319" s="40"/>
      <c r="F319" s="245" t="s">
        <v>415</v>
      </c>
      <c r="G319" s="40"/>
      <c r="H319" s="40"/>
      <c r="I319" s="241"/>
      <c r="J319" s="40"/>
      <c r="K319" s="40"/>
      <c r="L319" s="44"/>
      <c r="M319" s="242"/>
      <c r="N319" s="243"/>
      <c r="O319" s="91"/>
      <c r="P319" s="91"/>
      <c r="Q319" s="91"/>
      <c r="R319" s="91"/>
      <c r="S319" s="91"/>
      <c r="T319" s="92"/>
      <c r="U319" s="38"/>
      <c r="V319" s="38"/>
      <c r="W319" s="38"/>
      <c r="X319" s="38"/>
      <c r="Y319" s="38"/>
      <c r="Z319" s="38"/>
      <c r="AA319" s="38"/>
      <c r="AB319" s="38"/>
      <c r="AC319" s="38"/>
      <c r="AD319" s="38"/>
      <c r="AE319" s="38"/>
      <c r="AT319" s="17" t="s">
        <v>144</v>
      </c>
      <c r="AU319" s="17" t="s">
        <v>92</v>
      </c>
    </row>
    <row r="320" s="13" customFormat="1">
      <c r="A320" s="13"/>
      <c r="B320" s="246"/>
      <c r="C320" s="247"/>
      <c r="D320" s="244" t="s">
        <v>146</v>
      </c>
      <c r="E320" s="248" t="s">
        <v>1</v>
      </c>
      <c r="F320" s="249" t="s">
        <v>416</v>
      </c>
      <c r="G320" s="247"/>
      <c r="H320" s="250">
        <v>24.5</v>
      </c>
      <c r="I320" s="251"/>
      <c r="J320" s="247"/>
      <c r="K320" s="247"/>
      <c r="L320" s="252"/>
      <c r="M320" s="253"/>
      <c r="N320" s="254"/>
      <c r="O320" s="254"/>
      <c r="P320" s="254"/>
      <c r="Q320" s="254"/>
      <c r="R320" s="254"/>
      <c r="S320" s="254"/>
      <c r="T320" s="255"/>
      <c r="U320" s="13"/>
      <c r="V320" s="13"/>
      <c r="W320" s="13"/>
      <c r="X320" s="13"/>
      <c r="Y320" s="13"/>
      <c r="Z320" s="13"/>
      <c r="AA320" s="13"/>
      <c r="AB320" s="13"/>
      <c r="AC320" s="13"/>
      <c r="AD320" s="13"/>
      <c r="AE320" s="13"/>
      <c r="AT320" s="256" t="s">
        <v>146</v>
      </c>
      <c r="AU320" s="256" t="s">
        <v>92</v>
      </c>
      <c r="AV320" s="13" t="s">
        <v>92</v>
      </c>
      <c r="AW320" s="13" t="s">
        <v>40</v>
      </c>
      <c r="AX320" s="13" t="s">
        <v>23</v>
      </c>
      <c r="AY320" s="256" t="s">
        <v>133</v>
      </c>
    </row>
    <row r="321" s="12" customFormat="1" ht="22.8" customHeight="1">
      <c r="A321" s="12"/>
      <c r="B321" s="210"/>
      <c r="C321" s="211"/>
      <c r="D321" s="212" t="s">
        <v>84</v>
      </c>
      <c r="E321" s="224" t="s">
        <v>417</v>
      </c>
      <c r="F321" s="224" t="s">
        <v>418</v>
      </c>
      <c r="G321" s="211"/>
      <c r="H321" s="211"/>
      <c r="I321" s="214"/>
      <c r="J321" s="225">
        <f>BK321</f>
        <v>0</v>
      </c>
      <c r="K321" s="211"/>
      <c r="L321" s="216"/>
      <c r="M321" s="217"/>
      <c r="N321" s="218"/>
      <c r="O321" s="218"/>
      <c r="P321" s="219">
        <f>SUM(P322:P331)</f>
        <v>0</v>
      </c>
      <c r="Q321" s="218"/>
      <c r="R321" s="219">
        <f>SUM(R322:R331)</f>
        <v>0</v>
      </c>
      <c r="S321" s="218"/>
      <c r="T321" s="220">
        <f>SUM(T322:T331)</f>
        <v>0</v>
      </c>
      <c r="U321" s="12"/>
      <c r="V321" s="12"/>
      <c r="W321" s="12"/>
      <c r="X321" s="12"/>
      <c r="Y321" s="12"/>
      <c r="Z321" s="12"/>
      <c r="AA321" s="12"/>
      <c r="AB321" s="12"/>
      <c r="AC321" s="12"/>
      <c r="AD321" s="12"/>
      <c r="AE321" s="12"/>
      <c r="AR321" s="221" t="s">
        <v>23</v>
      </c>
      <c r="AT321" s="222" t="s">
        <v>84</v>
      </c>
      <c r="AU321" s="222" t="s">
        <v>23</v>
      </c>
      <c r="AY321" s="221" t="s">
        <v>133</v>
      </c>
      <c r="BK321" s="223">
        <f>SUM(BK322:BK331)</f>
        <v>0</v>
      </c>
    </row>
    <row r="322" s="2" customFormat="1" ht="44.25" customHeight="1">
      <c r="A322" s="38"/>
      <c r="B322" s="39"/>
      <c r="C322" s="226" t="s">
        <v>419</v>
      </c>
      <c r="D322" s="226" t="s">
        <v>135</v>
      </c>
      <c r="E322" s="227" t="s">
        <v>420</v>
      </c>
      <c r="F322" s="228" t="s">
        <v>421</v>
      </c>
      <c r="G322" s="229" t="s">
        <v>242</v>
      </c>
      <c r="H322" s="230">
        <v>53.899999999999999</v>
      </c>
      <c r="I322" s="231"/>
      <c r="J322" s="232">
        <f>ROUND(I322*H322,2)</f>
        <v>0</v>
      </c>
      <c r="K322" s="228" t="s">
        <v>139</v>
      </c>
      <c r="L322" s="44"/>
      <c r="M322" s="233" t="s">
        <v>1</v>
      </c>
      <c r="N322" s="234" t="s">
        <v>50</v>
      </c>
      <c r="O322" s="91"/>
      <c r="P322" s="235">
        <f>O322*H322</f>
        <v>0</v>
      </c>
      <c r="Q322" s="235">
        <v>0</v>
      </c>
      <c r="R322" s="235">
        <f>Q322*H322</f>
        <v>0</v>
      </c>
      <c r="S322" s="235">
        <v>0</v>
      </c>
      <c r="T322" s="236">
        <f>S322*H322</f>
        <v>0</v>
      </c>
      <c r="U322" s="38"/>
      <c r="V322" s="38"/>
      <c r="W322" s="38"/>
      <c r="X322" s="38"/>
      <c r="Y322" s="38"/>
      <c r="Z322" s="38"/>
      <c r="AA322" s="38"/>
      <c r="AB322" s="38"/>
      <c r="AC322" s="38"/>
      <c r="AD322" s="38"/>
      <c r="AE322" s="38"/>
      <c r="AR322" s="237" t="s">
        <v>140</v>
      </c>
      <c r="AT322" s="237" t="s">
        <v>135</v>
      </c>
      <c r="AU322" s="237" t="s">
        <v>92</v>
      </c>
      <c r="AY322" s="17" t="s">
        <v>133</v>
      </c>
      <c r="BE322" s="238">
        <f>IF(N322="základní",J322,0)</f>
        <v>0</v>
      </c>
      <c r="BF322" s="238">
        <f>IF(N322="snížená",J322,0)</f>
        <v>0</v>
      </c>
      <c r="BG322" s="238">
        <f>IF(N322="zákl. přenesená",J322,0)</f>
        <v>0</v>
      </c>
      <c r="BH322" s="238">
        <f>IF(N322="sníž. přenesená",J322,0)</f>
        <v>0</v>
      </c>
      <c r="BI322" s="238">
        <f>IF(N322="nulová",J322,0)</f>
        <v>0</v>
      </c>
      <c r="BJ322" s="17" t="s">
        <v>23</v>
      </c>
      <c r="BK322" s="238">
        <f>ROUND(I322*H322,2)</f>
        <v>0</v>
      </c>
      <c r="BL322" s="17" t="s">
        <v>140</v>
      </c>
      <c r="BM322" s="237" t="s">
        <v>422</v>
      </c>
    </row>
    <row r="323" s="2" customFormat="1">
      <c r="A323" s="38"/>
      <c r="B323" s="39"/>
      <c r="C323" s="40"/>
      <c r="D323" s="239" t="s">
        <v>142</v>
      </c>
      <c r="E323" s="40"/>
      <c r="F323" s="240" t="s">
        <v>423</v>
      </c>
      <c r="G323" s="40"/>
      <c r="H323" s="40"/>
      <c r="I323" s="241"/>
      <c r="J323" s="40"/>
      <c r="K323" s="40"/>
      <c r="L323" s="44"/>
      <c r="M323" s="242"/>
      <c r="N323" s="243"/>
      <c r="O323" s="91"/>
      <c r="P323" s="91"/>
      <c r="Q323" s="91"/>
      <c r="R323" s="91"/>
      <c r="S323" s="91"/>
      <c r="T323" s="92"/>
      <c r="U323" s="38"/>
      <c r="V323" s="38"/>
      <c r="W323" s="38"/>
      <c r="X323" s="38"/>
      <c r="Y323" s="38"/>
      <c r="Z323" s="38"/>
      <c r="AA323" s="38"/>
      <c r="AB323" s="38"/>
      <c r="AC323" s="38"/>
      <c r="AD323" s="38"/>
      <c r="AE323" s="38"/>
      <c r="AT323" s="17" t="s">
        <v>142</v>
      </c>
      <c r="AU323" s="17" t="s">
        <v>92</v>
      </c>
    </row>
    <row r="324" s="2" customFormat="1">
      <c r="A324" s="38"/>
      <c r="B324" s="39"/>
      <c r="C324" s="40"/>
      <c r="D324" s="244" t="s">
        <v>144</v>
      </c>
      <c r="E324" s="40"/>
      <c r="F324" s="245" t="s">
        <v>424</v>
      </c>
      <c r="G324" s="40"/>
      <c r="H324" s="40"/>
      <c r="I324" s="241"/>
      <c r="J324" s="40"/>
      <c r="K324" s="40"/>
      <c r="L324" s="44"/>
      <c r="M324" s="242"/>
      <c r="N324" s="243"/>
      <c r="O324" s="91"/>
      <c r="P324" s="91"/>
      <c r="Q324" s="91"/>
      <c r="R324" s="91"/>
      <c r="S324" s="91"/>
      <c r="T324" s="92"/>
      <c r="U324" s="38"/>
      <c r="V324" s="38"/>
      <c r="W324" s="38"/>
      <c r="X324" s="38"/>
      <c r="Y324" s="38"/>
      <c r="Z324" s="38"/>
      <c r="AA324" s="38"/>
      <c r="AB324" s="38"/>
      <c r="AC324" s="38"/>
      <c r="AD324" s="38"/>
      <c r="AE324" s="38"/>
      <c r="AT324" s="17" t="s">
        <v>144</v>
      </c>
      <c r="AU324" s="17" t="s">
        <v>92</v>
      </c>
    </row>
    <row r="325" s="2" customFormat="1" ht="33" customHeight="1">
      <c r="A325" s="38"/>
      <c r="B325" s="39"/>
      <c r="C325" s="226" t="s">
        <v>425</v>
      </c>
      <c r="D325" s="226" t="s">
        <v>135</v>
      </c>
      <c r="E325" s="227" t="s">
        <v>426</v>
      </c>
      <c r="F325" s="228" t="s">
        <v>427</v>
      </c>
      <c r="G325" s="229" t="s">
        <v>242</v>
      </c>
      <c r="H325" s="230">
        <v>53.899999999999999</v>
      </c>
      <c r="I325" s="231"/>
      <c r="J325" s="232">
        <f>ROUND(I325*H325,2)</f>
        <v>0</v>
      </c>
      <c r="K325" s="228" t="s">
        <v>139</v>
      </c>
      <c r="L325" s="44"/>
      <c r="M325" s="233" t="s">
        <v>1</v>
      </c>
      <c r="N325" s="234" t="s">
        <v>50</v>
      </c>
      <c r="O325" s="91"/>
      <c r="P325" s="235">
        <f>O325*H325</f>
        <v>0</v>
      </c>
      <c r="Q325" s="235">
        <v>0</v>
      </c>
      <c r="R325" s="235">
        <f>Q325*H325</f>
        <v>0</v>
      </c>
      <c r="S325" s="235">
        <v>0</v>
      </c>
      <c r="T325" s="236">
        <f>S325*H325</f>
        <v>0</v>
      </c>
      <c r="U325" s="38"/>
      <c r="V325" s="38"/>
      <c r="W325" s="38"/>
      <c r="X325" s="38"/>
      <c r="Y325" s="38"/>
      <c r="Z325" s="38"/>
      <c r="AA325" s="38"/>
      <c r="AB325" s="38"/>
      <c r="AC325" s="38"/>
      <c r="AD325" s="38"/>
      <c r="AE325" s="38"/>
      <c r="AR325" s="237" t="s">
        <v>140</v>
      </c>
      <c r="AT325" s="237" t="s">
        <v>135</v>
      </c>
      <c r="AU325" s="237" t="s">
        <v>92</v>
      </c>
      <c r="AY325" s="17" t="s">
        <v>133</v>
      </c>
      <c r="BE325" s="238">
        <f>IF(N325="základní",J325,0)</f>
        <v>0</v>
      </c>
      <c r="BF325" s="238">
        <f>IF(N325="snížená",J325,0)</f>
        <v>0</v>
      </c>
      <c r="BG325" s="238">
        <f>IF(N325="zákl. přenesená",J325,0)</f>
        <v>0</v>
      </c>
      <c r="BH325" s="238">
        <f>IF(N325="sníž. přenesená",J325,0)</f>
        <v>0</v>
      </c>
      <c r="BI325" s="238">
        <f>IF(N325="nulová",J325,0)</f>
        <v>0</v>
      </c>
      <c r="BJ325" s="17" t="s">
        <v>23</v>
      </c>
      <c r="BK325" s="238">
        <f>ROUND(I325*H325,2)</f>
        <v>0</v>
      </c>
      <c r="BL325" s="17" t="s">
        <v>140</v>
      </c>
      <c r="BM325" s="237" t="s">
        <v>428</v>
      </c>
    </row>
    <row r="326" s="2" customFormat="1">
      <c r="A326" s="38"/>
      <c r="B326" s="39"/>
      <c r="C326" s="40"/>
      <c r="D326" s="239" t="s">
        <v>142</v>
      </c>
      <c r="E326" s="40"/>
      <c r="F326" s="240" t="s">
        <v>429</v>
      </c>
      <c r="G326" s="40"/>
      <c r="H326" s="40"/>
      <c r="I326" s="241"/>
      <c r="J326" s="40"/>
      <c r="K326" s="40"/>
      <c r="L326" s="44"/>
      <c r="M326" s="242"/>
      <c r="N326" s="243"/>
      <c r="O326" s="91"/>
      <c r="P326" s="91"/>
      <c r="Q326" s="91"/>
      <c r="R326" s="91"/>
      <c r="S326" s="91"/>
      <c r="T326" s="92"/>
      <c r="U326" s="38"/>
      <c r="V326" s="38"/>
      <c r="W326" s="38"/>
      <c r="X326" s="38"/>
      <c r="Y326" s="38"/>
      <c r="Z326" s="38"/>
      <c r="AA326" s="38"/>
      <c r="AB326" s="38"/>
      <c r="AC326" s="38"/>
      <c r="AD326" s="38"/>
      <c r="AE326" s="38"/>
      <c r="AT326" s="17" t="s">
        <v>142</v>
      </c>
      <c r="AU326" s="17" t="s">
        <v>92</v>
      </c>
    </row>
    <row r="327" s="2" customFormat="1">
      <c r="A327" s="38"/>
      <c r="B327" s="39"/>
      <c r="C327" s="40"/>
      <c r="D327" s="244" t="s">
        <v>144</v>
      </c>
      <c r="E327" s="40"/>
      <c r="F327" s="245" t="s">
        <v>430</v>
      </c>
      <c r="G327" s="40"/>
      <c r="H327" s="40"/>
      <c r="I327" s="241"/>
      <c r="J327" s="40"/>
      <c r="K327" s="40"/>
      <c r="L327" s="44"/>
      <c r="M327" s="242"/>
      <c r="N327" s="243"/>
      <c r="O327" s="91"/>
      <c r="P327" s="91"/>
      <c r="Q327" s="91"/>
      <c r="R327" s="91"/>
      <c r="S327" s="91"/>
      <c r="T327" s="92"/>
      <c r="U327" s="38"/>
      <c r="V327" s="38"/>
      <c r="W327" s="38"/>
      <c r="X327" s="38"/>
      <c r="Y327" s="38"/>
      <c r="Z327" s="38"/>
      <c r="AA327" s="38"/>
      <c r="AB327" s="38"/>
      <c r="AC327" s="38"/>
      <c r="AD327" s="38"/>
      <c r="AE327" s="38"/>
      <c r="AT327" s="17" t="s">
        <v>144</v>
      </c>
      <c r="AU327" s="17" t="s">
        <v>92</v>
      </c>
    </row>
    <row r="328" s="2" customFormat="1" ht="44.25" customHeight="1">
      <c r="A328" s="38"/>
      <c r="B328" s="39"/>
      <c r="C328" s="226" t="s">
        <v>431</v>
      </c>
      <c r="D328" s="226" t="s">
        <v>135</v>
      </c>
      <c r="E328" s="227" t="s">
        <v>432</v>
      </c>
      <c r="F328" s="228" t="s">
        <v>433</v>
      </c>
      <c r="G328" s="229" t="s">
        <v>242</v>
      </c>
      <c r="H328" s="230">
        <v>1024.0999999999999</v>
      </c>
      <c r="I328" s="231"/>
      <c r="J328" s="232">
        <f>ROUND(I328*H328,2)</f>
        <v>0</v>
      </c>
      <c r="K328" s="228" t="s">
        <v>139</v>
      </c>
      <c r="L328" s="44"/>
      <c r="M328" s="233" t="s">
        <v>1</v>
      </c>
      <c r="N328" s="234" t="s">
        <v>50</v>
      </c>
      <c r="O328" s="91"/>
      <c r="P328" s="235">
        <f>O328*H328</f>
        <v>0</v>
      </c>
      <c r="Q328" s="235">
        <v>0</v>
      </c>
      <c r="R328" s="235">
        <f>Q328*H328</f>
        <v>0</v>
      </c>
      <c r="S328" s="235">
        <v>0</v>
      </c>
      <c r="T328" s="236">
        <f>S328*H328</f>
        <v>0</v>
      </c>
      <c r="U328" s="38"/>
      <c r="V328" s="38"/>
      <c r="W328" s="38"/>
      <c r="X328" s="38"/>
      <c r="Y328" s="38"/>
      <c r="Z328" s="38"/>
      <c r="AA328" s="38"/>
      <c r="AB328" s="38"/>
      <c r="AC328" s="38"/>
      <c r="AD328" s="38"/>
      <c r="AE328" s="38"/>
      <c r="AR328" s="237" t="s">
        <v>140</v>
      </c>
      <c r="AT328" s="237" t="s">
        <v>135</v>
      </c>
      <c r="AU328" s="237" t="s">
        <v>92</v>
      </c>
      <c r="AY328" s="17" t="s">
        <v>133</v>
      </c>
      <c r="BE328" s="238">
        <f>IF(N328="základní",J328,0)</f>
        <v>0</v>
      </c>
      <c r="BF328" s="238">
        <f>IF(N328="snížená",J328,0)</f>
        <v>0</v>
      </c>
      <c r="BG328" s="238">
        <f>IF(N328="zákl. přenesená",J328,0)</f>
        <v>0</v>
      </c>
      <c r="BH328" s="238">
        <f>IF(N328="sníž. přenesená",J328,0)</f>
        <v>0</v>
      </c>
      <c r="BI328" s="238">
        <f>IF(N328="nulová",J328,0)</f>
        <v>0</v>
      </c>
      <c r="BJ328" s="17" t="s">
        <v>23</v>
      </c>
      <c r="BK328" s="238">
        <f>ROUND(I328*H328,2)</f>
        <v>0</v>
      </c>
      <c r="BL328" s="17" t="s">
        <v>140</v>
      </c>
      <c r="BM328" s="237" t="s">
        <v>434</v>
      </c>
    </row>
    <row r="329" s="2" customFormat="1">
      <c r="A329" s="38"/>
      <c r="B329" s="39"/>
      <c r="C329" s="40"/>
      <c r="D329" s="239" t="s">
        <v>142</v>
      </c>
      <c r="E329" s="40"/>
      <c r="F329" s="240" t="s">
        <v>435</v>
      </c>
      <c r="G329" s="40"/>
      <c r="H329" s="40"/>
      <c r="I329" s="241"/>
      <c r="J329" s="40"/>
      <c r="K329" s="40"/>
      <c r="L329" s="44"/>
      <c r="M329" s="242"/>
      <c r="N329" s="243"/>
      <c r="O329" s="91"/>
      <c r="P329" s="91"/>
      <c r="Q329" s="91"/>
      <c r="R329" s="91"/>
      <c r="S329" s="91"/>
      <c r="T329" s="92"/>
      <c r="U329" s="38"/>
      <c r="V329" s="38"/>
      <c r="W329" s="38"/>
      <c r="X329" s="38"/>
      <c r="Y329" s="38"/>
      <c r="Z329" s="38"/>
      <c r="AA329" s="38"/>
      <c r="AB329" s="38"/>
      <c r="AC329" s="38"/>
      <c r="AD329" s="38"/>
      <c r="AE329" s="38"/>
      <c r="AT329" s="17" t="s">
        <v>142</v>
      </c>
      <c r="AU329" s="17" t="s">
        <v>92</v>
      </c>
    </row>
    <row r="330" s="2" customFormat="1">
      <c r="A330" s="38"/>
      <c r="B330" s="39"/>
      <c r="C330" s="40"/>
      <c r="D330" s="244" t="s">
        <v>144</v>
      </c>
      <c r="E330" s="40"/>
      <c r="F330" s="245" t="s">
        <v>430</v>
      </c>
      <c r="G330" s="40"/>
      <c r="H330" s="40"/>
      <c r="I330" s="241"/>
      <c r="J330" s="40"/>
      <c r="K330" s="40"/>
      <c r="L330" s="44"/>
      <c r="M330" s="242"/>
      <c r="N330" s="243"/>
      <c r="O330" s="91"/>
      <c r="P330" s="91"/>
      <c r="Q330" s="91"/>
      <c r="R330" s="91"/>
      <c r="S330" s="91"/>
      <c r="T330" s="92"/>
      <c r="U330" s="38"/>
      <c r="V330" s="38"/>
      <c r="W330" s="38"/>
      <c r="X330" s="38"/>
      <c r="Y330" s="38"/>
      <c r="Z330" s="38"/>
      <c r="AA330" s="38"/>
      <c r="AB330" s="38"/>
      <c r="AC330" s="38"/>
      <c r="AD330" s="38"/>
      <c r="AE330" s="38"/>
      <c r="AT330" s="17" t="s">
        <v>144</v>
      </c>
      <c r="AU330" s="17" t="s">
        <v>92</v>
      </c>
    </row>
    <row r="331" s="13" customFormat="1">
      <c r="A331" s="13"/>
      <c r="B331" s="246"/>
      <c r="C331" s="247"/>
      <c r="D331" s="244" t="s">
        <v>146</v>
      </c>
      <c r="E331" s="248" t="s">
        <v>1</v>
      </c>
      <c r="F331" s="249" t="s">
        <v>436</v>
      </c>
      <c r="G331" s="247"/>
      <c r="H331" s="250">
        <v>1024.0999999999999</v>
      </c>
      <c r="I331" s="251"/>
      <c r="J331" s="247"/>
      <c r="K331" s="247"/>
      <c r="L331" s="252"/>
      <c r="M331" s="253"/>
      <c r="N331" s="254"/>
      <c r="O331" s="254"/>
      <c r="P331" s="254"/>
      <c r="Q331" s="254"/>
      <c r="R331" s="254"/>
      <c r="S331" s="254"/>
      <c r="T331" s="255"/>
      <c r="U331" s="13"/>
      <c r="V331" s="13"/>
      <c r="W331" s="13"/>
      <c r="X331" s="13"/>
      <c r="Y331" s="13"/>
      <c r="Z331" s="13"/>
      <c r="AA331" s="13"/>
      <c r="AB331" s="13"/>
      <c r="AC331" s="13"/>
      <c r="AD331" s="13"/>
      <c r="AE331" s="13"/>
      <c r="AT331" s="256" t="s">
        <v>146</v>
      </c>
      <c r="AU331" s="256" t="s">
        <v>92</v>
      </c>
      <c r="AV331" s="13" t="s">
        <v>92</v>
      </c>
      <c r="AW331" s="13" t="s">
        <v>40</v>
      </c>
      <c r="AX331" s="13" t="s">
        <v>23</v>
      </c>
      <c r="AY331" s="256" t="s">
        <v>133</v>
      </c>
    </row>
    <row r="332" s="12" customFormat="1" ht="22.8" customHeight="1">
      <c r="A332" s="12"/>
      <c r="B332" s="210"/>
      <c r="C332" s="211"/>
      <c r="D332" s="212" t="s">
        <v>84</v>
      </c>
      <c r="E332" s="224" t="s">
        <v>437</v>
      </c>
      <c r="F332" s="224" t="s">
        <v>438</v>
      </c>
      <c r="G332" s="211"/>
      <c r="H332" s="211"/>
      <c r="I332" s="214"/>
      <c r="J332" s="225">
        <f>BK332</f>
        <v>0</v>
      </c>
      <c r="K332" s="211"/>
      <c r="L332" s="216"/>
      <c r="M332" s="217"/>
      <c r="N332" s="218"/>
      <c r="O332" s="218"/>
      <c r="P332" s="219">
        <f>SUM(P333:P335)</f>
        <v>0</v>
      </c>
      <c r="Q332" s="218"/>
      <c r="R332" s="219">
        <f>SUM(R333:R335)</f>
        <v>0</v>
      </c>
      <c r="S332" s="218"/>
      <c r="T332" s="220">
        <f>SUM(T333:T335)</f>
        <v>0</v>
      </c>
      <c r="U332" s="12"/>
      <c r="V332" s="12"/>
      <c r="W332" s="12"/>
      <c r="X332" s="12"/>
      <c r="Y332" s="12"/>
      <c r="Z332" s="12"/>
      <c r="AA332" s="12"/>
      <c r="AB332" s="12"/>
      <c r="AC332" s="12"/>
      <c r="AD332" s="12"/>
      <c r="AE332" s="12"/>
      <c r="AR332" s="221" t="s">
        <v>23</v>
      </c>
      <c r="AT332" s="222" t="s">
        <v>84</v>
      </c>
      <c r="AU332" s="222" t="s">
        <v>23</v>
      </c>
      <c r="AY332" s="221" t="s">
        <v>133</v>
      </c>
      <c r="BK332" s="223">
        <f>SUM(BK333:BK335)</f>
        <v>0</v>
      </c>
    </row>
    <row r="333" s="2" customFormat="1" ht="33" customHeight="1">
      <c r="A333" s="38"/>
      <c r="B333" s="39"/>
      <c r="C333" s="226" t="s">
        <v>439</v>
      </c>
      <c r="D333" s="226" t="s">
        <v>135</v>
      </c>
      <c r="E333" s="227" t="s">
        <v>440</v>
      </c>
      <c r="F333" s="228" t="s">
        <v>441</v>
      </c>
      <c r="G333" s="229" t="s">
        <v>242</v>
      </c>
      <c r="H333" s="230">
        <v>1145.2660000000001</v>
      </c>
      <c r="I333" s="231"/>
      <c r="J333" s="232">
        <f>ROUND(I333*H333,2)</f>
        <v>0</v>
      </c>
      <c r="K333" s="228" t="s">
        <v>139</v>
      </c>
      <c r="L333" s="44"/>
      <c r="M333" s="233" t="s">
        <v>1</v>
      </c>
      <c r="N333" s="234" t="s">
        <v>50</v>
      </c>
      <c r="O333" s="91"/>
      <c r="P333" s="235">
        <f>O333*H333</f>
        <v>0</v>
      </c>
      <c r="Q333" s="235">
        <v>0</v>
      </c>
      <c r="R333" s="235">
        <f>Q333*H333</f>
        <v>0</v>
      </c>
      <c r="S333" s="235">
        <v>0</v>
      </c>
      <c r="T333" s="236">
        <f>S333*H333</f>
        <v>0</v>
      </c>
      <c r="U333" s="38"/>
      <c r="V333" s="38"/>
      <c r="W333" s="38"/>
      <c r="X333" s="38"/>
      <c r="Y333" s="38"/>
      <c r="Z333" s="38"/>
      <c r="AA333" s="38"/>
      <c r="AB333" s="38"/>
      <c r="AC333" s="38"/>
      <c r="AD333" s="38"/>
      <c r="AE333" s="38"/>
      <c r="AR333" s="237" t="s">
        <v>140</v>
      </c>
      <c r="AT333" s="237" t="s">
        <v>135</v>
      </c>
      <c r="AU333" s="237" t="s">
        <v>92</v>
      </c>
      <c r="AY333" s="17" t="s">
        <v>133</v>
      </c>
      <c r="BE333" s="238">
        <f>IF(N333="základní",J333,0)</f>
        <v>0</v>
      </c>
      <c r="BF333" s="238">
        <f>IF(N333="snížená",J333,0)</f>
        <v>0</v>
      </c>
      <c r="BG333" s="238">
        <f>IF(N333="zákl. přenesená",J333,0)</f>
        <v>0</v>
      </c>
      <c r="BH333" s="238">
        <f>IF(N333="sníž. přenesená",J333,0)</f>
        <v>0</v>
      </c>
      <c r="BI333" s="238">
        <f>IF(N333="nulová",J333,0)</f>
        <v>0</v>
      </c>
      <c r="BJ333" s="17" t="s">
        <v>23</v>
      </c>
      <c r="BK333" s="238">
        <f>ROUND(I333*H333,2)</f>
        <v>0</v>
      </c>
      <c r="BL333" s="17" t="s">
        <v>140</v>
      </c>
      <c r="BM333" s="237" t="s">
        <v>442</v>
      </c>
    </row>
    <row r="334" s="2" customFormat="1">
      <c r="A334" s="38"/>
      <c r="B334" s="39"/>
      <c r="C334" s="40"/>
      <c r="D334" s="239" t="s">
        <v>142</v>
      </c>
      <c r="E334" s="40"/>
      <c r="F334" s="240" t="s">
        <v>443</v>
      </c>
      <c r="G334" s="40"/>
      <c r="H334" s="40"/>
      <c r="I334" s="241"/>
      <c r="J334" s="40"/>
      <c r="K334" s="40"/>
      <c r="L334" s="44"/>
      <c r="M334" s="242"/>
      <c r="N334" s="243"/>
      <c r="O334" s="91"/>
      <c r="P334" s="91"/>
      <c r="Q334" s="91"/>
      <c r="R334" s="91"/>
      <c r="S334" s="91"/>
      <c r="T334" s="92"/>
      <c r="U334" s="38"/>
      <c r="V334" s="38"/>
      <c r="W334" s="38"/>
      <c r="X334" s="38"/>
      <c r="Y334" s="38"/>
      <c r="Z334" s="38"/>
      <c r="AA334" s="38"/>
      <c r="AB334" s="38"/>
      <c r="AC334" s="38"/>
      <c r="AD334" s="38"/>
      <c r="AE334" s="38"/>
      <c r="AT334" s="17" t="s">
        <v>142</v>
      </c>
      <c r="AU334" s="17" t="s">
        <v>92</v>
      </c>
    </row>
    <row r="335" s="2" customFormat="1">
      <c r="A335" s="38"/>
      <c r="B335" s="39"/>
      <c r="C335" s="40"/>
      <c r="D335" s="244" t="s">
        <v>144</v>
      </c>
      <c r="E335" s="40"/>
      <c r="F335" s="245" t="s">
        <v>444</v>
      </c>
      <c r="G335" s="40"/>
      <c r="H335" s="40"/>
      <c r="I335" s="241"/>
      <c r="J335" s="40"/>
      <c r="K335" s="40"/>
      <c r="L335" s="44"/>
      <c r="M335" s="288"/>
      <c r="N335" s="289"/>
      <c r="O335" s="290"/>
      <c r="P335" s="290"/>
      <c r="Q335" s="290"/>
      <c r="R335" s="290"/>
      <c r="S335" s="290"/>
      <c r="T335" s="291"/>
      <c r="U335" s="38"/>
      <c r="V335" s="38"/>
      <c r="W335" s="38"/>
      <c r="X335" s="38"/>
      <c r="Y335" s="38"/>
      <c r="Z335" s="38"/>
      <c r="AA335" s="38"/>
      <c r="AB335" s="38"/>
      <c r="AC335" s="38"/>
      <c r="AD335" s="38"/>
      <c r="AE335" s="38"/>
      <c r="AT335" s="17" t="s">
        <v>144</v>
      </c>
      <c r="AU335" s="17" t="s">
        <v>92</v>
      </c>
    </row>
    <row r="336" s="2" customFormat="1" ht="6.96" customHeight="1">
      <c r="A336" s="38"/>
      <c r="B336" s="66"/>
      <c r="C336" s="67"/>
      <c r="D336" s="67"/>
      <c r="E336" s="67"/>
      <c r="F336" s="67"/>
      <c r="G336" s="67"/>
      <c r="H336" s="67"/>
      <c r="I336" s="67"/>
      <c r="J336" s="67"/>
      <c r="K336" s="67"/>
      <c r="L336" s="44"/>
      <c r="M336" s="38"/>
      <c r="O336" s="38"/>
      <c r="P336" s="38"/>
      <c r="Q336" s="38"/>
      <c r="R336" s="38"/>
      <c r="S336" s="38"/>
      <c r="T336" s="38"/>
      <c r="U336" s="38"/>
      <c r="V336" s="38"/>
      <c r="W336" s="38"/>
      <c r="X336" s="38"/>
      <c r="Y336" s="38"/>
      <c r="Z336" s="38"/>
      <c r="AA336" s="38"/>
      <c r="AB336" s="38"/>
      <c r="AC336" s="38"/>
      <c r="AD336" s="38"/>
      <c r="AE336" s="38"/>
    </row>
  </sheetData>
  <sheetProtection sheet="1" autoFilter="0" formatColumns="0" formatRows="0" objects="1" scenarios="1" spinCount="100000" saltValue="89VruwsdSIiP8wY3XvqME+4pjmtwx+yqjtjK7BO47KH++SUMQNyISHCSHzEZqF4imBy/NWI5ESEPKoA3NrlBnw==" hashValue="TqIn92LX3XScevRGalfXKXNunJmSO3xYtGcHj3yrj46H/15sGWxam1KwIcPaWS/4yOJnwBxtH9IkA9PUe+PPyg==" algorithmName="SHA-512" password="CC35"/>
  <autoFilter ref="C122:K335"/>
  <mergeCells count="9">
    <mergeCell ref="E7:H7"/>
    <mergeCell ref="E9:H9"/>
    <mergeCell ref="E18:H18"/>
    <mergeCell ref="E27:H27"/>
    <mergeCell ref="E85:H85"/>
    <mergeCell ref="E87:H87"/>
    <mergeCell ref="E113:H113"/>
    <mergeCell ref="E115:H115"/>
    <mergeCell ref="L2:V2"/>
  </mergeCells>
  <hyperlinks>
    <hyperlink ref="F127" r:id="rId1" display="https://podminky.urs.cz/item/CS_URS_2025_02/114203101"/>
    <hyperlink ref="F133" r:id="rId2" display="https://podminky.urs.cz/item/CS_URS_2025_02/114203103"/>
    <hyperlink ref="F137" r:id="rId3" display="https://podminky.urs.cz/item/CS_URS_2025_02/115001106"/>
    <hyperlink ref="F140" r:id="rId4" display="https://podminky.urs.cz/item/CS_URS_2025_02/115101202"/>
    <hyperlink ref="F144" r:id="rId5" display="https://podminky.urs.cz/item/CS_URS_2025_02/122251105"/>
    <hyperlink ref="F150" r:id="rId6" display="https://podminky.urs.cz/item/CS_URS_2025_02/124253102"/>
    <hyperlink ref="F157" r:id="rId7" display="https://podminky.urs.cz/item/CS_URS_2025_02/132251104"/>
    <hyperlink ref="F166" r:id="rId8" display="https://podminky.urs.cz/item/CS_URS_2025_02/134702101"/>
    <hyperlink ref="F170" r:id="rId9" display="https://podminky.urs.cz/item/CS_URS_2025_02/162751117"/>
    <hyperlink ref="F178" r:id="rId10" display="https://podminky.urs.cz/item/CS_URS_2025_02/162751119"/>
    <hyperlink ref="F182" r:id="rId11" display="https://podminky.urs.cz/item/CS_URS_2025_02/162751157"/>
    <hyperlink ref="F186" r:id="rId12" display="https://podminky.urs.cz/item/CS_URS_2025_02/162751159"/>
    <hyperlink ref="F190" r:id="rId13" display="https://podminky.urs.cz/item/CS_URS_2025_02/171151131"/>
    <hyperlink ref="F194" r:id="rId14" display="https://podminky.urs.cz/item/CS_URS_2025_02/171151131"/>
    <hyperlink ref="F200" r:id="rId15" display="https://podminky.urs.cz/item/CS_URS_2025_02/171201221"/>
    <hyperlink ref="F206" r:id="rId16" display="https://podminky.urs.cz/item/CS_URS_2025_02/174101101"/>
    <hyperlink ref="F210" r:id="rId17" display="https://podminky.urs.cz/item/CS_URS_2025_02/181111111"/>
    <hyperlink ref="F217" r:id="rId18" display="https://podminky.urs.cz/item/CS_URS_2025_02/181411121"/>
    <hyperlink ref="F223" r:id="rId19" display="https://podminky.urs.cz/item/CS_URS_2025_02/181411122"/>
    <hyperlink ref="F229" r:id="rId20" display="https://podminky.urs.cz/item/CS_URS_2025_02/182151111"/>
    <hyperlink ref="F233" r:id="rId21" display="https://podminky.urs.cz/item/CS_URS_2025_02/182251101"/>
    <hyperlink ref="F237" r:id="rId22" display="https://podminky.urs.cz/item/CS_URS_2025_02/182351133"/>
    <hyperlink ref="F243" r:id="rId23" display="https://podminky.urs.cz/item/CS_URS_2025_02/321366111"/>
    <hyperlink ref="F250" r:id="rId24" display="https://podminky.urs.cz/item/CS_URS_2025_02/451311521"/>
    <hyperlink ref="F254" r:id="rId25" display="https://podminky.urs.cz/item/CS_URS_2025_02/451311531"/>
    <hyperlink ref="F262" r:id="rId26" display="https://podminky.urs.cz/item/CS_URS_2025_02/451571111"/>
    <hyperlink ref="F266" r:id="rId27" display="https://podminky.urs.cz/item/CS_URS_2025_02/451571112"/>
    <hyperlink ref="F274" r:id="rId28" display="https://podminky.urs.cz/item/CS_URS_2025_02/452318510"/>
    <hyperlink ref="F278" r:id="rId29" display="https://podminky.urs.cz/item/CS_URS_2025_02/452318510"/>
    <hyperlink ref="F282" r:id="rId30" display="https://podminky.urs.cz/item/CS_URS_2025_02/461211711"/>
    <hyperlink ref="F287" r:id="rId31" display="https://podminky.urs.cz/item/CS_URS_2025_02/461310212"/>
    <hyperlink ref="F291" r:id="rId32" display="https://podminky.urs.cz/item/CS_URS_2025_02/462511270"/>
    <hyperlink ref="F295" r:id="rId33" display="https://podminky.urs.cz/item/CS_URS_2025_02/462511370"/>
    <hyperlink ref="F299" r:id="rId34" display="https://podminky.urs.cz/item/CS_URS_2025_02/463211152"/>
    <hyperlink ref="F302" r:id="rId35" display="https://podminky.urs.cz/item/CS_URS_2025_02/457541112"/>
    <hyperlink ref="F305" r:id="rId36" display="https://podminky.urs.cz/item/CS_URS_2025_02/465513127"/>
    <hyperlink ref="F309" r:id="rId37" display="https://podminky.urs.cz/item/CS_URS_2025_02/465513327"/>
    <hyperlink ref="F318" r:id="rId38" display="https://podminky.urs.cz/item/CS_URS_2025_02/961041211"/>
    <hyperlink ref="F323" r:id="rId39" display="https://podminky.urs.cz/item/CS_URS_2025_02/997013601"/>
    <hyperlink ref="F326" r:id="rId40" display="https://podminky.urs.cz/item/CS_URS_2025_02/997211511"/>
    <hyperlink ref="F329" r:id="rId41" display="https://podminky.urs.cz/item/CS_URS_2025_02/997211519"/>
    <hyperlink ref="F334" r:id="rId42" display="https://podminky.urs.cz/item/CS_URS_2025_02/998332011"/>
  </hyperlinks>
  <pageMargins left="0.39375" right="0.39375" top="0.39375" bottom="0.39375" header="0" footer="0"/>
  <pageSetup paperSize="9" orientation="portrait" blackAndWhite="1" fitToHeight="100"/>
  <headerFooter>
    <oddFooter>&amp;CStrana &amp;P z &amp;N</oddFooter>
  </headerFooter>
  <drawing r:id="rId43"/>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98</v>
      </c>
    </row>
    <row r="3" s="1" customFormat="1" ht="6.96" customHeight="1">
      <c r="B3" s="146"/>
      <c r="C3" s="147"/>
      <c r="D3" s="147"/>
      <c r="E3" s="147"/>
      <c r="F3" s="147"/>
      <c r="G3" s="147"/>
      <c r="H3" s="147"/>
      <c r="I3" s="147"/>
      <c r="J3" s="147"/>
      <c r="K3" s="147"/>
      <c r="L3" s="20"/>
      <c r="AT3" s="17" t="s">
        <v>92</v>
      </c>
    </row>
    <row r="4" s="1" customFormat="1" ht="24.96" customHeight="1">
      <c r="B4" s="20"/>
      <c r="D4" s="148" t="s">
        <v>102</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Ředický potok, Lukovna, oprava zaústění, ř.km 0,000 - 0,100</v>
      </c>
      <c r="F7" s="150"/>
      <c r="G7" s="150"/>
      <c r="H7" s="150"/>
      <c r="L7" s="20"/>
    </row>
    <row r="8" s="1" customFormat="1" ht="12" customHeight="1">
      <c r="B8" s="20"/>
      <c r="D8" s="150" t="s">
        <v>103</v>
      </c>
      <c r="L8" s="20"/>
    </row>
    <row r="9" s="2" customFormat="1" ht="16.5" customHeight="1">
      <c r="A9" s="38"/>
      <c r="B9" s="44"/>
      <c r="C9" s="38"/>
      <c r="D9" s="38"/>
      <c r="E9" s="151" t="s">
        <v>104</v>
      </c>
      <c r="F9" s="38"/>
      <c r="G9" s="38"/>
      <c r="H9" s="38"/>
      <c r="I9" s="38"/>
      <c r="J9" s="38"/>
      <c r="K9" s="38"/>
      <c r="L9" s="63"/>
      <c r="S9" s="38"/>
      <c r="T9" s="38"/>
      <c r="U9" s="38"/>
      <c r="V9" s="38"/>
      <c r="W9" s="38"/>
      <c r="X9" s="38"/>
      <c r="Y9" s="38"/>
      <c r="Z9" s="38"/>
      <c r="AA9" s="38"/>
      <c r="AB9" s="38"/>
      <c r="AC9" s="38"/>
      <c r="AD9" s="38"/>
      <c r="AE9" s="38"/>
    </row>
    <row r="10" s="2" customFormat="1" ht="12" customHeight="1">
      <c r="A10" s="38"/>
      <c r="B10" s="44"/>
      <c r="C10" s="38"/>
      <c r="D10" s="150" t="s">
        <v>445</v>
      </c>
      <c r="E10" s="38"/>
      <c r="F10" s="38"/>
      <c r="G10" s="38"/>
      <c r="H10" s="38"/>
      <c r="I10" s="38"/>
      <c r="J10" s="38"/>
      <c r="K10" s="38"/>
      <c r="L10" s="63"/>
      <c r="S10" s="38"/>
      <c r="T10" s="38"/>
      <c r="U10" s="38"/>
      <c r="V10" s="38"/>
      <c r="W10" s="38"/>
      <c r="X10" s="38"/>
      <c r="Y10" s="38"/>
      <c r="Z10" s="38"/>
      <c r="AA10" s="38"/>
      <c r="AB10" s="38"/>
      <c r="AC10" s="38"/>
      <c r="AD10" s="38"/>
      <c r="AE10" s="38"/>
    </row>
    <row r="11" s="2" customFormat="1" ht="16.5" customHeight="1">
      <c r="A11" s="38"/>
      <c r="B11" s="44"/>
      <c r="C11" s="38"/>
      <c r="D11" s="38"/>
      <c r="E11" s="152" t="s">
        <v>446</v>
      </c>
      <c r="F11" s="38"/>
      <c r="G11" s="38"/>
      <c r="H11" s="38"/>
      <c r="I11" s="38"/>
      <c r="J11" s="38"/>
      <c r="K11" s="38"/>
      <c r="L11" s="63"/>
      <c r="S11" s="38"/>
      <c r="T11" s="38"/>
      <c r="U11" s="38"/>
      <c r="V11" s="38"/>
      <c r="W11" s="38"/>
      <c r="X11" s="38"/>
      <c r="Y11" s="38"/>
      <c r="Z11" s="38"/>
      <c r="AA11" s="38"/>
      <c r="AB11" s="38"/>
      <c r="AC11" s="38"/>
      <c r="AD11" s="38"/>
      <c r="AE11" s="38"/>
    </row>
    <row r="12" s="2" customFormat="1">
      <c r="A12" s="38"/>
      <c r="B12" s="44"/>
      <c r="C12" s="38"/>
      <c r="D12" s="38"/>
      <c r="E12" s="38"/>
      <c r="F12" s="38"/>
      <c r="G12" s="38"/>
      <c r="H12" s="38"/>
      <c r="I12" s="38"/>
      <c r="J12" s="38"/>
      <c r="K12" s="38"/>
      <c r="L12" s="63"/>
      <c r="S12" s="38"/>
      <c r="T12" s="38"/>
      <c r="U12" s="38"/>
      <c r="V12" s="38"/>
      <c r="W12" s="38"/>
      <c r="X12" s="38"/>
      <c r="Y12" s="38"/>
      <c r="Z12" s="38"/>
      <c r="AA12" s="38"/>
      <c r="AB12" s="38"/>
      <c r="AC12" s="38"/>
      <c r="AD12" s="38"/>
      <c r="AE12" s="38"/>
    </row>
    <row r="13" s="2" customFormat="1" ht="12" customHeight="1">
      <c r="A13" s="38"/>
      <c r="B13" s="44"/>
      <c r="C13" s="38"/>
      <c r="D13" s="150" t="s">
        <v>19</v>
      </c>
      <c r="E13" s="38"/>
      <c r="F13" s="141" t="s">
        <v>20</v>
      </c>
      <c r="G13" s="38"/>
      <c r="H13" s="38"/>
      <c r="I13" s="150" t="s">
        <v>21</v>
      </c>
      <c r="J13" s="141" t="s">
        <v>1</v>
      </c>
      <c r="K13" s="38"/>
      <c r="L13" s="63"/>
      <c r="S13" s="38"/>
      <c r="T13" s="38"/>
      <c r="U13" s="38"/>
      <c r="V13" s="38"/>
      <c r="W13" s="38"/>
      <c r="X13" s="38"/>
      <c r="Y13" s="38"/>
      <c r="Z13" s="38"/>
      <c r="AA13" s="38"/>
      <c r="AB13" s="38"/>
      <c r="AC13" s="38"/>
      <c r="AD13" s="38"/>
      <c r="AE13" s="38"/>
    </row>
    <row r="14" s="2" customFormat="1" ht="12" customHeight="1">
      <c r="A14" s="38"/>
      <c r="B14" s="44"/>
      <c r="C14" s="38"/>
      <c r="D14" s="150" t="s">
        <v>24</v>
      </c>
      <c r="E14" s="38"/>
      <c r="F14" s="141" t="s">
        <v>25</v>
      </c>
      <c r="G14" s="38"/>
      <c r="H14" s="38"/>
      <c r="I14" s="150" t="s">
        <v>26</v>
      </c>
      <c r="J14" s="153" t="str">
        <f>'Rekapitulace stavby'!AN8</f>
        <v>16. 10. 2025</v>
      </c>
      <c r="K14" s="38"/>
      <c r="L14" s="63"/>
      <c r="S14" s="38"/>
      <c r="T14" s="38"/>
      <c r="U14" s="38"/>
      <c r="V14" s="38"/>
      <c r="W14" s="38"/>
      <c r="X14" s="38"/>
      <c r="Y14" s="38"/>
      <c r="Z14" s="38"/>
      <c r="AA14" s="38"/>
      <c r="AB14" s="38"/>
      <c r="AC14" s="38"/>
      <c r="AD14" s="38"/>
      <c r="AE14" s="38"/>
    </row>
    <row r="15" s="2" customFormat="1" ht="10.8" customHeight="1">
      <c r="A15" s="38"/>
      <c r="B15" s="44"/>
      <c r="C15" s="38"/>
      <c r="D15" s="38"/>
      <c r="E15" s="38"/>
      <c r="F15" s="38"/>
      <c r="G15" s="38"/>
      <c r="H15" s="38"/>
      <c r="I15" s="38"/>
      <c r="J15" s="38"/>
      <c r="K15" s="38"/>
      <c r="L15" s="63"/>
      <c r="S15" s="38"/>
      <c r="T15" s="38"/>
      <c r="U15" s="38"/>
      <c r="V15" s="38"/>
      <c r="W15" s="38"/>
      <c r="X15" s="38"/>
      <c r="Y15" s="38"/>
      <c r="Z15" s="38"/>
      <c r="AA15" s="38"/>
      <c r="AB15" s="38"/>
      <c r="AC15" s="38"/>
      <c r="AD15" s="38"/>
      <c r="AE15" s="38"/>
    </row>
    <row r="16" s="2" customFormat="1" ht="12" customHeight="1">
      <c r="A16" s="38"/>
      <c r="B16" s="44"/>
      <c r="C16" s="38"/>
      <c r="D16" s="150" t="s">
        <v>30</v>
      </c>
      <c r="E16" s="38"/>
      <c r="F16" s="38"/>
      <c r="G16" s="38"/>
      <c r="H16" s="38"/>
      <c r="I16" s="150" t="s">
        <v>31</v>
      </c>
      <c r="J16" s="141" t="s">
        <v>1</v>
      </c>
      <c r="K16" s="38"/>
      <c r="L16" s="63"/>
      <c r="S16" s="38"/>
      <c r="T16" s="38"/>
      <c r="U16" s="38"/>
      <c r="V16" s="38"/>
      <c r="W16" s="38"/>
      <c r="X16" s="38"/>
      <c r="Y16" s="38"/>
      <c r="Z16" s="38"/>
      <c r="AA16" s="38"/>
      <c r="AB16" s="38"/>
      <c r="AC16" s="38"/>
      <c r="AD16" s="38"/>
      <c r="AE16" s="38"/>
    </row>
    <row r="17" s="2" customFormat="1" ht="18" customHeight="1">
      <c r="A17" s="38"/>
      <c r="B17" s="44"/>
      <c r="C17" s="38"/>
      <c r="D17" s="38"/>
      <c r="E17" s="141" t="s">
        <v>32</v>
      </c>
      <c r="F17" s="38"/>
      <c r="G17" s="38"/>
      <c r="H17" s="38"/>
      <c r="I17" s="150" t="s">
        <v>33</v>
      </c>
      <c r="J17" s="141" t="s">
        <v>1</v>
      </c>
      <c r="K17" s="38"/>
      <c r="L17" s="63"/>
      <c r="S17" s="38"/>
      <c r="T17" s="38"/>
      <c r="U17" s="38"/>
      <c r="V17" s="38"/>
      <c r="W17" s="38"/>
      <c r="X17" s="38"/>
      <c r="Y17" s="38"/>
      <c r="Z17" s="38"/>
      <c r="AA17" s="38"/>
      <c r="AB17" s="38"/>
      <c r="AC17" s="38"/>
      <c r="AD17" s="38"/>
      <c r="AE17" s="38"/>
    </row>
    <row r="18" s="2" customFormat="1" ht="6.96" customHeight="1">
      <c r="A18" s="38"/>
      <c r="B18" s="44"/>
      <c r="C18" s="38"/>
      <c r="D18" s="38"/>
      <c r="E18" s="38"/>
      <c r="F18" s="38"/>
      <c r="G18" s="38"/>
      <c r="H18" s="38"/>
      <c r="I18" s="38"/>
      <c r="J18" s="38"/>
      <c r="K18" s="38"/>
      <c r="L18" s="63"/>
      <c r="S18" s="38"/>
      <c r="T18" s="38"/>
      <c r="U18" s="38"/>
      <c r="V18" s="38"/>
      <c r="W18" s="38"/>
      <c r="X18" s="38"/>
      <c r="Y18" s="38"/>
      <c r="Z18" s="38"/>
      <c r="AA18" s="38"/>
      <c r="AB18" s="38"/>
      <c r="AC18" s="38"/>
      <c r="AD18" s="38"/>
      <c r="AE18" s="38"/>
    </row>
    <row r="19" s="2" customFormat="1" ht="12" customHeight="1">
      <c r="A19" s="38"/>
      <c r="B19" s="44"/>
      <c r="C19" s="38"/>
      <c r="D19" s="150" t="s">
        <v>34</v>
      </c>
      <c r="E19" s="38"/>
      <c r="F19" s="38"/>
      <c r="G19" s="38"/>
      <c r="H19" s="38"/>
      <c r="I19" s="150" t="s">
        <v>31</v>
      </c>
      <c r="J19" s="33" t="str">
        <f>'Rekapitulace stavby'!AN13</f>
        <v>Vyplň údaj</v>
      </c>
      <c r="K19" s="38"/>
      <c r="L19" s="63"/>
      <c r="S19" s="38"/>
      <c r="T19" s="38"/>
      <c r="U19" s="38"/>
      <c r="V19" s="38"/>
      <c r="W19" s="38"/>
      <c r="X19" s="38"/>
      <c r="Y19" s="38"/>
      <c r="Z19" s="38"/>
      <c r="AA19" s="38"/>
      <c r="AB19" s="38"/>
      <c r="AC19" s="38"/>
      <c r="AD19" s="38"/>
      <c r="AE19" s="38"/>
    </row>
    <row r="20" s="2" customFormat="1" ht="18" customHeight="1">
      <c r="A20" s="38"/>
      <c r="B20" s="44"/>
      <c r="C20" s="38"/>
      <c r="D20" s="38"/>
      <c r="E20" s="33" t="str">
        <f>'Rekapitulace stavby'!E14</f>
        <v>Vyplň údaj</v>
      </c>
      <c r="F20" s="141"/>
      <c r="G20" s="141"/>
      <c r="H20" s="141"/>
      <c r="I20" s="150" t="s">
        <v>33</v>
      </c>
      <c r="J20" s="33" t="str">
        <f>'Rekapitulace stavby'!AN14</f>
        <v>Vyplň údaj</v>
      </c>
      <c r="K20" s="38"/>
      <c r="L20" s="63"/>
      <c r="S20" s="38"/>
      <c r="T20" s="38"/>
      <c r="U20" s="38"/>
      <c r="V20" s="38"/>
      <c r="W20" s="38"/>
      <c r="X20" s="38"/>
      <c r="Y20" s="38"/>
      <c r="Z20" s="38"/>
      <c r="AA20" s="38"/>
      <c r="AB20" s="38"/>
      <c r="AC20" s="38"/>
      <c r="AD20" s="38"/>
      <c r="AE20" s="38"/>
    </row>
    <row r="21" s="2" customFormat="1" ht="6.96" customHeight="1">
      <c r="A21" s="38"/>
      <c r="B21" s="44"/>
      <c r="C21" s="38"/>
      <c r="D21" s="38"/>
      <c r="E21" s="38"/>
      <c r="F21" s="38"/>
      <c r="G21" s="38"/>
      <c r="H21" s="38"/>
      <c r="I21" s="38"/>
      <c r="J21" s="38"/>
      <c r="K21" s="38"/>
      <c r="L21" s="63"/>
      <c r="S21" s="38"/>
      <c r="T21" s="38"/>
      <c r="U21" s="38"/>
      <c r="V21" s="38"/>
      <c r="W21" s="38"/>
      <c r="X21" s="38"/>
      <c r="Y21" s="38"/>
      <c r="Z21" s="38"/>
      <c r="AA21" s="38"/>
      <c r="AB21" s="38"/>
      <c r="AC21" s="38"/>
      <c r="AD21" s="38"/>
      <c r="AE21" s="38"/>
    </row>
    <row r="22" s="2" customFormat="1" ht="12" customHeight="1">
      <c r="A22" s="38"/>
      <c r="B22" s="44"/>
      <c r="C22" s="38"/>
      <c r="D22" s="150" t="s">
        <v>36</v>
      </c>
      <c r="E22" s="38"/>
      <c r="F22" s="38"/>
      <c r="G22" s="38"/>
      <c r="H22" s="38"/>
      <c r="I22" s="150" t="s">
        <v>31</v>
      </c>
      <c r="J22" s="141" t="s">
        <v>37</v>
      </c>
      <c r="K22" s="38"/>
      <c r="L22" s="63"/>
      <c r="S22" s="38"/>
      <c r="T22" s="38"/>
      <c r="U22" s="38"/>
      <c r="V22" s="38"/>
      <c r="W22" s="38"/>
      <c r="X22" s="38"/>
      <c r="Y22" s="38"/>
      <c r="Z22" s="38"/>
      <c r="AA22" s="38"/>
      <c r="AB22" s="38"/>
      <c r="AC22" s="38"/>
      <c r="AD22" s="38"/>
      <c r="AE22" s="38"/>
    </row>
    <row r="23" s="2" customFormat="1" ht="18" customHeight="1">
      <c r="A23" s="38"/>
      <c r="B23" s="44"/>
      <c r="C23" s="38"/>
      <c r="D23" s="38"/>
      <c r="E23" s="141" t="s">
        <v>38</v>
      </c>
      <c r="F23" s="38"/>
      <c r="G23" s="38"/>
      <c r="H23" s="38"/>
      <c r="I23" s="150" t="s">
        <v>33</v>
      </c>
      <c r="J23" s="141" t="s">
        <v>39</v>
      </c>
      <c r="K23" s="38"/>
      <c r="L23" s="63"/>
      <c r="S23" s="38"/>
      <c r="T23" s="38"/>
      <c r="U23" s="38"/>
      <c r="V23" s="38"/>
      <c r="W23" s="38"/>
      <c r="X23" s="38"/>
      <c r="Y23" s="38"/>
      <c r="Z23" s="38"/>
      <c r="AA23" s="38"/>
      <c r="AB23" s="38"/>
      <c r="AC23" s="38"/>
      <c r="AD23" s="38"/>
      <c r="AE23" s="38"/>
    </row>
    <row r="24" s="2" customFormat="1" ht="6.96" customHeight="1">
      <c r="A24" s="38"/>
      <c r="B24" s="44"/>
      <c r="C24" s="38"/>
      <c r="D24" s="38"/>
      <c r="E24" s="38"/>
      <c r="F24" s="38"/>
      <c r="G24" s="38"/>
      <c r="H24" s="38"/>
      <c r="I24" s="38"/>
      <c r="J24" s="38"/>
      <c r="K24" s="38"/>
      <c r="L24" s="63"/>
      <c r="S24" s="38"/>
      <c r="T24" s="38"/>
      <c r="U24" s="38"/>
      <c r="V24" s="38"/>
      <c r="W24" s="38"/>
      <c r="X24" s="38"/>
      <c r="Y24" s="38"/>
      <c r="Z24" s="38"/>
      <c r="AA24" s="38"/>
      <c r="AB24" s="38"/>
      <c r="AC24" s="38"/>
      <c r="AD24" s="38"/>
      <c r="AE24" s="38"/>
    </row>
    <row r="25" s="2" customFormat="1" ht="12" customHeight="1">
      <c r="A25" s="38"/>
      <c r="B25" s="44"/>
      <c r="C25" s="38"/>
      <c r="D25" s="150" t="s">
        <v>41</v>
      </c>
      <c r="E25" s="38"/>
      <c r="F25" s="38"/>
      <c r="G25" s="38"/>
      <c r="H25" s="38"/>
      <c r="I25" s="150" t="s">
        <v>31</v>
      </c>
      <c r="J25" s="141" t="s">
        <v>1</v>
      </c>
      <c r="K25" s="38"/>
      <c r="L25" s="63"/>
      <c r="S25" s="38"/>
      <c r="T25" s="38"/>
      <c r="U25" s="38"/>
      <c r="V25" s="38"/>
      <c r="W25" s="38"/>
      <c r="X25" s="38"/>
      <c r="Y25" s="38"/>
      <c r="Z25" s="38"/>
      <c r="AA25" s="38"/>
      <c r="AB25" s="38"/>
      <c r="AC25" s="38"/>
      <c r="AD25" s="38"/>
      <c r="AE25" s="38"/>
    </row>
    <row r="26" s="2" customFormat="1" ht="18" customHeight="1">
      <c r="A26" s="38"/>
      <c r="B26" s="44"/>
      <c r="C26" s="38"/>
      <c r="D26" s="38"/>
      <c r="E26" s="141" t="s">
        <v>42</v>
      </c>
      <c r="F26" s="38"/>
      <c r="G26" s="38"/>
      <c r="H26" s="38"/>
      <c r="I26" s="150" t="s">
        <v>33</v>
      </c>
      <c r="J26" s="141" t="s">
        <v>1</v>
      </c>
      <c r="K26" s="38"/>
      <c r="L26" s="63"/>
      <c r="S26" s="38"/>
      <c r="T26" s="38"/>
      <c r="U26" s="38"/>
      <c r="V26" s="38"/>
      <c r="W26" s="38"/>
      <c r="X26" s="38"/>
      <c r="Y26" s="38"/>
      <c r="Z26" s="38"/>
      <c r="AA26" s="38"/>
      <c r="AB26" s="38"/>
      <c r="AC26" s="38"/>
      <c r="AD26" s="38"/>
      <c r="AE26" s="38"/>
    </row>
    <row r="27" s="2" customFormat="1" ht="6.96" customHeight="1">
      <c r="A27" s="38"/>
      <c r="B27" s="44"/>
      <c r="C27" s="38"/>
      <c r="D27" s="38"/>
      <c r="E27" s="38"/>
      <c r="F27" s="38"/>
      <c r="G27" s="38"/>
      <c r="H27" s="38"/>
      <c r="I27" s="38"/>
      <c r="J27" s="38"/>
      <c r="K27" s="38"/>
      <c r="L27" s="63"/>
      <c r="S27" s="38"/>
      <c r="T27" s="38"/>
      <c r="U27" s="38"/>
      <c r="V27" s="38"/>
      <c r="W27" s="38"/>
      <c r="X27" s="38"/>
      <c r="Y27" s="38"/>
      <c r="Z27" s="38"/>
      <c r="AA27" s="38"/>
      <c r="AB27" s="38"/>
      <c r="AC27" s="38"/>
      <c r="AD27" s="38"/>
      <c r="AE27" s="38"/>
    </row>
    <row r="28" s="2" customFormat="1" ht="12" customHeight="1">
      <c r="A28" s="38"/>
      <c r="B28" s="44"/>
      <c r="C28" s="38"/>
      <c r="D28" s="150" t="s">
        <v>43</v>
      </c>
      <c r="E28" s="38"/>
      <c r="F28" s="38"/>
      <c r="G28" s="38"/>
      <c r="H28" s="38"/>
      <c r="I28" s="38"/>
      <c r="J28" s="38"/>
      <c r="K28" s="38"/>
      <c r="L28" s="63"/>
      <c r="S28" s="38"/>
      <c r="T28" s="38"/>
      <c r="U28" s="38"/>
      <c r="V28" s="38"/>
      <c r="W28" s="38"/>
      <c r="X28" s="38"/>
      <c r="Y28" s="38"/>
      <c r="Z28" s="38"/>
      <c r="AA28" s="38"/>
      <c r="AB28" s="38"/>
      <c r="AC28" s="38"/>
      <c r="AD28" s="38"/>
      <c r="AE28" s="38"/>
    </row>
    <row r="29" s="8" customFormat="1" ht="59.25" customHeight="1">
      <c r="A29" s="154"/>
      <c r="B29" s="155"/>
      <c r="C29" s="154"/>
      <c r="D29" s="154"/>
      <c r="E29" s="156" t="s">
        <v>105</v>
      </c>
      <c r="F29" s="156"/>
      <c r="G29" s="156"/>
      <c r="H29" s="156"/>
      <c r="I29" s="154"/>
      <c r="J29" s="154"/>
      <c r="K29" s="154"/>
      <c r="L29" s="157"/>
      <c r="S29" s="154"/>
      <c r="T29" s="154"/>
      <c r="U29" s="154"/>
      <c r="V29" s="154"/>
      <c r="W29" s="154"/>
      <c r="X29" s="154"/>
      <c r="Y29" s="154"/>
      <c r="Z29" s="154"/>
      <c r="AA29" s="154"/>
      <c r="AB29" s="154"/>
      <c r="AC29" s="154"/>
      <c r="AD29" s="154"/>
      <c r="AE29" s="154"/>
    </row>
    <row r="30" s="2" customFormat="1" ht="6.96" customHeight="1">
      <c r="A30" s="38"/>
      <c r="B30" s="44"/>
      <c r="C30" s="38"/>
      <c r="D30" s="38"/>
      <c r="E30" s="38"/>
      <c r="F30" s="38"/>
      <c r="G30" s="38"/>
      <c r="H30" s="38"/>
      <c r="I30" s="38"/>
      <c r="J30" s="38"/>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25.44" customHeight="1">
      <c r="A32" s="38"/>
      <c r="B32" s="44"/>
      <c r="C32" s="38"/>
      <c r="D32" s="159" t="s">
        <v>45</v>
      </c>
      <c r="E32" s="38"/>
      <c r="F32" s="38"/>
      <c r="G32" s="38"/>
      <c r="H32" s="38"/>
      <c r="I32" s="38"/>
      <c r="J32" s="160">
        <f>ROUND(J122, 2)</f>
        <v>0</v>
      </c>
      <c r="K32" s="38"/>
      <c r="L32" s="63"/>
      <c r="S32" s="38"/>
      <c r="T32" s="38"/>
      <c r="U32" s="38"/>
      <c r="V32" s="38"/>
      <c r="W32" s="38"/>
      <c r="X32" s="38"/>
      <c r="Y32" s="38"/>
      <c r="Z32" s="38"/>
      <c r="AA32" s="38"/>
      <c r="AB32" s="38"/>
      <c r="AC32" s="38"/>
      <c r="AD32" s="38"/>
      <c r="AE32" s="38"/>
    </row>
    <row r="33" s="2" customFormat="1" ht="6.96" customHeight="1">
      <c r="A33" s="38"/>
      <c r="B33" s="44"/>
      <c r="C33" s="38"/>
      <c r="D33" s="158"/>
      <c r="E33" s="158"/>
      <c r="F33" s="158"/>
      <c r="G33" s="158"/>
      <c r="H33" s="158"/>
      <c r="I33" s="158"/>
      <c r="J33" s="158"/>
      <c r="K33" s="158"/>
      <c r="L33" s="63"/>
      <c r="S33" s="38"/>
      <c r="T33" s="38"/>
      <c r="U33" s="38"/>
      <c r="V33" s="38"/>
      <c r="W33" s="38"/>
      <c r="X33" s="38"/>
      <c r="Y33" s="38"/>
      <c r="Z33" s="38"/>
      <c r="AA33" s="38"/>
      <c r="AB33" s="38"/>
      <c r="AC33" s="38"/>
      <c r="AD33" s="38"/>
      <c r="AE33" s="38"/>
    </row>
    <row r="34" s="2" customFormat="1" ht="14.4" customHeight="1">
      <c r="A34" s="38"/>
      <c r="B34" s="44"/>
      <c r="C34" s="38"/>
      <c r="D34" s="38"/>
      <c r="E34" s="38"/>
      <c r="F34" s="161" t="s">
        <v>47</v>
      </c>
      <c r="G34" s="38"/>
      <c r="H34" s="38"/>
      <c r="I34" s="161" t="s">
        <v>46</v>
      </c>
      <c r="J34" s="161" t="s">
        <v>48</v>
      </c>
      <c r="K34" s="38"/>
      <c r="L34" s="63"/>
      <c r="S34" s="38"/>
      <c r="T34" s="38"/>
      <c r="U34" s="38"/>
      <c r="V34" s="38"/>
      <c r="W34" s="38"/>
      <c r="X34" s="38"/>
      <c r="Y34" s="38"/>
      <c r="Z34" s="38"/>
      <c r="AA34" s="38"/>
      <c r="AB34" s="38"/>
      <c r="AC34" s="38"/>
      <c r="AD34" s="38"/>
      <c r="AE34" s="38"/>
    </row>
    <row r="35" s="2" customFormat="1" ht="14.4" customHeight="1">
      <c r="A35" s="38"/>
      <c r="B35" s="44"/>
      <c r="C35" s="38"/>
      <c r="D35" s="162" t="s">
        <v>49</v>
      </c>
      <c r="E35" s="150" t="s">
        <v>50</v>
      </c>
      <c r="F35" s="163">
        <f>ROUND((SUM(BE122:BE137)),  2)</f>
        <v>0</v>
      </c>
      <c r="G35" s="38"/>
      <c r="H35" s="38"/>
      <c r="I35" s="164">
        <v>0.20999999999999999</v>
      </c>
      <c r="J35" s="163">
        <f>ROUND(((SUM(BE122:BE137))*I35),  2)</f>
        <v>0</v>
      </c>
      <c r="K35" s="38"/>
      <c r="L35" s="63"/>
      <c r="S35" s="38"/>
      <c r="T35" s="38"/>
      <c r="U35" s="38"/>
      <c r="V35" s="38"/>
      <c r="W35" s="38"/>
      <c r="X35" s="38"/>
      <c r="Y35" s="38"/>
      <c r="Z35" s="38"/>
      <c r="AA35" s="38"/>
      <c r="AB35" s="38"/>
      <c r="AC35" s="38"/>
      <c r="AD35" s="38"/>
      <c r="AE35" s="38"/>
    </row>
    <row r="36" s="2" customFormat="1" ht="14.4" customHeight="1">
      <c r="A36" s="38"/>
      <c r="B36" s="44"/>
      <c r="C36" s="38"/>
      <c r="D36" s="38"/>
      <c r="E36" s="150" t="s">
        <v>51</v>
      </c>
      <c r="F36" s="163">
        <f>ROUND((SUM(BF122:BF137)),  2)</f>
        <v>0</v>
      </c>
      <c r="G36" s="38"/>
      <c r="H36" s="38"/>
      <c r="I36" s="164">
        <v>0.14999999999999999</v>
      </c>
      <c r="J36" s="163">
        <f>ROUND(((SUM(BF122:BF137))*I36),  2)</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52</v>
      </c>
      <c r="F37" s="163">
        <f>ROUND((SUM(BG122:BG137)),  2)</f>
        <v>0</v>
      </c>
      <c r="G37" s="38"/>
      <c r="H37" s="38"/>
      <c r="I37" s="164">
        <v>0.20999999999999999</v>
      </c>
      <c r="J37" s="163">
        <f>0</f>
        <v>0</v>
      </c>
      <c r="K37" s="38"/>
      <c r="L37" s="63"/>
      <c r="S37" s="38"/>
      <c r="T37" s="38"/>
      <c r="U37" s="38"/>
      <c r="V37" s="38"/>
      <c r="W37" s="38"/>
      <c r="X37" s="38"/>
      <c r="Y37" s="38"/>
      <c r="Z37" s="38"/>
      <c r="AA37" s="38"/>
      <c r="AB37" s="38"/>
      <c r="AC37" s="38"/>
      <c r="AD37" s="38"/>
      <c r="AE37" s="38"/>
    </row>
    <row r="38" hidden="1" s="2" customFormat="1" ht="14.4" customHeight="1">
      <c r="A38" s="38"/>
      <c r="B38" s="44"/>
      <c r="C38" s="38"/>
      <c r="D38" s="38"/>
      <c r="E38" s="150" t="s">
        <v>53</v>
      </c>
      <c r="F38" s="163">
        <f>ROUND((SUM(BH122:BH137)),  2)</f>
        <v>0</v>
      </c>
      <c r="G38" s="38"/>
      <c r="H38" s="38"/>
      <c r="I38" s="164">
        <v>0.14999999999999999</v>
      </c>
      <c r="J38" s="163">
        <f>0</f>
        <v>0</v>
      </c>
      <c r="K38" s="38"/>
      <c r="L38" s="63"/>
      <c r="S38" s="38"/>
      <c r="T38" s="38"/>
      <c r="U38" s="38"/>
      <c r="V38" s="38"/>
      <c r="W38" s="38"/>
      <c r="X38" s="38"/>
      <c r="Y38" s="38"/>
      <c r="Z38" s="38"/>
      <c r="AA38" s="38"/>
      <c r="AB38" s="38"/>
      <c r="AC38" s="38"/>
      <c r="AD38" s="38"/>
      <c r="AE38" s="38"/>
    </row>
    <row r="39" hidden="1" s="2" customFormat="1" ht="14.4" customHeight="1">
      <c r="A39" s="38"/>
      <c r="B39" s="44"/>
      <c r="C39" s="38"/>
      <c r="D39" s="38"/>
      <c r="E39" s="150" t="s">
        <v>54</v>
      </c>
      <c r="F39" s="163">
        <f>ROUND((SUM(BI122:BI137)),  2)</f>
        <v>0</v>
      </c>
      <c r="G39" s="38"/>
      <c r="H39" s="38"/>
      <c r="I39" s="164">
        <v>0</v>
      </c>
      <c r="J39" s="163">
        <f>0</f>
        <v>0</v>
      </c>
      <c r="K39" s="38"/>
      <c r="L39" s="63"/>
      <c r="S39" s="38"/>
      <c r="T39" s="38"/>
      <c r="U39" s="38"/>
      <c r="V39" s="38"/>
      <c r="W39" s="38"/>
      <c r="X39" s="38"/>
      <c r="Y39" s="38"/>
      <c r="Z39" s="38"/>
      <c r="AA39" s="38"/>
      <c r="AB39" s="38"/>
      <c r="AC39" s="38"/>
      <c r="AD39" s="38"/>
      <c r="AE39" s="38"/>
    </row>
    <row r="40" s="2" customFormat="1" ht="6.96"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2" customFormat="1" ht="25.44" customHeight="1">
      <c r="A41" s="38"/>
      <c r="B41" s="44"/>
      <c r="C41" s="165"/>
      <c r="D41" s="166" t="s">
        <v>55</v>
      </c>
      <c r="E41" s="167"/>
      <c r="F41" s="167"/>
      <c r="G41" s="168" t="s">
        <v>56</v>
      </c>
      <c r="H41" s="169" t="s">
        <v>57</v>
      </c>
      <c r="I41" s="167"/>
      <c r="J41" s="170">
        <f>SUM(J32:J39)</f>
        <v>0</v>
      </c>
      <c r="K41" s="171"/>
      <c r="L41" s="63"/>
      <c r="S41" s="38"/>
      <c r="T41" s="38"/>
      <c r="U41" s="38"/>
      <c r="V41" s="38"/>
      <c r="W41" s="38"/>
      <c r="X41" s="38"/>
      <c r="Y41" s="38"/>
      <c r="Z41" s="38"/>
      <c r="AA41" s="38"/>
      <c r="AB41" s="38"/>
      <c r="AC41" s="38"/>
      <c r="AD41" s="38"/>
      <c r="AE41" s="38"/>
    </row>
    <row r="42" s="2" customFormat="1" ht="14.4" customHeight="1">
      <c r="A42" s="38"/>
      <c r="B42" s="44"/>
      <c r="C42" s="38"/>
      <c r="D42" s="38"/>
      <c r="E42" s="38"/>
      <c r="F42" s="38"/>
      <c r="G42" s="38"/>
      <c r="H42" s="38"/>
      <c r="I42" s="38"/>
      <c r="J42" s="38"/>
      <c r="K42" s="38"/>
      <c r="L42" s="63"/>
      <c r="S42" s="38"/>
      <c r="T42" s="38"/>
      <c r="U42" s="38"/>
      <c r="V42" s="38"/>
      <c r="W42" s="38"/>
      <c r="X42" s="38"/>
      <c r="Y42" s="38"/>
      <c r="Z42" s="38"/>
      <c r="AA42" s="38"/>
      <c r="AB42" s="38"/>
      <c r="AC42" s="38"/>
      <c r="AD42" s="38"/>
      <c r="AE42" s="38"/>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58</v>
      </c>
      <c r="E50" s="173"/>
      <c r="F50" s="173"/>
      <c r="G50" s="172" t="s">
        <v>59</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60</v>
      </c>
      <c r="E61" s="175"/>
      <c r="F61" s="176" t="s">
        <v>61</v>
      </c>
      <c r="G61" s="174" t="s">
        <v>60</v>
      </c>
      <c r="H61" s="175"/>
      <c r="I61" s="175"/>
      <c r="J61" s="177" t="s">
        <v>61</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62</v>
      </c>
      <c r="E65" s="178"/>
      <c r="F65" s="178"/>
      <c r="G65" s="172" t="s">
        <v>63</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60</v>
      </c>
      <c r="E76" s="175"/>
      <c r="F76" s="176" t="s">
        <v>61</v>
      </c>
      <c r="G76" s="174" t="s">
        <v>60</v>
      </c>
      <c r="H76" s="175"/>
      <c r="I76" s="175"/>
      <c r="J76" s="177" t="s">
        <v>61</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106</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Ředický potok, Lukovna, oprava zaústění, ř.km 0,000 - 0,100</v>
      </c>
      <c r="F85" s="32"/>
      <c r="G85" s="32"/>
      <c r="H85" s="32"/>
      <c r="I85" s="40"/>
      <c r="J85" s="40"/>
      <c r="K85" s="40"/>
      <c r="L85" s="63"/>
      <c r="S85" s="38"/>
      <c r="T85" s="38"/>
      <c r="U85" s="38"/>
      <c r="V85" s="38"/>
      <c r="W85" s="38"/>
      <c r="X85" s="38"/>
      <c r="Y85" s="38"/>
      <c r="Z85" s="38"/>
      <c r="AA85" s="38"/>
      <c r="AB85" s="38"/>
      <c r="AC85" s="38"/>
      <c r="AD85" s="38"/>
      <c r="AE85" s="38"/>
    </row>
    <row r="86" s="1" customFormat="1" ht="12" customHeight="1">
      <c r="B86" s="21"/>
      <c r="C86" s="32" t="s">
        <v>103</v>
      </c>
      <c r="D86" s="22"/>
      <c r="E86" s="22"/>
      <c r="F86" s="22"/>
      <c r="G86" s="22"/>
      <c r="H86" s="22"/>
      <c r="I86" s="22"/>
      <c r="J86" s="22"/>
      <c r="K86" s="22"/>
      <c r="L86" s="20"/>
    </row>
    <row r="87" s="2" customFormat="1" ht="16.5" customHeight="1">
      <c r="A87" s="38"/>
      <c r="B87" s="39"/>
      <c r="C87" s="40"/>
      <c r="D87" s="40"/>
      <c r="E87" s="183" t="s">
        <v>104</v>
      </c>
      <c r="F87" s="40"/>
      <c r="G87" s="40"/>
      <c r="H87" s="40"/>
      <c r="I87" s="40"/>
      <c r="J87" s="40"/>
      <c r="K87" s="40"/>
      <c r="L87" s="63"/>
      <c r="S87" s="38"/>
      <c r="T87" s="38"/>
      <c r="U87" s="38"/>
      <c r="V87" s="38"/>
      <c r="W87" s="38"/>
      <c r="X87" s="38"/>
      <c r="Y87" s="38"/>
      <c r="Z87" s="38"/>
      <c r="AA87" s="38"/>
      <c r="AB87" s="38"/>
      <c r="AC87" s="38"/>
      <c r="AD87" s="38"/>
      <c r="AE87" s="38"/>
    </row>
    <row r="88" s="2" customFormat="1" ht="12" customHeight="1">
      <c r="A88" s="38"/>
      <c r="B88" s="39"/>
      <c r="C88" s="32" t="s">
        <v>445</v>
      </c>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6.5" customHeight="1">
      <c r="A89" s="38"/>
      <c r="B89" s="39"/>
      <c r="C89" s="40"/>
      <c r="D89" s="40"/>
      <c r="E89" s="76" t="str">
        <f>E11</f>
        <v>1.1 - Odstranění dřevin a břehových porostů</v>
      </c>
      <c r="F89" s="40"/>
      <c r="G89" s="40"/>
      <c r="H89" s="40"/>
      <c r="I89" s="40"/>
      <c r="J89" s="40"/>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12" customHeight="1">
      <c r="A91" s="38"/>
      <c r="B91" s="39"/>
      <c r="C91" s="32" t="s">
        <v>24</v>
      </c>
      <c r="D91" s="40"/>
      <c r="E91" s="40"/>
      <c r="F91" s="27" t="str">
        <f>F14</f>
        <v xml:space="preserve"> Lukovna</v>
      </c>
      <c r="G91" s="40"/>
      <c r="H91" s="40"/>
      <c r="I91" s="32" t="s">
        <v>26</v>
      </c>
      <c r="J91" s="79" t="str">
        <f>IF(J14="","",J14)</f>
        <v>16. 10. 2025</v>
      </c>
      <c r="K91" s="40"/>
      <c r="L91" s="63"/>
      <c r="S91" s="38"/>
      <c r="T91" s="38"/>
      <c r="U91" s="38"/>
      <c r="V91" s="38"/>
      <c r="W91" s="38"/>
      <c r="X91" s="38"/>
      <c r="Y91" s="38"/>
      <c r="Z91" s="38"/>
      <c r="AA91" s="38"/>
      <c r="AB91" s="38"/>
      <c r="AC91" s="38"/>
      <c r="AD91" s="38"/>
      <c r="AE91" s="38"/>
    </row>
    <row r="92" s="2" customFormat="1" ht="6.96" customHeight="1">
      <c r="A92" s="38"/>
      <c r="B92" s="39"/>
      <c r="C92" s="40"/>
      <c r="D92" s="40"/>
      <c r="E92" s="40"/>
      <c r="F92" s="40"/>
      <c r="G92" s="40"/>
      <c r="H92" s="40"/>
      <c r="I92" s="40"/>
      <c r="J92" s="40"/>
      <c r="K92" s="40"/>
      <c r="L92" s="63"/>
      <c r="S92" s="38"/>
      <c r="T92" s="38"/>
      <c r="U92" s="38"/>
      <c r="V92" s="38"/>
      <c r="W92" s="38"/>
      <c r="X92" s="38"/>
      <c r="Y92" s="38"/>
      <c r="Z92" s="38"/>
      <c r="AA92" s="38"/>
      <c r="AB92" s="38"/>
      <c r="AC92" s="38"/>
      <c r="AD92" s="38"/>
      <c r="AE92" s="38"/>
    </row>
    <row r="93" s="2" customFormat="1" ht="54.45" customHeight="1">
      <c r="A93" s="38"/>
      <c r="B93" s="39"/>
      <c r="C93" s="32" t="s">
        <v>30</v>
      </c>
      <c r="D93" s="40"/>
      <c r="E93" s="40"/>
      <c r="F93" s="27" t="str">
        <f>E17</f>
        <v>Povodí Labe, státní podnik</v>
      </c>
      <c r="G93" s="40"/>
      <c r="H93" s="40"/>
      <c r="I93" s="32" t="s">
        <v>36</v>
      </c>
      <c r="J93" s="36" t="str">
        <f>E23</f>
        <v>Multiaqua s.r.o.,Veverkova 1343,500 02 Hradec Král</v>
      </c>
      <c r="K93" s="40"/>
      <c r="L93" s="63"/>
      <c r="S93" s="38"/>
      <c r="T93" s="38"/>
      <c r="U93" s="38"/>
      <c r="V93" s="38"/>
      <c r="W93" s="38"/>
      <c r="X93" s="38"/>
      <c r="Y93" s="38"/>
      <c r="Z93" s="38"/>
      <c r="AA93" s="38"/>
      <c r="AB93" s="38"/>
      <c r="AC93" s="38"/>
      <c r="AD93" s="38"/>
      <c r="AE93" s="38"/>
    </row>
    <row r="94" s="2" customFormat="1" ht="15.15" customHeight="1">
      <c r="A94" s="38"/>
      <c r="B94" s="39"/>
      <c r="C94" s="32" t="s">
        <v>34</v>
      </c>
      <c r="D94" s="40"/>
      <c r="E94" s="40"/>
      <c r="F94" s="27" t="str">
        <f>IF(E20="","",E20)</f>
        <v>Vyplň údaj</v>
      </c>
      <c r="G94" s="40"/>
      <c r="H94" s="40"/>
      <c r="I94" s="32" t="s">
        <v>41</v>
      </c>
      <c r="J94" s="36" t="str">
        <f>E26</f>
        <v>Ing. Ladislav Malý</v>
      </c>
      <c r="K94" s="40"/>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9.28" customHeight="1">
      <c r="A96" s="38"/>
      <c r="B96" s="39"/>
      <c r="C96" s="184" t="s">
        <v>107</v>
      </c>
      <c r="D96" s="185"/>
      <c r="E96" s="185"/>
      <c r="F96" s="185"/>
      <c r="G96" s="185"/>
      <c r="H96" s="185"/>
      <c r="I96" s="185"/>
      <c r="J96" s="186" t="s">
        <v>108</v>
      </c>
      <c r="K96" s="185"/>
      <c r="L96" s="63"/>
      <c r="S96" s="38"/>
      <c r="T96" s="38"/>
      <c r="U96" s="38"/>
      <c r="V96" s="38"/>
      <c r="W96" s="38"/>
      <c r="X96" s="38"/>
      <c r="Y96" s="38"/>
      <c r="Z96" s="38"/>
      <c r="AA96" s="38"/>
      <c r="AB96" s="38"/>
      <c r="AC96" s="38"/>
      <c r="AD96" s="38"/>
      <c r="AE96" s="38"/>
    </row>
    <row r="97" s="2" customFormat="1" ht="10.32" customHeight="1">
      <c r="A97" s="38"/>
      <c r="B97" s="39"/>
      <c r="C97" s="40"/>
      <c r="D97" s="40"/>
      <c r="E97" s="40"/>
      <c r="F97" s="40"/>
      <c r="G97" s="40"/>
      <c r="H97" s="40"/>
      <c r="I97" s="40"/>
      <c r="J97" s="40"/>
      <c r="K97" s="40"/>
      <c r="L97" s="63"/>
      <c r="S97" s="38"/>
      <c r="T97" s="38"/>
      <c r="U97" s="38"/>
      <c r="V97" s="38"/>
      <c r="W97" s="38"/>
      <c r="X97" s="38"/>
      <c r="Y97" s="38"/>
      <c r="Z97" s="38"/>
      <c r="AA97" s="38"/>
      <c r="AB97" s="38"/>
      <c r="AC97" s="38"/>
      <c r="AD97" s="38"/>
      <c r="AE97" s="38"/>
    </row>
    <row r="98" s="2" customFormat="1" ht="22.8" customHeight="1">
      <c r="A98" s="38"/>
      <c r="B98" s="39"/>
      <c r="C98" s="187" t="s">
        <v>109</v>
      </c>
      <c r="D98" s="40"/>
      <c r="E98" s="40"/>
      <c r="F98" s="40"/>
      <c r="G98" s="40"/>
      <c r="H98" s="40"/>
      <c r="I98" s="40"/>
      <c r="J98" s="110">
        <f>J122</f>
        <v>0</v>
      </c>
      <c r="K98" s="40"/>
      <c r="L98" s="63"/>
      <c r="S98" s="38"/>
      <c r="T98" s="38"/>
      <c r="U98" s="38"/>
      <c r="V98" s="38"/>
      <c r="W98" s="38"/>
      <c r="X98" s="38"/>
      <c r="Y98" s="38"/>
      <c r="Z98" s="38"/>
      <c r="AA98" s="38"/>
      <c r="AB98" s="38"/>
      <c r="AC98" s="38"/>
      <c r="AD98" s="38"/>
      <c r="AE98" s="38"/>
      <c r="AU98" s="17" t="s">
        <v>110</v>
      </c>
    </row>
    <row r="99" s="9" customFormat="1" ht="24.96" customHeight="1">
      <c r="A99" s="9"/>
      <c r="B99" s="188"/>
      <c r="C99" s="189"/>
      <c r="D99" s="190" t="s">
        <v>111</v>
      </c>
      <c r="E99" s="191"/>
      <c r="F99" s="191"/>
      <c r="G99" s="191"/>
      <c r="H99" s="191"/>
      <c r="I99" s="191"/>
      <c r="J99" s="192">
        <f>J123</f>
        <v>0</v>
      </c>
      <c r="K99" s="189"/>
      <c r="L99" s="193"/>
      <c r="S99" s="9"/>
      <c r="T99" s="9"/>
      <c r="U99" s="9"/>
      <c r="V99" s="9"/>
      <c r="W99" s="9"/>
      <c r="X99" s="9"/>
      <c r="Y99" s="9"/>
      <c r="Z99" s="9"/>
      <c r="AA99" s="9"/>
      <c r="AB99" s="9"/>
      <c r="AC99" s="9"/>
      <c r="AD99" s="9"/>
      <c r="AE99" s="9"/>
    </row>
    <row r="100" s="10" customFormat="1" ht="19.92" customHeight="1">
      <c r="A100" s="10"/>
      <c r="B100" s="194"/>
      <c r="C100" s="133"/>
      <c r="D100" s="195" t="s">
        <v>112</v>
      </c>
      <c r="E100" s="196"/>
      <c r="F100" s="196"/>
      <c r="G100" s="196"/>
      <c r="H100" s="196"/>
      <c r="I100" s="196"/>
      <c r="J100" s="197">
        <f>J124</f>
        <v>0</v>
      </c>
      <c r="K100" s="133"/>
      <c r="L100" s="198"/>
      <c r="S100" s="10"/>
      <c r="T100" s="10"/>
      <c r="U100" s="10"/>
      <c r="V100" s="10"/>
      <c r="W100" s="10"/>
      <c r="X100" s="10"/>
      <c r="Y100" s="10"/>
      <c r="Z100" s="10"/>
      <c r="AA100" s="10"/>
      <c r="AB100" s="10"/>
      <c r="AC100" s="10"/>
      <c r="AD100" s="10"/>
      <c r="AE100" s="10"/>
    </row>
    <row r="101" s="2" customFormat="1" ht="21.84" customHeight="1">
      <c r="A101" s="38"/>
      <c r="B101" s="39"/>
      <c r="C101" s="40"/>
      <c r="D101" s="40"/>
      <c r="E101" s="40"/>
      <c r="F101" s="40"/>
      <c r="G101" s="40"/>
      <c r="H101" s="40"/>
      <c r="I101" s="40"/>
      <c r="J101" s="40"/>
      <c r="K101" s="40"/>
      <c r="L101" s="63"/>
      <c r="S101" s="38"/>
      <c r="T101" s="38"/>
      <c r="U101" s="38"/>
      <c r="V101" s="38"/>
      <c r="W101" s="38"/>
      <c r="X101" s="38"/>
      <c r="Y101" s="38"/>
      <c r="Z101" s="38"/>
      <c r="AA101" s="38"/>
      <c r="AB101" s="38"/>
      <c r="AC101" s="38"/>
      <c r="AD101" s="38"/>
      <c r="AE101" s="38"/>
    </row>
    <row r="102" s="2" customFormat="1" ht="6.96" customHeight="1">
      <c r="A102" s="38"/>
      <c r="B102" s="66"/>
      <c r="C102" s="67"/>
      <c r="D102" s="67"/>
      <c r="E102" s="67"/>
      <c r="F102" s="67"/>
      <c r="G102" s="67"/>
      <c r="H102" s="67"/>
      <c r="I102" s="67"/>
      <c r="J102" s="67"/>
      <c r="K102" s="67"/>
      <c r="L102" s="63"/>
      <c r="S102" s="38"/>
      <c r="T102" s="38"/>
      <c r="U102" s="38"/>
      <c r="V102" s="38"/>
      <c r="W102" s="38"/>
      <c r="X102" s="38"/>
      <c r="Y102" s="38"/>
      <c r="Z102" s="38"/>
      <c r="AA102" s="38"/>
      <c r="AB102" s="38"/>
      <c r="AC102" s="38"/>
      <c r="AD102" s="38"/>
      <c r="AE102" s="38"/>
    </row>
    <row r="106" s="2" customFormat="1" ht="6.96" customHeight="1">
      <c r="A106" s="38"/>
      <c r="B106" s="68"/>
      <c r="C106" s="69"/>
      <c r="D106" s="69"/>
      <c r="E106" s="69"/>
      <c r="F106" s="69"/>
      <c r="G106" s="69"/>
      <c r="H106" s="69"/>
      <c r="I106" s="69"/>
      <c r="J106" s="69"/>
      <c r="K106" s="69"/>
      <c r="L106" s="63"/>
      <c r="S106" s="38"/>
      <c r="T106" s="38"/>
      <c r="U106" s="38"/>
      <c r="V106" s="38"/>
      <c r="W106" s="38"/>
      <c r="X106" s="38"/>
      <c r="Y106" s="38"/>
      <c r="Z106" s="38"/>
      <c r="AA106" s="38"/>
      <c r="AB106" s="38"/>
      <c r="AC106" s="38"/>
      <c r="AD106" s="38"/>
      <c r="AE106" s="38"/>
    </row>
    <row r="107" s="2" customFormat="1" ht="24.96" customHeight="1">
      <c r="A107" s="38"/>
      <c r="B107" s="39"/>
      <c r="C107" s="23" t="s">
        <v>118</v>
      </c>
      <c r="D107" s="40"/>
      <c r="E107" s="40"/>
      <c r="F107" s="40"/>
      <c r="G107" s="40"/>
      <c r="H107" s="40"/>
      <c r="I107" s="40"/>
      <c r="J107" s="40"/>
      <c r="K107" s="40"/>
      <c r="L107" s="63"/>
      <c r="S107" s="38"/>
      <c r="T107" s="38"/>
      <c r="U107" s="38"/>
      <c r="V107" s="38"/>
      <c r="W107" s="38"/>
      <c r="X107" s="38"/>
      <c r="Y107" s="38"/>
      <c r="Z107" s="38"/>
      <c r="AA107" s="38"/>
      <c r="AB107" s="38"/>
      <c r="AC107" s="38"/>
      <c r="AD107" s="38"/>
      <c r="AE107" s="38"/>
    </row>
    <row r="108" s="2" customFormat="1" ht="6.96" customHeight="1">
      <c r="A108" s="38"/>
      <c r="B108" s="39"/>
      <c r="C108" s="40"/>
      <c r="D108" s="40"/>
      <c r="E108" s="40"/>
      <c r="F108" s="40"/>
      <c r="G108" s="40"/>
      <c r="H108" s="40"/>
      <c r="I108" s="40"/>
      <c r="J108" s="40"/>
      <c r="K108" s="40"/>
      <c r="L108" s="63"/>
      <c r="S108" s="38"/>
      <c r="T108" s="38"/>
      <c r="U108" s="38"/>
      <c r="V108" s="38"/>
      <c r="W108" s="38"/>
      <c r="X108" s="38"/>
      <c r="Y108" s="38"/>
      <c r="Z108" s="38"/>
      <c r="AA108" s="38"/>
      <c r="AB108" s="38"/>
      <c r="AC108" s="38"/>
      <c r="AD108" s="38"/>
      <c r="AE108" s="38"/>
    </row>
    <row r="109" s="2" customFormat="1" ht="12" customHeight="1">
      <c r="A109" s="38"/>
      <c r="B109" s="39"/>
      <c r="C109" s="32" t="s">
        <v>16</v>
      </c>
      <c r="D109" s="40"/>
      <c r="E109" s="40"/>
      <c r="F109" s="40"/>
      <c r="G109" s="40"/>
      <c r="H109" s="40"/>
      <c r="I109" s="40"/>
      <c r="J109" s="40"/>
      <c r="K109" s="40"/>
      <c r="L109" s="63"/>
      <c r="S109" s="38"/>
      <c r="T109" s="38"/>
      <c r="U109" s="38"/>
      <c r="V109" s="38"/>
      <c r="W109" s="38"/>
      <c r="X109" s="38"/>
      <c r="Y109" s="38"/>
      <c r="Z109" s="38"/>
      <c r="AA109" s="38"/>
      <c r="AB109" s="38"/>
      <c r="AC109" s="38"/>
      <c r="AD109" s="38"/>
      <c r="AE109" s="38"/>
    </row>
    <row r="110" s="2" customFormat="1" ht="16.5" customHeight="1">
      <c r="A110" s="38"/>
      <c r="B110" s="39"/>
      <c r="C110" s="40"/>
      <c r="D110" s="40"/>
      <c r="E110" s="183" t="str">
        <f>E7</f>
        <v>Ředický potok, Lukovna, oprava zaústění, ř.km 0,000 - 0,100</v>
      </c>
      <c r="F110" s="32"/>
      <c r="G110" s="32"/>
      <c r="H110" s="32"/>
      <c r="I110" s="40"/>
      <c r="J110" s="40"/>
      <c r="K110" s="40"/>
      <c r="L110" s="63"/>
      <c r="S110" s="38"/>
      <c r="T110" s="38"/>
      <c r="U110" s="38"/>
      <c r="V110" s="38"/>
      <c r="W110" s="38"/>
      <c r="X110" s="38"/>
      <c r="Y110" s="38"/>
      <c r="Z110" s="38"/>
      <c r="AA110" s="38"/>
      <c r="AB110" s="38"/>
      <c r="AC110" s="38"/>
      <c r="AD110" s="38"/>
      <c r="AE110" s="38"/>
    </row>
    <row r="111" s="1" customFormat="1" ht="12" customHeight="1">
      <c r="B111" s="21"/>
      <c r="C111" s="32" t="s">
        <v>103</v>
      </c>
      <c r="D111" s="22"/>
      <c r="E111" s="22"/>
      <c r="F111" s="22"/>
      <c r="G111" s="22"/>
      <c r="H111" s="22"/>
      <c r="I111" s="22"/>
      <c r="J111" s="22"/>
      <c r="K111" s="22"/>
      <c r="L111" s="20"/>
    </row>
    <row r="112" s="2" customFormat="1" ht="16.5" customHeight="1">
      <c r="A112" s="38"/>
      <c r="B112" s="39"/>
      <c r="C112" s="40"/>
      <c r="D112" s="40"/>
      <c r="E112" s="183" t="s">
        <v>104</v>
      </c>
      <c r="F112" s="40"/>
      <c r="G112" s="40"/>
      <c r="H112" s="40"/>
      <c r="I112" s="40"/>
      <c r="J112" s="40"/>
      <c r="K112" s="40"/>
      <c r="L112" s="63"/>
      <c r="S112" s="38"/>
      <c r="T112" s="38"/>
      <c r="U112" s="38"/>
      <c r="V112" s="38"/>
      <c r="W112" s="38"/>
      <c r="X112" s="38"/>
      <c r="Y112" s="38"/>
      <c r="Z112" s="38"/>
      <c r="AA112" s="38"/>
      <c r="AB112" s="38"/>
      <c r="AC112" s="38"/>
      <c r="AD112" s="38"/>
      <c r="AE112" s="38"/>
    </row>
    <row r="113" s="2" customFormat="1" ht="12" customHeight="1">
      <c r="A113" s="38"/>
      <c r="B113" s="39"/>
      <c r="C113" s="32" t="s">
        <v>445</v>
      </c>
      <c r="D113" s="40"/>
      <c r="E113" s="40"/>
      <c r="F113" s="40"/>
      <c r="G113" s="40"/>
      <c r="H113" s="40"/>
      <c r="I113" s="40"/>
      <c r="J113" s="40"/>
      <c r="K113" s="40"/>
      <c r="L113" s="63"/>
      <c r="S113" s="38"/>
      <c r="T113" s="38"/>
      <c r="U113" s="38"/>
      <c r="V113" s="38"/>
      <c r="W113" s="38"/>
      <c r="X113" s="38"/>
      <c r="Y113" s="38"/>
      <c r="Z113" s="38"/>
      <c r="AA113" s="38"/>
      <c r="AB113" s="38"/>
      <c r="AC113" s="38"/>
      <c r="AD113" s="38"/>
      <c r="AE113" s="38"/>
    </row>
    <row r="114" s="2" customFormat="1" ht="16.5" customHeight="1">
      <c r="A114" s="38"/>
      <c r="B114" s="39"/>
      <c r="C114" s="40"/>
      <c r="D114" s="40"/>
      <c r="E114" s="76" t="str">
        <f>E11</f>
        <v>1.1 - Odstranění dřevin a břehových porostů</v>
      </c>
      <c r="F114" s="40"/>
      <c r="G114" s="40"/>
      <c r="H114" s="40"/>
      <c r="I114" s="40"/>
      <c r="J114" s="40"/>
      <c r="K114" s="40"/>
      <c r="L114" s="63"/>
      <c r="S114" s="38"/>
      <c r="T114" s="38"/>
      <c r="U114" s="38"/>
      <c r="V114" s="38"/>
      <c r="W114" s="38"/>
      <c r="X114" s="38"/>
      <c r="Y114" s="38"/>
      <c r="Z114" s="38"/>
      <c r="AA114" s="38"/>
      <c r="AB114" s="38"/>
      <c r="AC114" s="38"/>
      <c r="AD114" s="38"/>
      <c r="AE114" s="38"/>
    </row>
    <row r="115" s="2" customFormat="1" ht="6.96" customHeight="1">
      <c r="A115" s="38"/>
      <c r="B115" s="39"/>
      <c r="C115" s="40"/>
      <c r="D115" s="40"/>
      <c r="E115" s="40"/>
      <c r="F115" s="40"/>
      <c r="G115" s="40"/>
      <c r="H115" s="40"/>
      <c r="I115" s="40"/>
      <c r="J115" s="40"/>
      <c r="K115" s="40"/>
      <c r="L115" s="63"/>
      <c r="S115" s="38"/>
      <c r="T115" s="38"/>
      <c r="U115" s="38"/>
      <c r="V115" s="38"/>
      <c r="W115" s="38"/>
      <c r="X115" s="38"/>
      <c r="Y115" s="38"/>
      <c r="Z115" s="38"/>
      <c r="AA115" s="38"/>
      <c r="AB115" s="38"/>
      <c r="AC115" s="38"/>
      <c r="AD115" s="38"/>
      <c r="AE115" s="38"/>
    </row>
    <row r="116" s="2" customFormat="1" ht="12" customHeight="1">
      <c r="A116" s="38"/>
      <c r="B116" s="39"/>
      <c r="C116" s="32" t="s">
        <v>24</v>
      </c>
      <c r="D116" s="40"/>
      <c r="E116" s="40"/>
      <c r="F116" s="27" t="str">
        <f>F14</f>
        <v xml:space="preserve"> Lukovna</v>
      </c>
      <c r="G116" s="40"/>
      <c r="H116" s="40"/>
      <c r="I116" s="32" t="s">
        <v>26</v>
      </c>
      <c r="J116" s="79" t="str">
        <f>IF(J14="","",J14)</f>
        <v>16. 10. 2025</v>
      </c>
      <c r="K116" s="40"/>
      <c r="L116" s="63"/>
      <c r="S116" s="38"/>
      <c r="T116" s="38"/>
      <c r="U116" s="38"/>
      <c r="V116" s="38"/>
      <c r="W116" s="38"/>
      <c r="X116" s="38"/>
      <c r="Y116" s="38"/>
      <c r="Z116" s="38"/>
      <c r="AA116" s="38"/>
      <c r="AB116" s="38"/>
      <c r="AC116" s="38"/>
      <c r="AD116" s="38"/>
      <c r="AE116" s="38"/>
    </row>
    <row r="117" s="2" customFormat="1" ht="6.96" customHeight="1">
      <c r="A117" s="38"/>
      <c r="B117" s="39"/>
      <c r="C117" s="40"/>
      <c r="D117" s="40"/>
      <c r="E117" s="40"/>
      <c r="F117" s="40"/>
      <c r="G117" s="40"/>
      <c r="H117" s="40"/>
      <c r="I117" s="40"/>
      <c r="J117" s="40"/>
      <c r="K117" s="40"/>
      <c r="L117" s="63"/>
      <c r="S117" s="38"/>
      <c r="T117" s="38"/>
      <c r="U117" s="38"/>
      <c r="V117" s="38"/>
      <c r="W117" s="38"/>
      <c r="X117" s="38"/>
      <c r="Y117" s="38"/>
      <c r="Z117" s="38"/>
      <c r="AA117" s="38"/>
      <c r="AB117" s="38"/>
      <c r="AC117" s="38"/>
      <c r="AD117" s="38"/>
      <c r="AE117" s="38"/>
    </row>
    <row r="118" s="2" customFormat="1" ht="54.45" customHeight="1">
      <c r="A118" s="38"/>
      <c r="B118" s="39"/>
      <c r="C118" s="32" t="s">
        <v>30</v>
      </c>
      <c r="D118" s="40"/>
      <c r="E118" s="40"/>
      <c r="F118" s="27" t="str">
        <f>E17</f>
        <v>Povodí Labe, státní podnik</v>
      </c>
      <c r="G118" s="40"/>
      <c r="H118" s="40"/>
      <c r="I118" s="32" t="s">
        <v>36</v>
      </c>
      <c r="J118" s="36" t="str">
        <f>E23</f>
        <v>Multiaqua s.r.o.,Veverkova 1343,500 02 Hradec Král</v>
      </c>
      <c r="K118" s="40"/>
      <c r="L118" s="63"/>
      <c r="S118" s="38"/>
      <c r="T118" s="38"/>
      <c r="U118" s="38"/>
      <c r="V118" s="38"/>
      <c r="W118" s="38"/>
      <c r="X118" s="38"/>
      <c r="Y118" s="38"/>
      <c r="Z118" s="38"/>
      <c r="AA118" s="38"/>
      <c r="AB118" s="38"/>
      <c r="AC118" s="38"/>
      <c r="AD118" s="38"/>
      <c r="AE118" s="38"/>
    </row>
    <row r="119" s="2" customFormat="1" ht="15.15" customHeight="1">
      <c r="A119" s="38"/>
      <c r="B119" s="39"/>
      <c r="C119" s="32" t="s">
        <v>34</v>
      </c>
      <c r="D119" s="40"/>
      <c r="E119" s="40"/>
      <c r="F119" s="27" t="str">
        <f>IF(E20="","",E20)</f>
        <v>Vyplň údaj</v>
      </c>
      <c r="G119" s="40"/>
      <c r="H119" s="40"/>
      <c r="I119" s="32" t="s">
        <v>41</v>
      </c>
      <c r="J119" s="36" t="str">
        <f>E26</f>
        <v>Ing. Ladislav Malý</v>
      </c>
      <c r="K119" s="40"/>
      <c r="L119" s="63"/>
      <c r="S119" s="38"/>
      <c r="T119" s="38"/>
      <c r="U119" s="38"/>
      <c r="V119" s="38"/>
      <c r="W119" s="38"/>
      <c r="X119" s="38"/>
      <c r="Y119" s="38"/>
      <c r="Z119" s="38"/>
      <c r="AA119" s="38"/>
      <c r="AB119" s="38"/>
      <c r="AC119" s="38"/>
      <c r="AD119" s="38"/>
      <c r="AE119" s="38"/>
    </row>
    <row r="120" s="2" customFormat="1" ht="10.32" customHeight="1">
      <c r="A120" s="38"/>
      <c r="B120" s="39"/>
      <c r="C120" s="40"/>
      <c r="D120" s="40"/>
      <c r="E120" s="40"/>
      <c r="F120" s="40"/>
      <c r="G120" s="40"/>
      <c r="H120" s="40"/>
      <c r="I120" s="40"/>
      <c r="J120" s="40"/>
      <c r="K120" s="40"/>
      <c r="L120" s="63"/>
      <c r="S120" s="38"/>
      <c r="T120" s="38"/>
      <c r="U120" s="38"/>
      <c r="V120" s="38"/>
      <c r="W120" s="38"/>
      <c r="X120" s="38"/>
      <c r="Y120" s="38"/>
      <c r="Z120" s="38"/>
      <c r="AA120" s="38"/>
      <c r="AB120" s="38"/>
      <c r="AC120" s="38"/>
      <c r="AD120" s="38"/>
      <c r="AE120" s="38"/>
    </row>
    <row r="121" s="11" customFormat="1" ht="29.28" customHeight="1">
      <c r="A121" s="199"/>
      <c r="B121" s="200"/>
      <c r="C121" s="201" t="s">
        <v>119</v>
      </c>
      <c r="D121" s="202" t="s">
        <v>70</v>
      </c>
      <c r="E121" s="202" t="s">
        <v>66</v>
      </c>
      <c r="F121" s="202" t="s">
        <v>67</v>
      </c>
      <c r="G121" s="202" t="s">
        <v>120</v>
      </c>
      <c r="H121" s="202" t="s">
        <v>121</v>
      </c>
      <c r="I121" s="202" t="s">
        <v>122</v>
      </c>
      <c r="J121" s="202" t="s">
        <v>108</v>
      </c>
      <c r="K121" s="203" t="s">
        <v>123</v>
      </c>
      <c r="L121" s="204"/>
      <c r="M121" s="100" t="s">
        <v>1</v>
      </c>
      <c r="N121" s="101" t="s">
        <v>49</v>
      </c>
      <c r="O121" s="101" t="s">
        <v>124</v>
      </c>
      <c r="P121" s="101" t="s">
        <v>125</v>
      </c>
      <c r="Q121" s="101" t="s">
        <v>126</v>
      </c>
      <c r="R121" s="101" t="s">
        <v>127</v>
      </c>
      <c r="S121" s="101" t="s">
        <v>128</v>
      </c>
      <c r="T121" s="102" t="s">
        <v>129</v>
      </c>
      <c r="U121" s="199"/>
      <c r="V121" s="199"/>
      <c r="W121" s="199"/>
      <c r="X121" s="199"/>
      <c r="Y121" s="199"/>
      <c r="Z121" s="199"/>
      <c r="AA121" s="199"/>
      <c r="AB121" s="199"/>
      <c r="AC121" s="199"/>
      <c r="AD121" s="199"/>
      <c r="AE121" s="199"/>
    </row>
    <row r="122" s="2" customFormat="1" ht="22.8" customHeight="1">
      <c r="A122" s="38"/>
      <c r="B122" s="39"/>
      <c r="C122" s="107" t="s">
        <v>130</v>
      </c>
      <c r="D122" s="40"/>
      <c r="E122" s="40"/>
      <c r="F122" s="40"/>
      <c r="G122" s="40"/>
      <c r="H122" s="40"/>
      <c r="I122" s="40"/>
      <c r="J122" s="205">
        <f>BK122</f>
        <v>0</v>
      </c>
      <c r="K122" s="40"/>
      <c r="L122" s="44"/>
      <c r="M122" s="103"/>
      <c r="N122" s="206"/>
      <c r="O122" s="104"/>
      <c r="P122" s="207">
        <f>P123</f>
        <v>0</v>
      </c>
      <c r="Q122" s="104"/>
      <c r="R122" s="207">
        <f>R123</f>
        <v>0</v>
      </c>
      <c r="S122" s="104"/>
      <c r="T122" s="208">
        <f>T123</f>
        <v>0</v>
      </c>
      <c r="U122" s="38"/>
      <c r="V122" s="38"/>
      <c r="W122" s="38"/>
      <c r="X122" s="38"/>
      <c r="Y122" s="38"/>
      <c r="Z122" s="38"/>
      <c r="AA122" s="38"/>
      <c r="AB122" s="38"/>
      <c r="AC122" s="38"/>
      <c r="AD122" s="38"/>
      <c r="AE122" s="38"/>
      <c r="AT122" s="17" t="s">
        <v>84</v>
      </c>
      <c r="AU122" s="17" t="s">
        <v>110</v>
      </c>
      <c r="BK122" s="209">
        <f>BK123</f>
        <v>0</v>
      </c>
    </row>
    <row r="123" s="12" customFormat="1" ht="25.92" customHeight="1">
      <c r="A123" s="12"/>
      <c r="B123" s="210"/>
      <c r="C123" s="211"/>
      <c r="D123" s="212" t="s">
        <v>84</v>
      </c>
      <c r="E123" s="213" t="s">
        <v>131</v>
      </c>
      <c r="F123" s="213" t="s">
        <v>132</v>
      </c>
      <c r="G123" s="211"/>
      <c r="H123" s="211"/>
      <c r="I123" s="214"/>
      <c r="J123" s="215">
        <f>BK123</f>
        <v>0</v>
      </c>
      <c r="K123" s="211"/>
      <c r="L123" s="216"/>
      <c r="M123" s="217"/>
      <c r="N123" s="218"/>
      <c r="O123" s="218"/>
      <c r="P123" s="219">
        <f>P124</f>
        <v>0</v>
      </c>
      <c r="Q123" s="218"/>
      <c r="R123" s="219">
        <f>R124</f>
        <v>0</v>
      </c>
      <c r="S123" s="218"/>
      <c r="T123" s="220">
        <f>T124</f>
        <v>0</v>
      </c>
      <c r="U123" s="12"/>
      <c r="V123" s="12"/>
      <c r="W123" s="12"/>
      <c r="X123" s="12"/>
      <c r="Y123" s="12"/>
      <c r="Z123" s="12"/>
      <c r="AA123" s="12"/>
      <c r="AB123" s="12"/>
      <c r="AC123" s="12"/>
      <c r="AD123" s="12"/>
      <c r="AE123" s="12"/>
      <c r="AR123" s="221" t="s">
        <v>23</v>
      </c>
      <c r="AT123" s="222" t="s">
        <v>84</v>
      </c>
      <c r="AU123" s="222" t="s">
        <v>85</v>
      </c>
      <c r="AY123" s="221" t="s">
        <v>133</v>
      </c>
      <c r="BK123" s="223">
        <f>BK124</f>
        <v>0</v>
      </c>
    </row>
    <row r="124" s="12" customFormat="1" ht="22.8" customHeight="1">
      <c r="A124" s="12"/>
      <c r="B124" s="210"/>
      <c r="C124" s="211"/>
      <c r="D124" s="212" t="s">
        <v>84</v>
      </c>
      <c r="E124" s="224" t="s">
        <v>23</v>
      </c>
      <c r="F124" s="224" t="s">
        <v>134</v>
      </c>
      <c r="G124" s="211"/>
      <c r="H124" s="211"/>
      <c r="I124" s="214"/>
      <c r="J124" s="225">
        <f>BK124</f>
        <v>0</v>
      </c>
      <c r="K124" s="211"/>
      <c r="L124" s="216"/>
      <c r="M124" s="217"/>
      <c r="N124" s="218"/>
      <c r="O124" s="218"/>
      <c r="P124" s="219">
        <f>SUM(P125:P137)</f>
        <v>0</v>
      </c>
      <c r="Q124" s="218"/>
      <c r="R124" s="219">
        <f>SUM(R125:R137)</f>
        <v>0</v>
      </c>
      <c r="S124" s="218"/>
      <c r="T124" s="220">
        <f>SUM(T125:T137)</f>
        <v>0</v>
      </c>
      <c r="U124" s="12"/>
      <c r="V124" s="12"/>
      <c r="W124" s="12"/>
      <c r="X124" s="12"/>
      <c r="Y124" s="12"/>
      <c r="Z124" s="12"/>
      <c r="AA124" s="12"/>
      <c r="AB124" s="12"/>
      <c r="AC124" s="12"/>
      <c r="AD124" s="12"/>
      <c r="AE124" s="12"/>
      <c r="AR124" s="221" t="s">
        <v>23</v>
      </c>
      <c r="AT124" s="222" t="s">
        <v>84</v>
      </c>
      <c r="AU124" s="222" t="s">
        <v>23</v>
      </c>
      <c r="AY124" s="221" t="s">
        <v>133</v>
      </c>
      <c r="BK124" s="223">
        <f>SUM(BK125:BK137)</f>
        <v>0</v>
      </c>
    </row>
    <row r="125" s="2" customFormat="1" ht="24.15" customHeight="1">
      <c r="A125" s="38"/>
      <c r="B125" s="39"/>
      <c r="C125" s="226" t="s">
        <v>23</v>
      </c>
      <c r="D125" s="226" t="s">
        <v>135</v>
      </c>
      <c r="E125" s="227" t="s">
        <v>447</v>
      </c>
      <c r="F125" s="228" t="s">
        <v>448</v>
      </c>
      <c r="G125" s="229" t="s">
        <v>449</v>
      </c>
      <c r="H125" s="230">
        <v>0.035000000000000003</v>
      </c>
      <c r="I125" s="231"/>
      <c r="J125" s="232">
        <f>ROUND(I125*H125,2)</f>
        <v>0</v>
      </c>
      <c r="K125" s="228" t="s">
        <v>139</v>
      </c>
      <c r="L125" s="44"/>
      <c r="M125" s="233" t="s">
        <v>1</v>
      </c>
      <c r="N125" s="234" t="s">
        <v>50</v>
      </c>
      <c r="O125" s="91"/>
      <c r="P125" s="235">
        <f>O125*H125</f>
        <v>0</v>
      </c>
      <c r="Q125" s="235">
        <v>0</v>
      </c>
      <c r="R125" s="235">
        <f>Q125*H125</f>
        <v>0</v>
      </c>
      <c r="S125" s="235">
        <v>0</v>
      </c>
      <c r="T125" s="236">
        <f>S125*H125</f>
        <v>0</v>
      </c>
      <c r="U125" s="38"/>
      <c r="V125" s="38"/>
      <c r="W125" s="38"/>
      <c r="X125" s="38"/>
      <c r="Y125" s="38"/>
      <c r="Z125" s="38"/>
      <c r="AA125" s="38"/>
      <c r="AB125" s="38"/>
      <c r="AC125" s="38"/>
      <c r="AD125" s="38"/>
      <c r="AE125" s="38"/>
      <c r="AR125" s="237" t="s">
        <v>140</v>
      </c>
      <c r="AT125" s="237" t="s">
        <v>135</v>
      </c>
      <c r="AU125" s="237" t="s">
        <v>92</v>
      </c>
      <c r="AY125" s="17" t="s">
        <v>133</v>
      </c>
      <c r="BE125" s="238">
        <f>IF(N125="základní",J125,0)</f>
        <v>0</v>
      </c>
      <c r="BF125" s="238">
        <f>IF(N125="snížená",J125,0)</f>
        <v>0</v>
      </c>
      <c r="BG125" s="238">
        <f>IF(N125="zákl. přenesená",J125,0)</f>
        <v>0</v>
      </c>
      <c r="BH125" s="238">
        <f>IF(N125="sníž. přenesená",J125,0)</f>
        <v>0</v>
      </c>
      <c r="BI125" s="238">
        <f>IF(N125="nulová",J125,0)</f>
        <v>0</v>
      </c>
      <c r="BJ125" s="17" t="s">
        <v>23</v>
      </c>
      <c r="BK125" s="238">
        <f>ROUND(I125*H125,2)</f>
        <v>0</v>
      </c>
      <c r="BL125" s="17" t="s">
        <v>140</v>
      </c>
      <c r="BM125" s="237" t="s">
        <v>450</v>
      </c>
    </row>
    <row r="126" s="2" customFormat="1">
      <c r="A126" s="38"/>
      <c r="B126" s="39"/>
      <c r="C126" s="40"/>
      <c r="D126" s="239" t="s">
        <v>142</v>
      </c>
      <c r="E126" s="40"/>
      <c r="F126" s="240" t="s">
        <v>451</v>
      </c>
      <c r="G126" s="40"/>
      <c r="H126" s="40"/>
      <c r="I126" s="241"/>
      <c r="J126" s="40"/>
      <c r="K126" s="40"/>
      <c r="L126" s="44"/>
      <c r="M126" s="242"/>
      <c r="N126" s="243"/>
      <c r="O126" s="91"/>
      <c r="P126" s="91"/>
      <c r="Q126" s="91"/>
      <c r="R126" s="91"/>
      <c r="S126" s="91"/>
      <c r="T126" s="92"/>
      <c r="U126" s="38"/>
      <c r="V126" s="38"/>
      <c r="W126" s="38"/>
      <c r="X126" s="38"/>
      <c r="Y126" s="38"/>
      <c r="Z126" s="38"/>
      <c r="AA126" s="38"/>
      <c r="AB126" s="38"/>
      <c r="AC126" s="38"/>
      <c r="AD126" s="38"/>
      <c r="AE126" s="38"/>
      <c r="AT126" s="17" t="s">
        <v>142</v>
      </c>
      <c r="AU126" s="17" t="s">
        <v>92</v>
      </c>
    </row>
    <row r="127" s="2" customFormat="1">
      <c r="A127" s="38"/>
      <c r="B127" s="39"/>
      <c r="C127" s="40"/>
      <c r="D127" s="244" t="s">
        <v>144</v>
      </c>
      <c r="E127" s="40"/>
      <c r="F127" s="245" t="s">
        <v>452</v>
      </c>
      <c r="G127" s="40"/>
      <c r="H127" s="40"/>
      <c r="I127" s="241"/>
      <c r="J127" s="40"/>
      <c r="K127" s="40"/>
      <c r="L127" s="44"/>
      <c r="M127" s="242"/>
      <c r="N127" s="243"/>
      <c r="O127" s="91"/>
      <c r="P127" s="91"/>
      <c r="Q127" s="91"/>
      <c r="R127" s="91"/>
      <c r="S127" s="91"/>
      <c r="T127" s="92"/>
      <c r="U127" s="38"/>
      <c r="V127" s="38"/>
      <c r="W127" s="38"/>
      <c r="X127" s="38"/>
      <c r="Y127" s="38"/>
      <c r="Z127" s="38"/>
      <c r="AA127" s="38"/>
      <c r="AB127" s="38"/>
      <c r="AC127" s="38"/>
      <c r="AD127" s="38"/>
      <c r="AE127" s="38"/>
      <c r="AT127" s="17" t="s">
        <v>144</v>
      </c>
      <c r="AU127" s="17" t="s">
        <v>92</v>
      </c>
    </row>
    <row r="128" s="13" customFormat="1">
      <c r="A128" s="13"/>
      <c r="B128" s="246"/>
      <c r="C128" s="247"/>
      <c r="D128" s="244" t="s">
        <v>146</v>
      </c>
      <c r="E128" s="248" t="s">
        <v>1</v>
      </c>
      <c r="F128" s="249" t="s">
        <v>453</v>
      </c>
      <c r="G128" s="247"/>
      <c r="H128" s="250">
        <v>0.035000000000000003</v>
      </c>
      <c r="I128" s="251"/>
      <c r="J128" s="247"/>
      <c r="K128" s="247"/>
      <c r="L128" s="252"/>
      <c r="M128" s="253"/>
      <c r="N128" s="254"/>
      <c r="O128" s="254"/>
      <c r="P128" s="254"/>
      <c r="Q128" s="254"/>
      <c r="R128" s="254"/>
      <c r="S128" s="254"/>
      <c r="T128" s="255"/>
      <c r="U128" s="13"/>
      <c r="V128" s="13"/>
      <c r="W128" s="13"/>
      <c r="X128" s="13"/>
      <c r="Y128" s="13"/>
      <c r="Z128" s="13"/>
      <c r="AA128" s="13"/>
      <c r="AB128" s="13"/>
      <c r="AC128" s="13"/>
      <c r="AD128" s="13"/>
      <c r="AE128" s="13"/>
      <c r="AT128" s="256" t="s">
        <v>146</v>
      </c>
      <c r="AU128" s="256" t="s">
        <v>92</v>
      </c>
      <c r="AV128" s="13" t="s">
        <v>92</v>
      </c>
      <c r="AW128" s="13" t="s">
        <v>40</v>
      </c>
      <c r="AX128" s="13" t="s">
        <v>23</v>
      </c>
      <c r="AY128" s="256" t="s">
        <v>133</v>
      </c>
    </row>
    <row r="129" s="2" customFormat="1" ht="49.05" customHeight="1">
      <c r="A129" s="38"/>
      <c r="B129" s="39"/>
      <c r="C129" s="226" t="s">
        <v>92</v>
      </c>
      <c r="D129" s="226" t="s">
        <v>135</v>
      </c>
      <c r="E129" s="227" t="s">
        <v>454</v>
      </c>
      <c r="F129" s="228" t="s">
        <v>455</v>
      </c>
      <c r="G129" s="229" t="s">
        <v>258</v>
      </c>
      <c r="H129" s="230">
        <v>350</v>
      </c>
      <c r="I129" s="231"/>
      <c r="J129" s="232">
        <f>ROUND(I129*H129,2)</f>
        <v>0</v>
      </c>
      <c r="K129" s="228" t="s">
        <v>139</v>
      </c>
      <c r="L129" s="44"/>
      <c r="M129" s="233" t="s">
        <v>1</v>
      </c>
      <c r="N129" s="234" t="s">
        <v>50</v>
      </c>
      <c r="O129" s="91"/>
      <c r="P129" s="235">
        <f>O129*H129</f>
        <v>0</v>
      </c>
      <c r="Q129" s="235">
        <v>0</v>
      </c>
      <c r="R129" s="235">
        <f>Q129*H129</f>
        <v>0</v>
      </c>
      <c r="S129" s="235">
        <v>0</v>
      </c>
      <c r="T129" s="236">
        <f>S129*H129</f>
        <v>0</v>
      </c>
      <c r="U129" s="38"/>
      <c r="V129" s="38"/>
      <c r="W129" s="38"/>
      <c r="X129" s="38"/>
      <c r="Y129" s="38"/>
      <c r="Z129" s="38"/>
      <c r="AA129" s="38"/>
      <c r="AB129" s="38"/>
      <c r="AC129" s="38"/>
      <c r="AD129" s="38"/>
      <c r="AE129" s="38"/>
      <c r="AR129" s="237" t="s">
        <v>140</v>
      </c>
      <c r="AT129" s="237" t="s">
        <v>135</v>
      </c>
      <c r="AU129" s="237" t="s">
        <v>92</v>
      </c>
      <c r="AY129" s="17" t="s">
        <v>133</v>
      </c>
      <c r="BE129" s="238">
        <f>IF(N129="základní",J129,0)</f>
        <v>0</v>
      </c>
      <c r="BF129" s="238">
        <f>IF(N129="snížená",J129,0)</f>
        <v>0</v>
      </c>
      <c r="BG129" s="238">
        <f>IF(N129="zákl. přenesená",J129,0)</f>
        <v>0</v>
      </c>
      <c r="BH129" s="238">
        <f>IF(N129="sníž. přenesená",J129,0)</f>
        <v>0</v>
      </c>
      <c r="BI129" s="238">
        <f>IF(N129="nulová",J129,0)</f>
        <v>0</v>
      </c>
      <c r="BJ129" s="17" t="s">
        <v>23</v>
      </c>
      <c r="BK129" s="238">
        <f>ROUND(I129*H129,2)</f>
        <v>0</v>
      </c>
      <c r="BL129" s="17" t="s">
        <v>140</v>
      </c>
      <c r="BM129" s="237" t="s">
        <v>456</v>
      </c>
    </row>
    <row r="130" s="2" customFormat="1">
      <c r="A130" s="38"/>
      <c r="B130" s="39"/>
      <c r="C130" s="40"/>
      <c r="D130" s="239" t="s">
        <v>142</v>
      </c>
      <c r="E130" s="40"/>
      <c r="F130" s="240" t="s">
        <v>457</v>
      </c>
      <c r="G130" s="40"/>
      <c r="H130" s="40"/>
      <c r="I130" s="241"/>
      <c r="J130" s="40"/>
      <c r="K130" s="40"/>
      <c r="L130" s="44"/>
      <c r="M130" s="242"/>
      <c r="N130" s="243"/>
      <c r="O130" s="91"/>
      <c r="P130" s="91"/>
      <c r="Q130" s="91"/>
      <c r="R130" s="91"/>
      <c r="S130" s="91"/>
      <c r="T130" s="92"/>
      <c r="U130" s="38"/>
      <c r="V130" s="38"/>
      <c r="W130" s="38"/>
      <c r="X130" s="38"/>
      <c r="Y130" s="38"/>
      <c r="Z130" s="38"/>
      <c r="AA130" s="38"/>
      <c r="AB130" s="38"/>
      <c r="AC130" s="38"/>
      <c r="AD130" s="38"/>
      <c r="AE130" s="38"/>
      <c r="AT130" s="17" t="s">
        <v>142</v>
      </c>
      <c r="AU130" s="17" t="s">
        <v>92</v>
      </c>
    </row>
    <row r="131" s="2" customFormat="1">
      <c r="A131" s="38"/>
      <c r="B131" s="39"/>
      <c r="C131" s="40"/>
      <c r="D131" s="244" t="s">
        <v>144</v>
      </c>
      <c r="E131" s="40"/>
      <c r="F131" s="245" t="s">
        <v>458</v>
      </c>
      <c r="G131" s="40"/>
      <c r="H131" s="40"/>
      <c r="I131" s="241"/>
      <c r="J131" s="40"/>
      <c r="K131" s="40"/>
      <c r="L131" s="44"/>
      <c r="M131" s="242"/>
      <c r="N131" s="243"/>
      <c r="O131" s="91"/>
      <c r="P131" s="91"/>
      <c r="Q131" s="91"/>
      <c r="R131" s="91"/>
      <c r="S131" s="91"/>
      <c r="T131" s="92"/>
      <c r="U131" s="38"/>
      <c r="V131" s="38"/>
      <c r="W131" s="38"/>
      <c r="X131" s="38"/>
      <c r="Y131" s="38"/>
      <c r="Z131" s="38"/>
      <c r="AA131" s="38"/>
      <c r="AB131" s="38"/>
      <c r="AC131" s="38"/>
      <c r="AD131" s="38"/>
      <c r="AE131" s="38"/>
      <c r="AT131" s="17" t="s">
        <v>144</v>
      </c>
      <c r="AU131" s="17" t="s">
        <v>92</v>
      </c>
    </row>
    <row r="132" s="13" customFormat="1">
      <c r="A132" s="13"/>
      <c r="B132" s="246"/>
      <c r="C132" s="247"/>
      <c r="D132" s="244" t="s">
        <v>146</v>
      </c>
      <c r="E132" s="248" t="s">
        <v>1</v>
      </c>
      <c r="F132" s="249" t="s">
        <v>459</v>
      </c>
      <c r="G132" s="247"/>
      <c r="H132" s="250">
        <v>350</v>
      </c>
      <c r="I132" s="251"/>
      <c r="J132" s="247"/>
      <c r="K132" s="247"/>
      <c r="L132" s="252"/>
      <c r="M132" s="253"/>
      <c r="N132" s="254"/>
      <c r="O132" s="254"/>
      <c r="P132" s="254"/>
      <c r="Q132" s="254"/>
      <c r="R132" s="254"/>
      <c r="S132" s="254"/>
      <c r="T132" s="255"/>
      <c r="U132" s="13"/>
      <c r="V132" s="13"/>
      <c r="W132" s="13"/>
      <c r="X132" s="13"/>
      <c r="Y132" s="13"/>
      <c r="Z132" s="13"/>
      <c r="AA132" s="13"/>
      <c r="AB132" s="13"/>
      <c r="AC132" s="13"/>
      <c r="AD132" s="13"/>
      <c r="AE132" s="13"/>
      <c r="AT132" s="256" t="s">
        <v>146</v>
      </c>
      <c r="AU132" s="256" t="s">
        <v>92</v>
      </c>
      <c r="AV132" s="13" t="s">
        <v>92</v>
      </c>
      <c r="AW132" s="13" t="s">
        <v>40</v>
      </c>
      <c r="AX132" s="13" t="s">
        <v>23</v>
      </c>
      <c r="AY132" s="256" t="s">
        <v>133</v>
      </c>
    </row>
    <row r="133" s="2" customFormat="1" ht="24.15" customHeight="1">
      <c r="A133" s="38"/>
      <c r="B133" s="39"/>
      <c r="C133" s="226" t="s">
        <v>155</v>
      </c>
      <c r="D133" s="226" t="s">
        <v>135</v>
      </c>
      <c r="E133" s="227" t="s">
        <v>460</v>
      </c>
      <c r="F133" s="228" t="s">
        <v>461</v>
      </c>
      <c r="G133" s="229" t="s">
        <v>258</v>
      </c>
      <c r="H133" s="230">
        <v>350</v>
      </c>
      <c r="I133" s="231"/>
      <c r="J133" s="232">
        <f>ROUND(I133*H133,2)</f>
        <v>0</v>
      </c>
      <c r="K133" s="228" t="s">
        <v>139</v>
      </c>
      <c r="L133" s="44"/>
      <c r="M133" s="233" t="s">
        <v>1</v>
      </c>
      <c r="N133" s="234" t="s">
        <v>50</v>
      </c>
      <c r="O133" s="91"/>
      <c r="P133" s="235">
        <f>O133*H133</f>
        <v>0</v>
      </c>
      <c r="Q133" s="235">
        <v>0</v>
      </c>
      <c r="R133" s="235">
        <f>Q133*H133</f>
        <v>0</v>
      </c>
      <c r="S133" s="235">
        <v>0</v>
      </c>
      <c r="T133" s="236">
        <f>S133*H133</f>
        <v>0</v>
      </c>
      <c r="U133" s="38"/>
      <c r="V133" s="38"/>
      <c r="W133" s="38"/>
      <c r="X133" s="38"/>
      <c r="Y133" s="38"/>
      <c r="Z133" s="38"/>
      <c r="AA133" s="38"/>
      <c r="AB133" s="38"/>
      <c r="AC133" s="38"/>
      <c r="AD133" s="38"/>
      <c r="AE133" s="38"/>
      <c r="AR133" s="237" t="s">
        <v>140</v>
      </c>
      <c r="AT133" s="237" t="s">
        <v>135</v>
      </c>
      <c r="AU133" s="237" t="s">
        <v>92</v>
      </c>
      <c r="AY133" s="17" t="s">
        <v>133</v>
      </c>
      <c r="BE133" s="238">
        <f>IF(N133="základní",J133,0)</f>
        <v>0</v>
      </c>
      <c r="BF133" s="238">
        <f>IF(N133="snížená",J133,0)</f>
        <v>0</v>
      </c>
      <c r="BG133" s="238">
        <f>IF(N133="zákl. přenesená",J133,0)</f>
        <v>0</v>
      </c>
      <c r="BH133" s="238">
        <f>IF(N133="sníž. přenesená",J133,0)</f>
        <v>0</v>
      </c>
      <c r="BI133" s="238">
        <f>IF(N133="nulová",J133,0)</f>
        <v>0</v>
      </c>
      <c r="BJ133" s="17" t="s">
        <v>23</v>
      </c>
      <c r="BK133" s="238">
        <f>ROUND(I133*H133,2)</f>
        <v>0</v>
      </c>
      <c r="BL133" s="17" t="s">
        <v>140</v>
      </c>
      <c r="BM133" s="237" t="s">
        <v>462</v>
      </c>
    </row>
    <row r="134" s="2" customFormat="1">
      <c r="A134" s="38"/>
      <c r="B134" s="39"/>
      <c r="C134" s="40"/>
      <c r="D134" s="239" t="s">
        <v>142</v>
      </c>
      <c r="E134" s="40"/>
      <c r="F134" s="240" t="s">
        <v>463</v>
      </c>
      <c r="G134" s="40"/>
      <c r="H134" s="40"/>
      <c r="I134" s="241"/>
      <c r="J134" s="40"/>
      <c r="K134" s="40"/>
      <c r="L134" s="44"/>
      <c r="M134" s="242"/>
      <c r="N134" s="243"/>
      <c r="O134" s="91"/>
      <c r="P134" s="91"/>
      <c r="Q134" s="91"/>
      <c r="R134" s="91"/>
      <c r="S134" s="91"/>
      <c r="T134" s="92"/>
      <c r="U134" s="38"/>
      <c r="V134" s="38"/>
      <c r="W134" s="38"/>
      <c r="X134" s="38"/>
      <c r="Y134" s="38"/>
      <c r="Z134" s="38"/>
      <c r="AA134" s="38"/>
      <c r="AB134" s="38"/>
      <c r="AC134" s="38"/>
      <c r="AD134" s="38"/>
      <c r="AE134" s="38"/>
      <c r="AT134" s="17" t="s">
        <v>142</v>
      </c>
      <c r="AU134" s="17" t="s">
        <v>92</v>
      </c>
    </row>
    <row r="135" s="2" customFormat="1" ht="33" customHeight="1">
      <c r="A135" s="38"/>
      <c r="B135" s="39"/>
      <c r="C135" s="226" t="s">
        <v>140</v>
      </c>
      <c r="D135" s="226" t="s">
        <v>135</v>
      </c>
      <c r="E135" s="227" t="s">
        <v>464</v>
      </c>
      <c r="F135" s="228" t="s">
        <v>465</v>
      </c>
      <c r="G135" s="229" t="s">
        <v>449</v>
      </c>
      <c r="H135" s="230">
        <v>0.035000000000000003</v>
      </c>
      <c r="I135" s="231"/>
      <c r="J135" s="232">
        <f>ROUND(I135*H135,2)</f>
        <v>0</v>
      </c>
      <c r="K135" s="228" t="s">
        <v>139</v>
      </c>
      <c r="L135" s="44"/>
      <c r="M135" s="233" t="s">
        <v>1</v>
      </c>
      <c r="N135" s="234" t="s">
        <v>50</v>
      </c>
      <c r="O135" s="91"/>
      <c r="P135" s="235">
        <f>O135*H135</f>
        <v>0</v>
      </c>
      <c r="Q135" s="235">
        <v>0</v>
      </c>
      <c r="R135" s="235">
        <f>Q135*H135</f>
        <v>0</v>
      </c>
      <c r="S135" s="235">
        <v>0</v>
      </c>
      <c r="T135" s="236">
        <f>S135*H135</f>
        <v>0</v>
      </c>
      <c r="U135" s="38"/>
      <c r="V135" s="38"/>
      <c r="W135" s="38"/>
      <c r="X135" s="38"/>
      <c r="Y135" s="38"/>
      <c r="Z135" s="38"/>
      <c r="AA135" s="38"/>
      <c r="AB135" s="38"/>
      <c r="AC135" s="38"/>
      <c r="AD135" s="38"/>
      <c r="AE135" s="38"/>
      <c r="AR135" s="237" t="s">
        <v>140</v>
      </c>
      <c r="AT135" s="237" t="s">
        <v>135</v>
      </c>
      <c r="AU135" s="237" t="s">
        <v>92</v>
      </c>
      <c r="AY135" s="17" t="s">
        <v>133</v>
      </c>
      <c r="BE135" s="238">
        <f>IF(N135="základní",J135,0)</f>
        <v>0</v>
      </c>
      <c r="BF135" s="238">
        <f>IF(N135="snížená",J135,0)</f>
        <v>0</v>
      </c>
      <c r="BG135" s="238">
        <f>IF(N135="zákl. přenesená",J135,0)</f>
        <v>0</v>
      </c>
      <c r="BH135" s="238">
        <f>IF(N135="sníž. přenesená",J135,0)</f>
        <v>0</v>
      </c>
      <c r="BI135" s="238">
        <f>IF(N135="nulová",J135,0)</f>
        <v>0</v>
      </c>
      <c r="BJ135" s="17" t="s">
        <v>23</v>
      </c>
      <c r="BK135" s="238">
        <f>ROUND(I135*H135,2)</f>
        <v>0</v>
      </c>
      <c r="BL135" s="17" t="s">
        <v>140</v>
      </c>
      <c r="BM135" s="237" t="s">
        <v>466</v>
      </c>
    </row>
    <row r="136" s="2" customFormat="1">
      <c r="A136" s="38"/>
      <c r="B136" s="39"/>
      <c r="C136" s="40"/>
      <c r="D136" s="239" t="s">
        <v>142</v>
      </c>
      <c r="E136" s="40"/>
      <c r="F136" s="240" t="s">
        <v>467</v>
      </c>
      <c r="G136" s="40"/>
      <c r="H136" s="40"/>
      <c r="I136" s="241"/>
      <c r="J136" s="40"/>
      <c r="K136" s="40"/>
      <c r="L136" s="44"/>
      <c r="M136" s="242"/>
      <c r="N136" s="243"/>
      <c r="O136" s="91"/>
      <c r="P136" s="91"/>
      <c r="Q136" s="91"/>
      <c r="R136" s="91"/>
      <c r="S136" s="91"/>
      <c r="T136" s="92"/>
      <c r="U136" s="38"/>
      <c r="V136" s="38"/>
      <c r="W136" s="38"/>
      <c r="X136" s="38"/>
      <c r="Y136" s="38"/>
      <c r="Z136" s="38"/>
      <c r="AA136" s="38"/>
      <c r="AB136" s="38"/>
      <c r="AC136" s="38"/>
      <c r="AD136" s="38"/>
      <c r="AE136" s="38"/>
      <c r="AT136" s="17" t="s">
        <v>142</v>
      </c>
      <c r="AU136" s="17" t="s">
        <v>92</v>
      </c>
    </row>
    <row r="137" s="13" customFormat="1">
      <c r="A137" s="13"/>
      <c r="B137" s="246"/>
      <c r="C137" s="247"/>
      <c r="D137" s="244" t="s">
        <v>146</v>
      </c>
      <c r="E137" s="248" t="s">
        <v>1</v>
      </c>
      <c r="F137" s="249" t="s">
        <v>468</v>
      </c>
      <c r="G137" s="247"/>
      <c r="H137" s="250">
        <v>0.035000000000000003</v>
      </c>
      <c r="I137" s="251"/>
      <c r="J137" s="247"/>
      <c r="K137" s="247"/>
      <c r="L137" s="252"/>
      <c r="M137" s="292"/>
      <c r="N137" s="293"/>
      <c r="O137" s="293"/>
      <c r="P137" s="293"/>
      <c r="Q137" s="293"/>
      <c r="R137" s="293"/>
      <c r="S137" s="293"/>
      <c r="T137" s="294"/>
      <c r="U137" s="13"/>
      <c r="V137" s="13"/>
      <c r="W137" s="13"/>
      <c r="X137" s="13"/>
      <c r="Y137" s="13"/>
      <c r="Z137" s="13"/>
      <c r="AA137" s="13"/>
      <c r="AB137" s="13"/>
      <c r="AC137" s="13"/>
      <c r="AD137" s="13"/>
      <c r="AE137" s="13"/>
      <c r="AT137" s="256" t="s">
        <v>146</v>
      </c>
      <c r="AU137" s="256" t="s">
        <v>92</v>
      </c>
      <c r="AV137" s="13" t="s">
        <v>92</v>
      </c>
      <c r="AW137" s="13" t="s">
        <v>40</v>
      </c>
      <c r="AX137" s="13" t="s">
        <v>23</v>
      </c>
      <c r="AY137" s="256" t="s">
        <v>133</v>
      </c>
    </row>
    <row r="138" s="2" customFormat="1" ht="6.96" customHeight="1">
      <c r="A138" s="38"/>
      <c r="B138" s="66"/>
      <c r="C138" s="67"/>
      <c r="D138" s="67"/>
      <c r="E138" s="67"/>
      <c r="F138" s="67"/>
      <c r="G138" s="67"/>
      <c r="H138" s="67"/>
      <c r="I138" s="67"/>
      <c r="J138" s="67"/>
      <c r="K138" s="67"/>
      <c r="L138" s="44"/>
      <c r="M138" s="38"/>
      <c r="O138" s="38"/>
      <c r="P138" s="38"/>
      <c r="Q138" s="38"/>
      <c r="R138" s="38"/>
      <c r="S138" s="38"/>
      <c r="T138" s="38"/>
      <c r="U138" s="38"/>
      <c r="V138" s="38"/>
      <c r="W138" s="38"/>
      <c r="X138" s="38"/>
      <c r="Y138" s="38"/>
      <c r="Z138" s="38"/>
      <c r="AA138" s="38"/>
      <c r="AB138" s="38"/>
      <c r="AC138" s="38"/>
      <c r="AD138" s="38"/>
      <c r="AE138" s="38"/>
    </row>
  </sheetData>
  <sheetProtection sheet="1" autoFilter="0" formatColumns="0" formatRows="0" objects="1" scenarios="1" spinCount="100000" saltValue="TRvbmSXsBpN92sIqPXsMqX6GDHGxm0bB7GGi0rJCaDpUe22yRdONhM/c67m6QtLjdf1ZJhEMiaNpY+CHVRCFBg==" hashValue="clgX3qF2Bcdj/BDVl7VJHMYFciisK8BGIpsbBwG4RsKmNWI1dF3aofMLH9Xl9cwtWFhpQHZ0HsbCmh6AQ7KT5w==" algorithmName="SHA-512" password="CC35"/>
  <autoFilter ref="C121:K137"/>
  <mergeCells count="12">
    <mergeCell ref="E7:H7"/>
    <mergeCell ref="E9:H9"/>
    <mergeCell ref="E11:H11"/>
    <mergeCell ref="E20:H20"/>
    <mergeCell ref="E29:H29"/>
    <mergeCell ref="E85:H85"/>
    <mergeCell ref="E87:H87"/>
    <mergeCell ref="E89:H89"/>
    <mergeCell ref="E110:H110"/>
    <mergeCell ref="E112:H112"/>
    <mergeCell ref="E114:H114"/>
    <mergeCell ref="L2:V2"/>
  </mergeCells>
  <hyperlinks>
    <hyperlink ref="F126" r:id="rId1" display="https://podminky.urs.cz/item/CS_URS_2025_02/111103312"/>
    <hyperlink ref="F130" r:id="rId2" display="https://podminky.urs.cz/item/CS_URS_2025_02/111251201"/>
    <hyperlink ref="F134" r:id="rId3" display="https://podminky.urs.cz/item/CS_URS_2025_02/112155315"/>
    <hyperlink ref="F136" r:id="rId4" display="https://podminky.urs.cz/item/CS_URS_2025_02/185803106"/>
  </hyperlinks>
  <pageMargins left="0.39375" right="0.39375" top="0.39375" bottom="0.39375" header="0" footer="0"/>
  <pageSetup paperSize="9" orientation="portrait" blackAndWhite="1" fitToHeight="100"/>
  <headerFooter>
    <oddFooter>&amp;CStrana &amp;P z &amp;N</oddFooter>
  </headerFooter>
  <drawing r:id="rId5"/>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4" style="1" customWidth="1"/>
    <col min="9" max="9" width="15.83203" style="1" customWidth="1"/>
    <col min="10" max="10" width="22.33203" style="1" customWidth="1"/>
    <col min="11" max="11" width="22.33203"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
      <c r="M2" s="1"/>
      <c r="N2" s="1"/>
      <c r="O2" s="1"/>
      <c r="P2" s="1"/>
      <c r="Q2" s="1"/>
      <c r="R2" s="1"/>
      <c r="S2" s="1"/>
      <c r="T2" s="1"/>
      <c r="U2" s="1"/>
      <c r="V2" s="1"/>
      <c r="AT2" s="17" t="s">
        <v>101</v>
      </c>
    </row>
    <row r="3" s="1" customFormat="1" ht="6.96" customHeight="1">
      <c r="B3" s="146"/>
      <c r="C3" s="147"/>
      <c r="D3" s="147"/>
      <c r="E3" s="147"/>
      <c r="F3" s="147"/>
      <c r="G3" s="147"/>
      <c r="H3" s="147"/>
      <c r="I3" s="147"/>
      <c r="J3" s="147"/>
      <c r="K3" s="147"/>
      <c r="L3" s="20"/>
      <c r="AT3" s="17" t="s">
        <v>92</v>
      </c>
    </row>
    <row r="4" s="1" customFormat="1" ht="24.96" customHeight="1">
      <c r="B4" s="20"/>
      <c r="D4" s="148" t="s">
        <v>102</v>
      </c>
      <c r="L4" s="20"/>
      <c r="M4" s="149" t="s">
        <v>10</v>
      </c>
      <c r="AT4" s="17" t="s">
        <v>4</v>
      </c>
    </row>
    <row r="5" s="1" customFormat="1" ht="6.96" customHeight="1">
      <c r="B5" s="20"/>
      <c r="L5" s="20"/>
    </row>
    <row r="6" s="1" customFormat="1" ht="12" customHeight="1">
      <c r="B6" s="20"/>
      <c r="D6" s="150" t="s">
        <v>16</v>
      </c>
      <c r="L6" s="20"/>
    </row>
    <row r="7" s="1" customFormat="1" ht="16.5" customHeight="1">
      <c r="B7" s="20"/>
      <c r="E7" s="151" t="str">
        <f>'Rekapitulace stavby'!K6</f>
        <v>Ředický potok, Lukovna, oprava zaústění, ř.km 0,000 - 0,100</v>
      </c>
      <c r="F7" s="150"/>
      <c r="G7" s="150"/>
      <c r="H7" s="150"/>
      <c r="L7" s="20"/>
    </row>
    <row r="8" s="2" customFormat="1" ht="12" customHeight="1">
      <c r="A8" s="38"/>
      <c r="B8" s="44"/>
      <c r="C8" s="38"/>
      <c r="D8" s="150" t="s">
        <v>103</v>
      </c>
      <c r="E8" s="38"/>
      <c r="F8" s="38"/>
      <c r="G8" s="38"/>
      <c r="H8" s="38"/>
      <c r="I8" s="38"/>
      <c r="J8" s="38"/>
      <c r="K8" s="38"/>
      <c r="L8" s="63"/>
      <c r="S8" s="38"/>
      <c r="T8" s="38"/>
      <c r="U8" s="38"/>
      <c r="V8" s="38"/>
      <c r="W8" s="38"/>
      <c r="X8" s="38"/>
      <c r="Y8" s="38"/>
      <c r="Z8" s="38"/>
      <c r="AA8" s="38"/>
      <c r="AB8" s="38"/>
      <c r="AC8" s="38"/>
      <c r="AD8" s="38"/>
      <c r="AE8" s="38"/>
    </row>
    <row r="9" s="2" customFormat="1" ht="16.5" customHeight="1">
      <c r="A9" s="38"/>
      <c r="B9" s="44"/>
      <c r="C9" s="38"/>
      <c r="D9" s="38"/>
      <c r="E9" s="152" t="s">
        <v>469</v>
      </c>
      <c r="F9" s="38"/>
      <c r="G9" s="38"/>
      <c r="H9" s="38"/>
      <c r="I9" s="38"/>
      <c r="J9" s="38"/>
      <c r="K9" s="38"/>
      <c r="L9" s="63"/>
      <c r="S9" s="38"/>
      <c r="T9" s="38"/>
      <c r="U9" s="38"/>
      <c r="V9" s="38"/>
      <c r="W9" s="38"/>
      <c r="X9" s="38"/>
      <c r="Y9" s="38"/>
      <c r="Z9" s="38"/>
      <c r="AA9" s="38"/>
      <c r="AB9" s="38"/>
      <c r="AC9" s="38"/>
      <c r="AD9" s="38"/>
      <c r="AE9" s="38"/>
    </row>
    <row r="10" s="2" customFormat="1">
      <c r="A10" s="38"/>
      <c r="B10" s="44"/>
      <c r="C10" s="38"/>
      <c r="D10" s="38"/>
      <c r="E10" s="38"/>
      <c r="F10" s="38"/>
      <c r="G10" s="38"/>
      <c r="H10" s="38"/>
      <c r="I10" s="38"/>
      <c r="J10" s="38"/>
      <c r="K10" s="38"/>
      <c r="L10" s="63"/>
      <c r="S10" s="38"/>
      <c r="T10" s="38"/>
      <c r="U10" s="38"/>
      <c r="V10" s="38"/>
      <c r="W10" s="38"/>
      <c r="X10" s="38"/>
      <c r="Y10" s="38"/>
      <c r="Z10" s="38"/>
      <c r="AA10" s="38"/>
      <c r="AB10" s="38"/>
      <c r="AC10" s="38"/>
      <c r="AD10" s="38"/>
      <c r="AE10" s="38"/>
    </row>
    <row r="11" s="2" customFormat="1" ht="12" customHeight="1">
      <c r="A11" s="38"/>
      <c r="B11" s="44"/>
      <c r="C11" s="38"/>
      <c r="D11" s="150" t="s">
        <v>19</v>
      </c>
      <c r="E11" s="38"/>
      <c r="F11" s="141" t="s">
        <v>20</v>
      </c>
      <c r="G11" s="38"/>
      <c r="H11" s="38"/>
      <c r="I11" s="150" t="s">
        <v>21</v>
      </c>
      <c r="J11" s="141" t="s">
        <v>1</v>
      </c>
      <c r="K11" s="38"/>
      <c r="L11" s="63"/>
      <c r="S11" s="38"/>
      <c r="T11" s="38"/>
      <c r="U11" s="38"/>
      <c r="V11" s="38"/>
      <c r="W11" s="38"/>
      <c r="X11" s="38"/>
      <c r="Y11" s="38"/>
      <c r="Z11" s="38"/>
      <c r="AA11" s="38"/>
      <c r="AB11" s="38"/>
      <c r="AC11" s="38"/>
      <c r="AD11" s="38"/>
      <c r="AE11" s="38"/>
    </row>
    <row r="12" s="2" customFormat="1" ht="12" customHeight="1">
      <c r="A12" s="38"/>
      <c r="B12" s="44"/>
      <c r="C12" s="38"/>
      <c r="D12" s="150" t="s">
        <v>24</v>
      </c>
      <c r="E12" s="38"/>
      <c r="F12" s="141" t="s">
        <v>25</v>
      </c>
      <c r="G12" s="38"/>
      <c r="H12" s="38"/>
      <c r="I12" s="150" t="s">
        <v>26</v>
      </c>
      <c r="J12" s="153" t="str">
        <f>'Rekapitulace stavby'!AN8</f>
        <v>16. 10. 2025</v>
      </c>
      <c r="K12" s="38"/>
      <c r="L12" s="63"/>
      <c r="S12" s="38"/>
      <c r="T12" s="38"/>
      <c r="U12" s="38"/>
      <c r="V12" s="38"/>
      <c r="W12" s="38"/>
      <c r="X12" s="38"/>
      <c r="Y12" s="38"/>
      <c r="Z12" s="38"/>
      <c r="AA12" s="38"/>
      <c r="AB12" s="38"/>
      <c r="AC12" s="38"/>
      <c r="AD12" s="38"/>
      <c r="AE12" s="38"/>
    </row>
    <row r="13" s="2" customFormat="1" ht="10.8" customHeight="1">
      <c r="A13" s="38"/>
      <c r="B13" s="44"/>
      <c r="C13" s="38"/>
      <c r="D13" s="38"/>
      <c r="E13" s="38"/>
      <c r="F13" s="38"/>
      <c r="G13" s="38"/>
      <c r="H13" s="38"/>
      <c r="I13" s="38"/>
      <c r="J13" s="38"/>
      <c r="K13" s="38"/>
      <c r="L13" s="63"/>
      <c r="S13" s="38"/>
      <c r="T13" s="38"/>
      <c r="U13" s="38"/>
      <c r="V13" s="38"/>
      <c r="W13" s="38"/>
      <c r="X13" s="38"/>
      <c r="Y13" s="38"/>
      <c r="Z13" s="38"/>
      <c r="AA13" s="38"/>
      <c r="AB13" s="38"/>
      <c r="AC13" s="38"/>
      <c r="AD13" s="38"/>
      <c r="AE13" s="38"/>
    </row>
    <row r="14" s="2" customFormat="1" ht="12" customHeight="1">
      <c r="A14" s="38"/>
      <c r="B14" s="44"/>
      <c r="C14" s="38"/>
      <c r="D14" s="150" t="s">
        <v>30</v>
      </c>
      <c r="E14" s="38"/>
      <c r="F14" s="38"/>
      <c r="G14" s="38"/>
      <c r="H14" s="38"/>
      <c r="I14" s="150" t="s">
        <v>31</v>
      </c>
      <c r="J14" s="141" t="s">
        <v>1</v>
      </c>
      <c r="K14" s="38"/>
      <c r="L14" s="63"/>
      <c r="S14" s="38"/>
      <c r="T14" s="38"/>
      <c r="U14" s="38"/>
      <c r="V14" s="38"/>
      <c r="W14" s="38"/>
      <c r="X14" s="38"/>
      <c r="Y14" s="38"/>
      <c r="Z14" s="38"/>
      <c r="AA14" s="38"/>
      <c r="AB14" s="38"/>
      <c r="AC14" s="38"/>
      <c r="AD14" s="38"/>
      <c r="AE14" s="38"/>
    </row>
    <row r="15" s="2" customFormat="1" ht="18" customHeight="1">
      <c r="A15" s="38"/>
      <c r="B15" s="44"/>
      <c r="C15" s="38"/>
      <c r="D15" s="38"/>
      <c r="E15" s="141" t="s">
        <v>32</v>
      </c>
      <c r="F15" s="38"/>
      <c r="G15" s="38"/>
      <c r="H15" s="38"/>
      <c r="I15" s="150" t="s">
        <v>33</v>
      </c>
      <c r="J15" s="141" t="s">
        <v>1</v>
      </c>
      <c r="K15" s="38"/>
      <c r="L15" s="63"/>
      <c r="S15" s="38"/>
      <c r="T15" s="38"/>
      <c r="U15" s="38"/>
      <c r="V15" s="38"/>
      <c r="W15" s="38"/>
      <c r="X15" s="38"/>
      <c r="Y15" s="38"/>
      <c r="Z15" s="38"/>
      <c r="AA15" s="38"/>
      <c r="AB15" s="38"/>
      <c r="AC15" s="38"/>
      <c r="AD15" s="38"/>
      <c r="AE15" s="38"/>
    </row>
    <row r="16" s="2" customFormat="1" ht="6.96" customHeight="1">
      <c r="A16" s="38"/>
      <c r="B16" s="44"/>
      <c r="C16" s="38"/>
      <c r="D16" s="38"/>
      <c r="E16" s="38"/>
      <c r="F16" s="38"/>
      <c r="G16" s="38"/>
      <c r="H16" s="38"/>
      <c r="I16" s="38"/>
      <c r="J16" s="38"/>
      <c r="K16" s="38"/>
      <c r="L16" s="63"/>
      <c r="S16" s="38"/>
      <c r="T16" s="38"/>
      <c r="U16" s="38"/>
      <c r="V16" s="38"/>
      <c r="W16" s="38"/>
      <c r="X16" s="38"/>
      <c r="Y16" s="38"/>
      <c r="Z16" s="38"/>
      <c r="AA16" s="38"/>
      <c r="AB16" s="38"/>
      <c r="AC16" s="38"/>
      <c r="AD16" s="38"/>
      <c r="AE16" s="38"/>
    </row>
    <row r="17" s="2" customFormat="1" ht="12" customHeight="1">
      <c r="A17" s="38"/>
      <c r="B17" s="44"/>
      <c r="C17" s="38"/>
      <c r="D17" s="150" t="s">
        <v>34</v>
      </c>
      <c r="E17" s="38"/>
      <c r="F17" s="38"/>
      <c r="G17" s="38"/>
      <c r="H17" s="38"/>
      <c r="I17" s="150" t="s">
        <v>31</v>
      </c>
      <c r="J17" s="33" t="str">
        <f>'Rekapitulace stavby'!AN13</f>
        <v>Vyplň údaj</v>
      </c>
      <c r="K17" s="38"/>
      <c r="L17" s="63"/>
      <c r="S17" s="38"/>
      <c r="T17" s="38"/>
      <c r="U17" s="38"/>
      <c r="V17" s="38"/>
      <c r="W17" s="38"/>
      <c r="X17" s="38"/>
      <c r="Y17" s="38"/>
      <c r="Z17" s="38"/>
      <c r="AA17" s="38"/>
      <c r="AB17" s="38"/>
      <c r="AC17" s="38"/>
      <c r="AD17" s="38"/>
      <c r="AE17" s="38"/>
    </row>
    <row r="18" s="2" customFormat="1" ht="18" customHeight="1">
      <c r="A18" s="38"/>
      <c r="B18" s="44"/>
      <c r="C18" s="38"/>
      <c r="D18" s="38"/>
      <c r="E18" s="33" t="str">
        <f>'Rekapitulace stavby'!E14</f>
        <v>Vyplň údaj</v>
      </c>
      <c r="F18" s="141"/>
      <c r="G18" s="141"/>
      <c r="H18" s="141"/>
      <c r="I18" s="150" t="s">
        <v>33</v>
      </c>
      <c r="J18" s="33" t="str">
        <f>'Rekapitulace stavby'!AN14</f>
        <v>Vyplň údaj</v>
      </c>
      <c r="K18" s="38"/>
      <c r="L18" s="63"/>
      <c r="S18" s="38"/>
      <c r="T18" s="38"/>
      <c r="U18" s="38"/>
      <c r="V18" s="38"/>
      <c r="W18" s="38"/>
      <c r="X18" s="38"/>
      <c r="Y18" s="38"/>
      <c r="Z18" s="38"/>
      <c r="AA18" s="38"/>
      <c r="AB18" s="38"/>
      <c r="AC18" s="38"/>
      <c r="AD18" s="38"/>
      <c r="AE18" s="38"/>
    </row>
    <row r="19" s="2" customFormat="1" ht="6.96" customHeight="1">
      <c r="A19" s="38"/>
      <c r="B19" s="44"/>
      <c r="C19" s="38"/>
      <c r="D19" s="38"/>
      <c r="E19" s="38"/>
      <c r="F19" s="38"/>
      <c r="G19" s="38"/>
      <c r="H19" s="38"/>
      <c r="I19" s="38"/>
      <c r="J19" s="38"/>
      <c r="K19" s="38"/>
      <c r="L19" s="63"/>
      <c r="S19" s="38"/>
      <c r="T19" s="38"/>
      <c r="U19" s="38"/>
      <c r="V19" s="38"/>
      <c r="W19" s="38"/>
      <c r="X19" s="38"/>
      <c r="Y19" s="38"/>
      <c r="Z19" s="38"/>
      <c r="AA19" s="38"/>
      <c r="AB19" s="38"/>
      <c r="AC19" s="38"/>
      <c r="AD19" s="38"/>
      <c r="AE19" s="38"/>
    </row>
    <row r="20" s="2" customFormat="1" ht="12" customHeight="1">
      <c r="A20" s="38"/>
      <c r="B20" s="44"/>
      <c r="C20" s="38"/>
      <c r="D20" s="150" t="s">
        <v>36</v>
      </c>
      <c r="E20" s="38"/>
      <c r="F20" s="38"/>
      <c r="G20" s="38"/>
      <c r="H20" s="38"/>
      <c r="I20" s="150" t="s">
        <v>31</v>
      </c>
      <c r="J20" s="141" t="s">
        <v>37</v>
      </c>
      <c r="K20" s="38"/>
      <c r="L20" s="63"/>
      <c r="S20" s="38"/>
      <c r="T20" s="38"/>
      <c r="U20" s="38"/>
      <c r="V20" s="38"/>
      <c r="W20" s="38"/>
      <c r="X20" s="38"/>
      <c r="Y20" s="38"/>
      <c r="Z20" s="38"/>
      <c r="AA20" s="38"/>
      <c r="AB20" s="38"/>
      <c r="AC20" s="38"/>
      <c r="AD20" s="38"/>
      <c r="AE20" s="38"/>
    </row>
    <row r="21" s="2" customFormat="1" ht="18" customHeight="1">
      <c r="A21" s="38"/>
      <c r="B21" s="44"/>
      <c r="C21" s="38"/>
      <c r="D21" s="38"/>
      <c r="E21" s="141" t="s">
        <v>38</v>
      </c>
      <c r="F21" s="38"/>
      <c r="G21" s="38"/>
      <c r="H21" s="38"/>
      <c r="I21" s="150" t="s">
        <v>33</v>
      </c>
      <c r="J21" s="141" t="s">
        <v>39</v>
      </c>
      <c r="K21" s="38"/>
      <c r="L21" s="63"/>
      <c r="S21" s="38"/>
      <c r="T21" s="38"/>
      <c r="U21" s="38"/>
      <c r="V21" s="38"/>
      <c r="W21" s="38"/>
      <c r="X21" s="38"/>
      <c r="Y21" s="38"/>
      <c r="Z21" s="38"/>
      <c r="AA21" s="38"/>
      <c r="AB21" s="38"/>
      <c r="AC21" s="38"/>
      <c r="AD21" s="38"/>
      <c r="AE21" s="38"/>
    </row>
    <row r="22" s="2" customFormat="1" ht="6.96" customHeight="1">
      <c r="A22" s="38"/>
      <c r="B22" s="44"/>
      <c r="C22" s="38"/>
      <c r="D22" s="38"/>
      <c r="E22" s="38"/>
      <c r="F22" s="38"/>
      <c r="G22" s="38"/>
      <c r="H22" s="38"/>
      <c r="I22" s="38"/>
      <c r="J22" s="38"/>
      <c r="K22" s="38"/>
      <c r="L22" s="63"/>
      <c r="S22" s="38"/>
      <c r="T22" s="38"/>
      <c r="U22" s="38"/>
      <c r="V22" s="38"/>
      <c r="W22" s="38"/>
      <c r="X22" s="38"/>
      <c r="Y22" s="38"/>
      <c r="Z22" s="38"/>
      <c r="AA22" s="38"/>
      <c r="AB22" s="38"/>
      <c r="AC22" s="38"/>
      <c r="AD22" s="38"/>
      <c r="AE22" s="38"/>
    </row>
    <row r="23" s="2" customFormat="1" ht="12" customHeight="1">
      <c r="A23" s="38"/>
      <c r="B23" s="44"/>
      <c r="C23" s="38"/>
      <c r="D23" s="150" t="s">
        <v>41</v>
      </c>
      <c r="E23" s="38"/>
      <c r="F23" s="38"/>
      <c r="G23" s="38"/>
      <c r="H23" s="38"/>
      <c r="I23" s="150" t="s">
        <v>31</v>
      </c>
      <c r="J23" s="141" t="s">
        <v>1</v>
      </c>
      <c r="K23" s="38"/>
      <c r="L23" s="63"/>
      <c r="S23" s="38"/>
      <c r="T23" s="38"/>
      <c r="U23" s="38"/>
      <c r="V23" s="38"/>
      <c r="W23" s="38"/>
      <c r="X23" s="38"/>
      <c r="Y23" s="38"/>
      <c r="Z23" s="38"/>
      <c r="AA23" s="38"/>
      <c r="AB23" s="38"/>
      <c r="AC23" s="38"/>
      <c r="AD23" s="38"/>
      <c r="AE23" s="38"/>
    </row>
    <row r="24" s="2" customFormat="1" ht="18" customHeight="1">
      <c r="A24" s="38"/>
      <c r="B24" s="44"/>
      <c r="C24" s="38"/>
      <c r="D24" s="38"/>
      <c r="E24" s="141" t="s">
        <v>42</v>
      </c>
      <c r="F24" s="38"/>
      <c r="G24" s="38"/>
      <c r="H24" s="38"/>
      <c r="I24" s="150" t="s">
        <v>33</v>
      </c>
      <c r="J24" s="141" t="s">
        <v>1</v>
      </c>
      <c r="K24" s="38"/>
      <c r="L24" s="63"/>
      <c r="S24" s="38"/>
      <c r="T24" s="38"/>
      <c r="U24" s="38"/>
      <c r="V24" s="38"/>
      <c r="W24" s="38"/>
      <c r="X24" s="38"/>
      <c r="Y24" s="38"/>
      <c r="Z24" s="38"/>
      <c r="AA24" s="38"/>
      <c r="AB24" s="38"/>
      <c r="AC24" s="38"/>
      <c r="AD24" s="38"/>
      <c r="AE24" s="38"/>
    </row>
    <row r="25" s="2" customFormat="1" ht="6.96" customHeight="1">
      <c r="A25" s="38"/>
      <c r="B25" s="44"/>
      <c r="C25" s="38"/>
      <c r="D25" s="38"/>
      <c r="E25" s="38"/>
      <c r="F25" s="38"/>
      <c r="G25" s="38"/>
      <c r="H25" s="38"/>
      <c r="I25" s="38"/>
      <c r="J25" s="38"/>
      <c r="K25" s="38"/>
      <c r="L25" s="63"/>
      <c r="S25" s="38"/>
      <c r="T25" s="38"/>
      <c r="U25" s="38"/>
      <c r="V25" s="38"/>
      <c r="W25" s="38"/>
      <c r="X25" s="38"/>
      <c r="Y25" s="38"/>
      <c r="Z25" s="38"/>
      <c r="AA25" s="38"/>
      <c r="AB25" s="38"/>
      <c r="AC25" s="38"/>
      <c r="AD25" s="38"/>
      <c r="AE25" s="38"/>
    </row>
    <row r="26" s="2" customFormat="1" ht="12" customHeight="1">
      <c r="A26" s="38"/>
      <c r="B26" s="44"/>
      <c r="C26" s="38"/>
      <c r="D26" s="150" t="s">
        <v>43</v>
      </c>
      <c r="E26" s="38"/>
      <c r="F26" s="38"/>
      <c r="G26" s="38"/>
      <c r="H26" s="38"/>
      <c r="I26" s="38"/>
      <c r="J26" s="38"/>
      <c r="K26" s="38"/>
      <c r="L26" s="63"/>
      <c r="S26" s="38"/>
      <c r="T26" s="38"/>
      <c r="U26" s="38"/>
      <c r="V26" s="38"/>
      <c r="W26" s="38"/>
      <c r="X26" s="38"/>
      <c r="Y26" s="38"/>
      <c r="Z26" s="38"/>
      <c r="AA26" s="38"/>
      <c r="AB26" s="38"/>
      <c r="AC26" s="38"/>
      <c r="AD26" s="38"/>
      <c r="AE26" s="38"/>
    </row>
    <row r="27" s="8" customFormat="1" ht="59.25" customHeight="1">
      <c r="A27" s="154"/>
      <c r="B27" s="155"/>
      <c r="C27" s="154"/>
      <c r="D27" s="154"/>
      <c r="E27" s="156" t="s">
        <v>105</v>
      </c>
      <c r="F27" s="156"/>
      <c r="G27" s="156"/>
      <c r="H27" s="156"/>
      <c r="I27" s="154"/>
      <c r="J27" s="154"/>
      <c r="K27" s="154"/>
      <c r="L27" s="157"/>
      <c r="S27" s="154"/>
      <c r="T27" s="154"/>
      <c r="U27" s="154"/>
      <c r="V27" s="154"/>
      <c r="W27" s="154"/>
      <c r="X27" s="154"/>
      <c r="Y27" s="154"/>
      <c r="Z27" s="154"/>
      <c r="AA27" s="154"/>
      <c r="AB27" s="154"/>
      <c r="AC27" s="154"/>
      <c r="AD27" s="154"/>
      <c r="AE27" s="154"/>
    </row>
    <row r="28" s="2" customFormat="1" ht="6.96" customHeight="1">
      <c r="A28" s="38"/>
      <c r="B28" s="44"/>
      <c r="C28" s="38"/>
      <c r="D28" s="38"/>
      <c r="E28" s="38"/>
      <c r="F28" s="38"/>
      <c r="G28" s="38"/>
      <c r="H28" s="38"/>
      <c r="I28" s="38"/>
      <c r="J28" s="38"/>
      <c r="K28" s="38"/>
      <c r="L28" s="63"/>
      <c r="S28" s="38"/>
      <c r="T28" s="38"/>
      <c r="U28" s="38"/>
      <c r="V28" s="38"/>
      <c r="W28" s="38"/>
      <c r="X28" s="38"/>
      <c r="Y28" s="38"/>
      <c r="Z28" s="38"/>
      <c r="AA28" s="38"/>
      <c r="AB28" s="38"/>
      <c r="AC28" s="38"/>
      <c r="AD28" s="38"/>
      <c r="AE28" s="38"/>
    </row>
    <row r="29" s="2" customFormat="1" ht="6.96" customHeight="1">
      <c r="A29" s="38"/>
      <c r="B29" s="44"/>
      <c r="C29" s="38"/>
      <c r="D29" s="158"/>
      <c r="E29" s="158"/>
      <c r="F29" s="158"/>
      <c r="G29" s="158"/>
      <c r="H29" s="158"/>
      <c r="I29" s="158"/>
      <c r="J29" s="158"/>
      <c r="K29" s="158"/>
      <c r="L29" s="63"/>
      <c r="S29" s="38"/>
      <c r="T29" s="38"/>
      <c r="U29" s="38"/>
      <c r="V29" s="38"/>
      <c r="W29" s="38"/>
      <c r="X29" s="38"/>
      <c r="Y29" s="38"/>
      <c r="Z29" s="38"/>
      <c r="AA29" s="38"/>
      <c r="AB29" s="38"/>
      <c r="AC29" s="38"/>
      <c r="AD29" s="38"/>
      <c r="AE29" s="38"/>
    </row>
    <row r="30" s="2" customFormat="1" ht="25.44" customHeight="1">
      <c r="A30" s="38"/>
      <c r="B30" s="44"/>
      <c r="C30" s="38"/>
      <c r="D30" s="159" t="s">
        <v>45</v>
      </c>
      <c r="E30" s="38"/>
      <c r="F30" s="38"/>
      <c r="G30" s="38"/>
      <c r="H30" s="38"/>
      <c r="I30" s="38"/>
      <c r="J30" s="160">
        <f>ROUND(J123, 2)</f>
        <v>0</v>
      </c>
      <c r="K30" s="38"/>
      <c r="L30" s="63"/>
      <c r="S30" s="38"/>
      <c r="T30" s="38"/>
      <c r="U30" s="38"/>
      <c r="V30" s="38"/>
      <c r="W30" s="38"/>
      <c r="X30" s="38"/>
      <c r="Y30" s="38"/>
      <c r="Z30" s="38"/>
      <c r="AA30" s="38"/>
      <c r="AB30" s="38"/>
      <c r="AC30" s="38"/>
      <c r="AD30" s="38"/>
      <c r="AE30" s="38"/>
    </row>
    <row r="31" s="2" customFormat="1" ht="6.96" customHeight="1">
      <c r="A31" s="38"/>
      <c r="B31" s="44"/>
      <c r="C31" s="38"/>
      <c r="D31" s="158"/>
      <c r="E31" s="158"/>
      <c r="F31" s="158"/>
      <c r="G31" s="158"/>
      <c r="H31" s="158"/>
      <c r="I31" s="158"/>
      <c r="J31" s="158"/>
      <c r="K31" s="158"/>
      <c r="L31" s="63"/>
      <c r="S31" s="38"/>
      <c r="T31" s="38"/>
      <c r="U31" s="38"/>
      <c r="V31" s="38"/>
      <c r="W31" s="38"/>
      <c r="X31" s="38"/>
      <c r="Y31" s="38"/>
      <c r="Z31" s="38"/>
      <c r="AA31" s="38"/>
      <c r="AB31" s="38"/>
      <c r="AC31" s="38"/>
      <c r="AD31" s="38"/>
      <c r="AE31" s="38"/>
    </row>
    <row r="32" s="2" customFormat="1" ht="14.4" customHeight="1">
      <c r="A32" s="38"/>
      <c r="B32" s="44"/>
      <c r="C32" s="38"/>
      <c r="D32" s="38"/>
      <c r="E32" s="38"/>
      <c r="F32" s="161" t="s">
        <v>47</v>
      </c>
      <c r="G32" s="38"/>
      <c r="H32" s="38"/>
      <c r="I32" s="161" t="s">
        <v>46</v>
      </c>
      <c r="J32" s="161" t="s">
        <v>48</v>
      </c>
      <c r="K32" s="38"/>
      <c r="L32" s="63"/>
      <c r="S32" s="38"/>
      <c r="T32" s="38"/>
      <c r="U32" s="38"/>
      <c r="V32" s="38"/>
      <c r="W32" s="38"/>
      <c r="X32" s="38"/>
      <c r="Y32" s="38"/>
      <c r="Z32" s="38"/>
      <c r="AA32" s="38"/>
      <c r="AB32" s="38"/>
      <c r="AC32" s="38"/>
      <c r="AD32" s="38"/>
      <c r="AE32" s="38"/>
    </row>
    <row r="33" s="2" customFormat="1" ht="14.4" customHeight="1">
      <c r="A33" s="38"/>
      <c r="B33" s="44"/>
      <c r="C33" s="38"/>
      <c r="D33" s="162" t="s">
        <v>49</v>
      </c>
      <c r="E33" s="150" t="s">
        <v>50</v>
      </c>
      <c r="F33" s="163">
        <f>ROUND((SUM(BE123:BE218)),  2)</f>
        <v>0</v>
      </c>
      <c r="G33" s="38"/>
      <c r="H33" s="38"/>
      <c r="I33" s="164">
        <v>0.20999999999999999</v>
      </c>
      <c r="J33" s="163">
        <f>ROUND(((SUM(BE123:BE218))*I33),  2)</f>
        <v>0</v>
      </c>
      <c r="K33" s="38"/>
      <c r="L33" s="63"/>
      <c r="S33" s="38"/>
      <c r="T33" s="38"/>
      <c r="U33" s="38"/>
      <c r="V33" s="38"/>
      <c r="W33" s="38"/>
      <c r="X33" s="38"/>
      <c r="Y33" s="38"/>
      <c r="Z33" s="38"/>
      <c r="AA33" s="38"/>
      <c r="AB33" s="38"/>
      <c r="AC33" s="38"/>
      <c r="AD33" s="38"/>
      <c r="AE33" s="38"/>
    </row>
    <row r="34" s="2" customFormat="1" ht="14.4" customHeight="1">
      <c r="A34" s="38"/>
      <c r="B34" s="44"/>
      <c r="C34" s="38"/>
      <c r="D34" s="38"/>
      <c r="E34" s="150" t="s">
        <v>51</v>
      </c>
      <c r="F34" s="163">
        <f>ROUND((SUM(BF123:BF218)),  2)</f>
        <v>0</v>
      </c>
      <c r="G34" s="38"/>
      <c r="H34" s="38"/>
      <c r="I34" s="164">
        <v>0.14999999999999999</v>
      </c>
      <c r="J34" s="163">
        <f>ROUND(((SUM(BF123:BF218))*I34),  2)</f>
        <v>0</v>
      </c>
      <c r="K34" s="38"/>
      <c r="L34" s="63"/>
      <c r="S34" s="38"/>
      <c r="T34" s="38"/>
      <c r="U34" s="38"/>
      <c r="V34" s="38"/>
      <c r="W34" s="38"/>
      <c r="X34" s="38"/>
      <c r="Y34" s="38"/>
      <c r="Z34" s="38"/>
      <c r="AA34" s="38"/>
      <c r="AB34" s="38"/>
      <c r="AC34" s="38"/>
      <c r="AD34" s="38"/>
      <c r="AE34" s="38"/>
    </row>
    <row r="35" hidden="1" s="2" customFormat="1" ht="14.4" customHeight="1">
      <c r="A35" s="38"/>
      <c r="B35" s="44"/>
      <c r="C35" s="38"/>
      <c r="D35" s="38"/>
      <c r="E35" s="150" t="s">
        <v>52</v>
      </c>
      <c r="F35" s="163">
        <f>ROUND((SUM(BG123:BG218)),  2)</f>
        <v>0</v>
      </c>
      <c r="G35" s="38"/>
      <c r="H35" s="38"/>
      <c r="I35" s="164">
        <v>0.20999999999999999</v>
      </c>
      <c r="J35" s="163">
        <f>0</f>
        <v>0</v>
      </c>
      <c r="K35" s="38"/>
      <c r="L35" s="63"/>
      <c r="S35" s="38"/>
      <c r="T35" s="38"/>
      <c r="U35" s="38"/>
      <c r="V35" s="38"/>
      <c r="W35" s="38"/>
      <c r="X35" s="38"/>
      <c r="Y35" s="38"/>
      <c r="Z35" s="38"/>
      <c r="AA35" s="38"/>
      <c r="AB35" s="38"/>
      <c r="AC35" s="38"/>
      <c r="AD35" s="38"/>
      <c r="AE35" s="38"/>
    </row>
    <row r="36" hidden="1" s="2" customFormat="1" ht="14.4" customHeight="1">
      <c r="A36" s="38"/>
      <c r="B36" s="44"/>
      <c r="C36" s="38"/>
      <c r="D36" s="38"/>
      <c r="E36" s="150" t="s">
        <v>53</v>
      </c>
      <c r="F36" s="163">
        <f>ROUND((SUM(BH123:BH218)),  2)</f>
        <v>0</v>
      </c>
      <c r="G36" s="38"/>
      <c r="H36" s="38"/>
      <c r="I36" s="164">
        <v>0.14999999999999999</v>
      </c>
      <c r="J36" s="163">
        <f>0</f>
        <v>0</v>
      </c>
      <c r="K36" s="38"/>
      <c r="L36" s="63"/>
      <c r="S36" s="38"/>
      <c r="T36" s="38"/>
      <c r="U36" s="38"/>
      <c r="V36" s="38"/>
      <c r="W36" s="38"/>
      <c r="X36" s="38"/>
      <c r="Y36" s="38"/>
      <c r="Z36" s="38"/>
      <c r="AA36" s="38"/>
      <c r="AB36" s="38"/>
      <c r="AC36" s="38"/>
      <c r="AD36" s="38"/>
      <c r="AE36" s="38"/>
    </row>
    <row r="37" hidden="1" s="2" customFormat="1" ht="14.4" customHeight="1">
      <c r="A37" s="38"/>
      <c r="B37" s="44"/>
      <c r="C37" s="38"/>
      <c r="D37" s="38"/>
      <c r="E37" s="150" t="s">
        <v>54</v>
      </c>
      <c r="F37" s="163">
        <f>ROUND((SUM(BI123:BI218)),  2)</f>
        <v>0</v>
      </c>
      <c r="G37" s="38"/>
      <c r="H37" s="38"/>
      <c r="I37" s="164">
        <v>0</v>
      </c>
      <c r="J37" s="163">
        <f>0</f>
        <v>0</v>
      </c>
      <c r="K37" s="38"/>
      <c r="L37" s="63"/>
      <c r="S37" s="38"/>
      <c r="T37" s="38"/>
      <c r="U37" s="38"/>
      <c r="V37" s="38"/>
      <c r="W37" s="38"/>
      <c r="X37" s="38"/>
      <c r="Y37" s="38"/>
      <c r="Z37" s="38"/>
      <c r="AA37" s="38"/>
      <c r="AB37" s="38"/>
      <c r="AC37" s="38"/>
      <c r="AD37" s="38"/>
      <c r="AE37" s="38"/>
    </row>
    <row r="38" s="2" customFormat="1" ht="6.96" customHeight="1">
      <c r="A38" s="38"/>
      <c r="B38" s="44"/>
      <c r="C38" s="38"/>
      <c r="D38" s="38"/>
      <c r="E38" s="38"/>
      <c r="F38" s="38"/>
      <c r="G38" s="38"/>
      <c r="H38" s="38"/>
      <c r="I38" s="38"/>
      <c r="J38" s="38"/>
      <c r="K38" s="38"/>
      <c r="L38" s="63"/>
      <c r="S38" s="38"/>
      <c r="T38" s="38"/>
      <c r="U38" s="38"/>
      <c r="V38" s="38"/>
      <c r="W38" s="38"/>
      <c r="X38" s="38"/>
      <c r="Y38" s="38"/>
      <c r="Z38" s="38"/>
      <c r="AA38" s="38"/>
      <c r="AB38" s="38"/>
      <c r="AC38" s="38"/>
      <c r="AD38" s="38"/>
      <c r="AE38" s="38"/>
    </row>
    <row r="39" s="2" customFormat="1" ht="25.44" customHeight="1">
      <c r="A39" s="38"/>
      <c r="B39" s="44"/>
      <c r="C39" s="165"/>
      <c r="D39" s="166" t="s">
        <v>55</v>
      </c>
      <c r="E39" s="167"/>
      <c r="F39" s="167"/>
      <c r="G39" s="168" t="s">
        <v>56</v>
      </c>
      <c r="H39" s="169" t="s">
        <v>57</v>
      </c>
      <c r="I39" s="167"/>
      <c r="J39" s="170">
        <f>SUM(J30:J37)</f>
        <v>0</v>
      </c>
      <c r="K39" s="171"/>
      <c r="L39" s="63"/>
      <c r="S39" s="38"/>
      <c r="T39" s="38"/>
      <c r="U39" s="38"/>
      <c r="V39" s="38"/>
      <c r="W39" s="38"/>
      <c r="X39" s="38"/>
      <c r="Y39" s="38"/>
      <c r="Z39" s="38"/>
      <c r="AA39" s="38"/>
      <c r="AB39" s="38"/>
      <c r="AC39" s="38"/>
      <c r="AD39" s="38"/>
      <c r="AE39" s="38"/>
    </row>
    <row r="40" s="2" customFormat="1" ht="14.4" customHeight="1">
      <c r="A40" s="38"/>
      <c r="B40" s="44"/>
      <c r="C40" s="38"/>
      <c r="D40" s="38"/>
      <c r="E40" s="38"/>
      <c r="F40" s="38"/>
      <c r="G40" s="38"/>
      <c r="H40" s="38"/>
      <c r="I40" s="38"/>
      <c r="J40" s="38"/>
      <c r="K40" s="38"/>
      <c r="L40" s="63"/>
      <c r="S40" s="38"/>
      <c r="T40" s="38"/>
      <c r="U40" s="38"/>
      <c r="V40" s="38"/>
      <c r="W40" s="38"/>
      <c r="X40" s="38"/>
      <c r="Y40" s="38"/>
      <c r="Z40" s="38"/>
      <c r="AA40" s="38"/>
      <c r="AB40" s="38"/>
      <c r="AC40" s="38"/>
      <c r="AD40" s="38"/>
      <c r="AE40" s="38"/>
    </row>
    <row r="41" s="1" customFormat="1" ht="14.4" customHeight="1">
      <c r="B41" s="20"/>
      <c r="L41" s="20"/>
    </row>
    <row r="42" s="1" customFormat="1" ht="14.4" customHeight="1">
      <c r="B42" s="20"/>
      <c r="L42" s="20"/>
    </row>
    <row r="43" s="1" customFormat="1" ht="14.4" customHeight="1">
      <c r="B43" s="20"/>
      <c r="L43" s="20"/>
    </row>
    <row r="44" s="1" customFormat="1" ht="14.4" customHeight="1">
      <c r="B44" s="20"/>
      <c r="L44" s="20"/>
    </row>
    <row r="45" s="1" customFormat="1" ht="14.4" customHeight="1">
      <c r="B45" s="20"/>
      <c r="L45" s="20"/>
    </row>
    <row r="46" s="1" customFormat="1" ht="14.4" customHeight="1">
      <c r="B46" s="20"/>
      <c r="L46" s="20"/>
    </row>
    <row r="47" s="1" customFormat="1" ht="14.4" customHeight="1">
      <c r="B47" s="20"/>
      <c r="L47" s="20"/>
    </row>
    <row r="48" s="1" customFormat="1" ht="14.4" customHeight="1">
      <c r="B48" s="20"/>
      <c r="L48" s="20"/>
    </row>
    <row r="49" s="1" customFormat="1" ht="14.4" customHeight="1">
      <c r="B49" s="20"/>
      <c r="L49" s="20"/>
    </row>
    <row r="50" s="2" customFormat="1" ht="14.4" customHeight="1">
      <c r="B50" s="63"/>
      <c r="D50" s="172" t="s">
        <v>58</v>
      </c>
      <c r="E50" s="173"/>
      <c r="F50" s="173"/>
      <c r="G50" s="172" t="s">
        <v>59</v>
      </c>
      <c r="H50" s="173"/>
      <c r="I50" s="173"/>
      <c r="J50" s="173"/>
      <c r="K50" s="173"/>
      <c r="L50" s="63"/>
    </row>
    <row r="51">
      <c r="B51" s="20"/>
      <c r="L51" s="20"/>
    </row>
    <row r="52">
      <c r="B52" s="20"/>
      <c r="L52" s="20"/>
    </row>
    <row r="53">
      <c r="B53" s="20"/>
      <c r="L53" s="20"/>
    </row>
    <row r="54">
      <c r="B54" s="20"/>
      <c r="L54" s="20"/>
    </row>
    <row r="55">
      <c r="B55" s="20"/>
      <c r="L55" s="20"/>
    </row>
    <row r="56">
      <c r="B56" s="20"/>
      <c r="L56" s="20"/>
    </row>
    <row r="57">
      <c r="B57" s="20"/>
      <c r="L57" s="20"/>
    </row>
    <row r="58">
      <c r="B58" s="20"/>
      <c r="L58" s="20"/>
    </row>
    <row r="59">
      <c r="B59" s="20"/>
      <c r="L59" s="20"/>
    </row>
    <row r="60">
      <c r="B60" s="20"/>
      <c r="L60" s="20"/>
    </row>
    <row r="61" s="2" customFormat="1">
      <c r="A61" s="38"/>
      <c r="B61" s="44"/>
      <c r="C61" s="38"/>
      <c r="D61" s="174" t="s">
        <v>60</v>
      </c>
      <c r="E61" s="175"/>
      <c r="F61" s="176" t="s">
        <v>61</v>
      </c>
      <c r="G61" s="174" t="s">
        <v>60</v>
      </c>
      <c r="H61" s="175"/>
      <c r="I61" s="175"/>
      <c r="J61" s="177" t="s">
        <v>61</v>
      </c>
      <c r="K61" s="175"/>
      <c r="L61" s="63"/>
      <c r="S61" s="38"/>
      <c r="T61" s="38"/>
      <c r="U61" s="38"/>
      <c r="V61" s="38"/>
      <c r="W61" s="38"/>
      <c r="X61" s="38"/>
      <c r="Y61" s="38"/>
      <c r="Z61" s="38"/>
      <c r="AA61" s="38"/>
      <c r="AB61" s="38"/>
      <c r="AC61" s="38"/>
      <c r="AD61" s="38"/>
      <c r="AE61" s="38"/>
    </row>
    <row r="62">
      <c r="B62" s="20"/>
      <c r="L62" s="20"/>
    </row>
    <row r="63">
      <c r="B63" s="20"/>
      <c r="L63" s="20"/>
    </row>
    <row r="64">
      <c r="B64" s="20"/>
      <c r="L64" s="20"/>
    </row>
    <row r="65" s="2" customFormat="1">
      <c r="A65" s="38"/>
      <c r="B65" s="44"/>
      <c r="C65" s="38"/>
      <c r="D65" s="172" t="s">
        <v>62</v>
      </c>
      <c r="E65" s="178"/>
      <c r="F65" s="178"/>
      <c r="G65" s="172" t="s">
        <v>63</v>
      </c>
      <c r="H65" s="178"/>
      <c r="I65" s="178"/>
      <c r="J65" s="178"/>
      <c r="K65" s="178"/>
      <c r="L65" s="63"/>
      <c r="S65" s="38"/>
      <c r="T65" s="38"/>
      <c r="U65" s="38"/>
      <c r="V65" s="38"/>
      <c r="W65" s="38"/>
      <c r="X65" s="38"/>
      <c r="Y65" s="38"/>
      <c r="Z65" s="38"/>
      <c r="AA65" s="38"/>
      <c r="AB65" s="38"/>
      <c r="AC65" s="38"/>
      <c r="AD65" s="38"/>
      <c r="AE65" s="38"/>
    </row>
    <row r="66">
      <c r="B66" s="20"/>
      <c r="L66" s="20"/>
    </row>
    <row r="67">
      <c r="B67" s="20"/>
      <c r="L67" s="20"/>
    </row>
    <row r="68">
      <c r="B68" s="20"/>
      <c r="L68" s="20"/>
    </row>
    <row r="69">
      <c r="B69" s="20"/>
      <c r="L69" s="20"/>
    </row>
    <row r="70">
      <c r="B70" s="20"/>
      <c r="L70" s="20"/>
    </row>
    <row r="71">
      <c r="B71" s="20"/>
      <c r="L71" s="20"/>
    </row>
    <row r="72">
      <c r="B72" s="20"/>
      <c r="L72" s="20"/>
    </row>
    <row r="73">
      <c r="B73" s="20"/>
      <c r="L73" s="20"/>
    </row>
    <row r="74">
      <c r="B74" s="20"/>
      <c r="L74" s="20"/>
    </row>
    <row r="75">
      <c r="B75" s="20"/>
      <c r="L75" s="20"/>
    </row>
    <row r="76" s="2" customFormat="1">
      <c r="A76" s="38"/>
      <c r="B76" s="44"/>
      <c r="C76" s="38"/>
      <c r="D76" s="174" t="s">
        <v>60</v>
      </c>
      <c r="E76" s="175"/>
      <c r="F76" s="176" t="s">
        <v>61</v>
      </c>
      <c r="G76" s="174" t="s">
        <v>60</v>
      </c>
      <c r="H76" s="175"/>
      <c r="I76" s="175"/>
      <c r="J76" s="177" t="s">
        <v>61</v>
      </c>
      <c r="K76" s="175"/>
      <c r="L76" s="63"/>
      <c r="S76" s="38"/>
      <c r="T76" s="38"/>
      <c r="U76" s="38"/>
      <c r="V76" s="38"/>
      <c r="W76" s="38"/>
      <c r="X76" s="38"/>
      <c r="Y76" s="38"/>
      <c r="Z76" s="38"/>
      <c r="AA76" s="38"/>
      <c r="AB76" s="38"/>
      <c r="AC76" s="38"/>
      <c r="AD76" s="38"/>
      <c r="AE76" s="38"/>
    </row>
    <row r="77" s="2" customFormat="1" ht="14.4" customHeight="1">
      <c r="A77" s="38"/>
      <c r="B77" s="179"/>
      <c r="C77" s="180"/>
      <c r="D77" s="180"/>
      <c r="E77" s="180"/>
      <c r="F77" s="180"/>
      <c r="G77" s="180"/>
      <c r="H77" s="180"/>
      <c r="I77" s="180"/>
      <c r="J77" s="180"/>
      <c r="K77" s="180"/>
      <c r="L77" s="63"/>
      <c r="S77" s="38"/>
      <c r="T77" s="38"/>
      <c r="U77" s="38"/>
      <c r="V77" s="38"/>
      <c r="W77" s="38"/>
      <c r="X77" s="38"/>
      <c r="Y77" s="38"/>
      <c r="Z77" s="38"/>
      <c r="AA77" s="38"/>
      <c r="AB77" s="38"/>
      <c r="AC77" s="38"/>
      <c r="AD77" s="38"/>
      <c r="AE77" s="38"/>
    </row>
    <row r="81" s="2" customFormat="1" ht="6.96" customHeight="1">
      <c r="A81" s="38"/>
      <c r="B81" s="181"/>
      <c r="C81" s="182"/>
      <c r="D81" s="182"/>
      <c r="E81" s="182"/>
      <c r="F81" s="182"/>
      <c r="G81" s="182"/>
      <c r="H81" s="182"/>
      <c r="I81" s="182"/>
      <c r="J81" s="182"/>
      <c r="K81" s="182"/>
      <c r="L81" s="63"/>
      <c r="S81" s="38"/>
      <c r="T81" s="38"/>
      <c r="U81" s="38"/>
      <c r="V81" s="38"/>
      <c r="W81" s="38"/>
      <c r="X81" s="38"/>
      <c r="Y81" s="38"/>
      <c r="Z81" s="38"/>
      <c r="AA81" s="38"/>
      <c r="AB81" s="38"/>
      <c r="AC81" s="38"/>
      <c r="AD81" s="38"/>
      <c r="AE81" s="38"/>
    </row>
    <row r="82" s="2" customFormat="1" ht="24.96" customHeight="1">
      <c r="A82" s="38"/>
      <c r="B82" s="39"/>
      <c r="C82" s="23" t="s">
        <v>106</v>
      </c>
      <c r="D82" s="40"/>
      <c r="E82" s="40"/>
      <c r="F82" s="40"/>
      <c r="G82" s="40"/>
      <c r="H82" s="40"/>
      <c r="I82" s="40"/>
      <c r="J82" s="40"/>
      <c r="K82" s="40"/>
      <c r="L82" s="63"/>
      <c r="S82" s="38"/>
      <c r="T82" s="38"/>
      <c r="U82" s="38"/>
      <c r="V82" s="38"/>
      <c r="W82" s="38"/>
      <c r="X82" s="38"/>
      <c r="Y82" s="38"/>
      <c r="Z82" s="38"/>
      <c r="AA82" s="38"/>
      <c r="AB82" s="38"/>
      <c r="AC82" s="38"/>
      <c r="AD82" s="38"/>
      <c r="AE82" s="38"/>
    </row>
    <row r="83" s="2" customFormat="1" ht="6.96" customHeight="1">
      <c r="A83" s="38"/>
      <c r="B83" s="39"/>
      <c r="C83" s="40"/>
      <c r="D83" s="40"/>
      <c r="E83" s="40"/>
      <c r="F83" s="40"/>
      <c r="G83" s="40"/>
      <c r="H83" s="40"/>
      <c r="I83" s="40"/>
      <c r="J83" s="40"/>
      <c r="K83" s="40"/>
      <c r="L83" s="63"/>
      <c r="S83" s="38"/>
      <c r="T83" s="38"/>
      <c r="U83" s="38"/>
      <c r="V83" s="38"/>
      <c r="W83" s="38"/>
      <c r="X83" s="38"/>
      <c r="Y83" s="38"/>
      <c r="Z83" s="38"/>
      <c r="AA83" s="38"/>
      <c r="AB83" s="38"/>
      <c r="AC83" s="38"/>
      <c r="AD83" s="38"/>
      <c r="AE83" s="38"/>
    </row>
    <row r="84" s="2" customFormat="1" ht="12" customHeight="1">
      <c r="A84" s="38"/>
      <c r="B84" s="39"/>
      <c r="C84" s="32" t="s">
        <v>16</v>
      </c>
      <c r="D84" s="40"/>
      <c r="E84" s="40"/>
      <c r="F84" s="40"/>
      <c r="G84" s="40"/>
      <c r="H84" s="40"/>
      <c r="I84" s="40"/>
      <c r="J84" s="40"/>
      <c r="K84" s="40"/>
      <c r="L84" s="63"/>
      <c r="S84" s="38"/>
      <c r="T84" s="38"/>
      <c r="U84" s="38"/>
      <c r="V84" s="38"/>
      <c r="W84" s="38"/>
      <c r="X84" s="38"/>
      <c r="Y84" s="38"/>
      <c r="Z84" s="38"/>
      <c r="AA84" s="38"/>
      <c r="AB84" s="38"/>
      <c r="AC84" s="38"/>
      <c r="AD84" s="38"/>
      <c r="AE84" s="38"/>
    </row>
    <row r="85" s="2" customFormat="1" ht="16.5" customHeight="1">
      <c r="A85" s="38"/>
      <c r="B85" s="39"/>
      <c r="C85" s="40"/>
      <c r="D85" s="40"/>
      <c r="E85" s="183" t="str">
        <f>E7</f>
        <v>Ředický potok, Lukovna, oprava zaústění, ř.km 0,000 - 0,100</v>
      </c>
      <c r="F85" s="32"/>
      <c r="G85" s="32"/>
      <c r="H85" s="32"/>
      <c r="I85" s="40"/>
      <c r="J85" s="40"/>
      <c r="K85" s="40"/>
      <c r="L85" s="63"/>
      <c r="S85" s="38"/>
      <c r="T85" s="38"/>
      <c r="U85" s="38"/>
      <c r="V85" s="38"/>
      <c r="W85" s="38"/>
      <c r="X85" s="38"/>
      <c r="Y85" s="38"/>
      <c r="Z85" s="38"/>
      <c r="AA85" s="38"/>
      <c r="AB85" s="38"/>
      <c r="AC85" s="38"/>
      <c r="AD85" s="38"/>
      <c r="AE85" s="38"/>
    </row>
    <row r="86" s="2" customFormat="1" ht="12" customHeight="1">
      <c r="A86" s="38"/>
      <c r="B86" s="39"/>
      <c r="C86" s="32" t="s">
        <v>103</v>
      </c>
      <c r="D86" s="40"/>
      <c r="E86" s="40"/>
      <c r="F86" s="40"/>
      <c r="G86" s="40"/>
      <c r="H86" s="40"/>
      <c r="I86" s="40"/>
      <c r="J86" s="40"/>
      <c r="K86" s="40"/>
      <c r="L86" s="63"/>
      <c r="S86" s="38"/>
      <c r="T86" s="38"/>
      <c r="U86" s="38"/>
      <c r="V86" s="38"/>
      <c r="W86" s="38"/>
      <c r="X86" s="38"/>
      <c r="Y86" s="38"/>
      <c r="Z86" s="38"/>
      <c r="AA86" s="38"/>
      <c r="AB86" s="38"/>
      <c r="AC86" s="38"/>
      <c r="AD86" s="38"/>
      <c r="AE86" s="38"/>
    </row>
    <row r="87" s="2" customFormat="1" ht="16.5" customHeight="1">
      <c r="A87" s="38"/>
      <c r="B87" s="39"/>
      <c r="C87" s="40"/>
      <c r="D87" s="40"/>
      <c r="E87" s="76" t="str">
        <f>E9</f>
        <v>VON - Vedlejší a ostatní náklady</v>
      </c>
      <c r="F87" s="40"/>
      <c r="G87" s="40"/>
      <c r="H87" s="40"/>
      <c r="I87" s="40"/>
      <c r="J87" s="40"/>
      <c r="K87" s="40"/>
      <c r="L87" s="63"/>
      <c r="S87" s="38"/>
      <c r="T87" s="38"/>
      <c r="U87" s="38"/>
      <c r="V87" s="38"/>
      <c r="W87" s="38"/>
      <c r="X87" s="38"/>
      <c r="Y87" s="38"/>
      <c r="Z87" s="38"/>
      <c r="AA87" s="38"/>
      <c r="AB87" s="38"/>
      <c r="AC87" s="38"/>
      <c r="AD87" s="38"/>
      <c r="AE87" s="38"/>
    </row>
    <row r="88" s="2" customFormat="1" ht="6.96" customHeight="1">
      <c r="A88" s="38"/>
      <c r="B88" s="39"/>
      <c r="C88" s="40"/>
      <c r="D88" s="40"/>
      <c r="E88" s="40"/>
      <c r="F88" s="40"/>
      <c r="G88" s="40"/>
      <c r="H88" s="40"/>
      <c r="I88" s="40"/>
      <c r="J88" s="40"/>
      <c r="K88" s="40"/>
      <c r="L88" s="63"/>
      <c r="S88" s="38"/>
      <c r="T88" s="38"/>
      <c r="U88" s="38"/>
      <c r="V88" s="38"/>
      <c r="W88" s="38"/>
      <c r="X88" s="38"/>
      <c r="Y88" s="38"/>
      <c r="Z88" s="38"/>
      <c r="AA88" s="38"/>
      <c r="AB88" s="38"/>
      <c r="AC88" s="38"/>
      <c r="AD88" s="38"/>
      <c r="AE88" s="38"/>
    </row>
    <row r="89" s="2" customFormat="1" ht="12" customHeight="1">
      <c r="A89" s="38"/>
      <c r="B89" s="39"/>
      <c r="C89" s="32" t="s">
        <v>24</v>
      </c>
      <c r="D89" s="40"/>
      <c r="E89" s="40"/>
      <c r="F89" s="27" t="str">
        <f>F12</f>
        <v xml:space="preserve"> Lukovna</v>
      </c>
      <c r="G89" s="40"/>
      <c r="H89" s="40"/>
      <c r="I89" s="32" t="s">
        <v>26</v>
      </c>
      <c r="J89" s="79" t="str">
        <f>IF(J12="","",J12)</f>
        <v>16. 10. 2025</v>
      </c>
      <c r="K89" s="40"/>
      <c r="L89" s="63"/>
      <c r="S89" s="38"/>
      <c r="T89" s="38"/>
      <c r="U89" s="38"/>
      <c r="V89" s="38"/>
      <c r="W89" s="38"/>
      <c r="X89" s="38"/>
      <c r="Y89" s="38"/>
      <c r="Z89" s="38"/>
      <c r="AA89" s="38"/>
      <c r="AB89" s="38"/>
      <c r="AC89" s="38"/>
      <c r="AD89" s="38"/>
      <c r="AE89" s="38"/>
    </row>
    <row r="90" s="2" customFormat="1" ht="6.96" customHeight="1">
      <c r="A90" s="38"/>
      <c r="B90" s="39"/>
      <c r="C90" s="40"/>
      <c r="D90" s="40"/>
      <c r="E90" s="40"/>
      <c r="F90" s="40"/>
      <c r="G90" s="40"/>
      <c r="H90" s="40"/>
      <c r="I90" s="40"/>
      <c r="J90" s="40"/>
      <c r="K90" s="40"/>
      <c r="L90" s="63"/>
      <c r="S90" s="38"/>
      <c r="T90" s="38"/>
      <c r="U90" s="38"/>
      <c r="V90" s="38"/>
      <c r="W90" s="38"/>
      <c r="X90" s="38"/>
      <c r="Y90" s="38"/>
      <c r="Z90" s="38"/>
      <c r="AA90" s="38"/>
      <c r="AB90" s="38"/>
      <c r="AC90" s="38"/>
      <c r="AD90" s="38"/>
      <c r="AE90" s="38"/>
    </row>
    <row r="91" s="2" customFormat="1" ht="54.45" customHeight="1">
      <c r="A91" s="38"/>
      <c r="B91" s="39"/>
      <c r="C91" s="32" t="s">
        <v>30</v>
      </c>
      <c r="D91" s="40"/>
      <c r="E91" s="40"/>
      <c r="F91" s="27" t="str">
        <f>E15</f>
        <v>Povodí Labe, státní podnik</v>
      </c>
      <c r="G91" s="40"/>
      <c r="H91" s="40"/>
      <c r="I91" s="32" t="s">
        <v>36</v>
      </c>
      <c r="J91" s="36" t="str">
        <f>E21</f>
        <v>Multiaqua s.r.o.,Veverkova 1343,500 02 Hradec Král</v>
      </c>
      <c r="K91" s="40"/>
      <c r="L91" s="63"/>
      <c r="S91" s="38"/>
      <c r="T91" s="38"/>
      <c r="U91" s="38"/>
      <c r="V91" s="38"/>
      <c r="W91" s="38"/>
      <c r="X91" s="38"/>
      <c r="Y91" s="38"/>
      <c r="Z91" s="38"/>
      <c r="AA91" s="38"/>
      <c r="AB91" s="38"/>
      <c r="AC91" s="38"/>
      <c r="AD91" s="38"/>
      <c r="AE91" s="38"/>
    </row>
    <row r="92" s="2" customFormat="1" ht="15.15" customHeight="1">
      <c r="A92" s="38"/>
      <c r="B92" s="39"/>
      <c r="C92" s="32" t="s">
        <v>34</v>
      </c>
      <c r="D92" s="40"/>
      <c r="E92" s="40"/>
      <c r="F92" s="27" t="str">
        <f>IF(E18="","",E18)</f>
        <v>Vyplň údaj</v>
      </c>
      <c r="G92" s="40"/>
      <c r="H92" s="40"/>
      <c r="I92" s="32" t="s">
        <v>41</v>
      </c>
      <c r="J92" s="36" t="str">
        <f>E24</f>
        <v>Ing. Ladislav Malý</v>
      </c>
      <c r="K92" s="40"/>
      <c r="L92" s="63"/>
      <c r="S92" s="38"/>
      <c r="T92" s="38"/>
      <c r="U92" s="38"/>
      <c r="V92" s="38"/>
      <c r="W92" s="38"/>
      <c r="X92" s="38"/>
      <c r="Y92" s="38"/>
      <c r="Z92" s="38"/>
      <c r="AA92" s="38"/>
      <c r="AB92" s="38"/>
      <c r="AC92" s="38"/>
      <c r="AD92" s="38"/>
      <c r="AE92" s="38"/>
    </row>
    <row r="93" s="2" customFormat="1" ht="10.32" customHeight="1">
      <c r="A93" s="38"/>
      <c r="B93" s="39"/>
      <c r="C93" s="40"/>
      <c r="D93" s="40"/>
      <c r="E93" s="40"/>
      <c r="F93" s="40"/>
      <c r="G93" s="40"/>
      <c r="H93" s="40"/>
      <c r="I93" s="40"/>
      <c r="J93" s="40"/>
      <c r="K93" s="40"/>
      <c r="L93" s="63"/>
      <c r="S93" s="38"/>
      <c r="T93" s="38"/>
      <c r="U93" s="38"/>
      <c r="V93" s="38"/>
      <c r="W93" s="38"/>
      <c r="X93" s="38"/>
      <c r="Y93" s="38"/>
      <c r="Z93" s="38"/>
      <c r="AA93" s="38"/>
      <c r="AB93" s="38"/>
      <c r="AC93" s="38"/>
      <c r="AD93" s="38"/>
      <c r="AE93" s="38"/>
    </row>
    <row r="94" s="2" customFormat="1" ht="29.28" customHeight="1">
      <c r="A94" s="38"/>
      <c r="B94" s="39"/>
      <c r="C94" s="184" t="s">
        <v>107</v>
      </c>
      <c r="D94" s="185"/>
      <c r="E94" s="185"/>
      <c r="F94" s="185"/>
      <c r="G94" s="185"/>
      <c r="H94" s="185"/>
      <c r="I94" s="185"/>
      <c r="J94" s="186" t="s">
        <v>108</v>
      </c>
      <c r="K94" s="185"/>
      <c r="L94" s="63"/>
      <c r="S94" s="38"/>
      <c r="T94" s="38"/>
      <c r="U94" s="38"/>
      <c r="V94" s="38"/>
      <c r="W94" s="38"/>
      <c r="X94" s="38"/>
      <c r="Y94" s="38"/>
      <c r="Z94" s="38"/>
      <c r="AA94" s="38"/>
      <c r="AB94" s="38"/>
      <c r="AC94" s="38"/>
      <c r="AD94" s="38"/>
      <c r="AE94" s="38"/>
    </row>
    <row r="95" s="2" customFormat="1" ht="10.32" customHeight="1">
      <c r="A95" s="38"/>
      <c r="B95" s="39"/>
      <c r="C95" s="40"/>
      <c r="D95" s="40"/>
      <c r="E95" s="40"/>
      <c r="F95" s="40"/>
      <c r="G95" s="40"/>
      <c r="H95" s="40"/>
      <c r="I95" s="40"/>
      <c r="J95" s="40"/>
      <c r="K95" s="40"/>
      <c r="L95" s="63"/>
      <c r="S95" s="38"/>
      <c r="T95" s="38"/>
      <c r="U95" s="38"/>
      <c r="V95" s="38"/>
      <c r="W95" s="38"/>
      <c r="X95" s="38"/>
      <c r="Y95" s="38"/>
      <c r="Z95" s="38"/>
      <c r="AA95" s="38"/>
      <c r="AB95" s="38"/>
      <c r="AC95" s="38"/>
      <c r="AD95" s="38"/>
      <c r="AE95" s="38"/>
    </row>
    <row r="96" s="2" customFormat="1" ht="22.8" customHeight="1">
      <c r="A96" s="38"/>
      <c r="B96" s="39"/>
      <c r="C96" s="187" t="s">
        <v>109</v>
      </c>
      <c r="D96" s="40"/>
      <c r="E96" s="40"/>
      <c r="F96" s="40"/>
      <c r="G96" s="40"/>
      <c r="H96" s="40"/>
      <c r="I96" s="40"/>
      <c r="J96" s="110">
        <f>J123</f>
        <v>0</v>
      </c>
      <c r="K96" s="40"/>
      <c r="L96" s="63"/>
      <c r="S96" s="38"/>
      <c r="T96" s="38"/>
      <c r="U96" s="38"/>
      <c r="V96" s="38"/>
      <c r="W96" s="38"/>
      <c r="X96" s="38"/>
      <c r="Y96" s="38"/>
      <c r="Z96" s="38"/>
      <c r="AA96" s="38"/>
      <c r="AB96" s="38"/>
      <c r="AC96" s="38"/>
      <c r="AD96" s="38"/>
      <c r="AE96" s="38"/>
      <c r="AU96" s="17" t="s">
        <v>110</v>
      </c>
    </row>
    <row r="97" s="9" customFormat="1" ht="24.96" customHeight="1">
      <c r="A97" s="9"/>
      <c r="B97" s="188"/>
      <c r="C97" s="189"/>
      <c r="D97" s="190" t="s">
        <v>111</v>
      </c>
      <c r="E97" s="191"/>
      <c r="F97" s="191"/>
      <c r="G97" s="191"/>
      <c r="H97" s="191"/>
      <c r="I97" s="191"/>
      <c r="J97" s="192">
        <f>J124</f>
        <v>0</v>
      </c>
      <c r="K97" s="189"/>
      <c r="L97" s="193"/>
      <c r="S97" s="9"/>
      <c r="T97" s="9"/>
      <c r="U97" s="9"/>
      <c r="V97" s="9"/>
      <c r="W97" s="9"/>
      <c r="X97" s="9"/>
      <c r="Y97" s="9"/>
      <c r="Z97" s="9"/>
      <c r="AA97" s="9"/>
      <c r="AB97" s="9"/>
      <c r="AC97" s="9"/>
      <c r="AD97" s="9"/>
      <c r="AE97" s="9"/>
    </row>
    <row r="98" s="10" customFormat="1" ht="19.92" customHeight="1">
      <c r="A98" s="10"/>
      <c r="B98" s="194"/>
      <c r="C98" s="133"/>
      <c r="D98" s="195" t="s">
        <v>115</v>
      </c>
      <c r="E98" s="196"/>
      <c r="F98" s="196"/>
      <c r="G98" s="196"/>
      <c r="H98" s="196"/>
      <c r="I98" s="196"/>
      <c r="J98" s="197">
        <f>J125</f>
        <v>0</v>
      </c>
      <c r="K98" s="133"/>
      <c r="L98" s="198"/>
      <c r="S98" s="10"/>
      <c r="T98" s="10"/>
      <c r="U98" s="10"/>
      <c r="V98" s="10"/>
      <c r="W98" s="10"/>
      <c r="X98" s="10"/>
      <c r="Y98" s="10"/>
      <c r="Z98" s="10"/>
      <c r="AA98" s="10"/>
      <c r="AB98" s="10"/>
      <c r="AC98" s="10"/>
      <c r="AD98" s="10"/>
      <c r="AE98" s="10"/>
    </row>
    <row r="99" s="9" customFormat="1" ht="24.96" customHeight="1">
      <c r="A99" s="9"/>
      <c r="B99" s="188"/>
      <c r="C99" s="189"/>
      <c r="D99" s="190" t="s">
        <v>470</v>
      </c>
      <c r="E99" s="191"/>
      <c r="F99" s="191"/>
      <c r="G99" s="191"/>
      <c r="H99" s="191"/>
      <c r="I99" s="191"/>
      <c r="J99" s="192">
        <f>J130</f>
        <v>0</v>
      </c>
      <c r="K99" s="189"/>
      <c r="L99" s="193"/>
      <c r="S99" s="9"/>
      <c r="T99" s="9"/>
      <c r="U99" s="9"/>
      <c r="V99" s="9"/>
      <c r="W99" s="9"/>
      <c r="X99" s="9"/>
      <c r="Y99" s="9"/>
      <c r="Z99" s="9"/>
      <c r="AA99" s="9"/>
      <c r="AB99" s="9"/>
      <c r="AC99" s="9"/>
      <c r="AD99" s="9"/>
      <c r="AE99" s="9"/>
    </row>
    <row r="100" s="10" customFormat="1" ht="19.92" customHeight="1">
      <c r="A100" s="10"/>
      <c r="B100" s="194"/>
      <c r="C100" s="133"/>
      <c r="D100" s="195" t="s">
        <v>471</v>
      </c>
      <c r="E100" s="196"/>
      <c r="F100" s="196"/>
      <c r="G100" s="196"/>
      <c r="H100" s="196"/>
      <c r="I100" s="196"/>
      <c r="J100" s="197">
        <f>J131</f>
        <v>0</v>
      </c>
      <c r="K100" s="133"/>
      <c r="L100" s="198"/>
      <c r="S100" s="10"/>
      <c r="T100" s="10"/>
      <c r="U100" s="10"/>
      <c r="V100" s="10"/>
      <c r="W100" s="10"/>
      <c r="X100" s="10"/>
      <c r="Y100" s="10"/>
      <c r="Z100" s="10"/>
      <c r="AA100" s="10"/>
      <c r="AB100" s="10"/>
      <c r="AC100" s="10"/>
      <c r="AD100" s="10"/>
      <c r="AE100" s="10"/>
    </row>
    <row r="101" s="10" customFormat="1" ht="19.92" customHeight="1">
      <c r="A101" s="10"/>
      <c r="B101" s="194"/>
      <c r="C101" s="133"/>
      <c r="D101" s="195" t="s">
        <v>472</v>
      </c>
      <c r="E101" s="196"/>
      <c r="F101" s="196"/>
      <c r="G101" s="196"/>
      <c r="H101" s="196"/>
      <c r="I101" s="196"/>
      <c r="J101" s="197">
        <f>J150</f>
        <v>0</v>
      </c>
      <c r="K101" s="133"/>
      <c r="L101" s="198"/>
      <c r="S101" s="10"/>
      <c r="T101" s="10"/>
      <c r="U101" s="10"/>
      <c r="V101" s="10"/>
      <c r="W101" s="10"/>
      <c r="X101" s="10"/>
      <c r="Y101" s="10"/>
      <c r="Z101" s="10"/>
      <c r="AA101" s="10"/>
      <c r="AB101" s="10"/>
      <c r="AC101" s="10"/>
      <c r="AD101" s="10"/>
      <c r="AE101" s="10"/>
    </row>
    <row r="102" s="10" customFormat="1" ht="19.92" customHeight="1">
      <c r="A102" s="10"/>
      <c r="B102" s="194"/>
      <c r="C102" s="133"/>
      <c r="D102" s="195" t="s">
        <v>473</v>
      </c>
      <c r="E102" s="196"/>
      <c r="F102" s="196"/>
      <c r="G102" s="196"/>
      <c r="H102" s="196"/>
      <c r="I102" s="196"/>
      <c r="J102" s="197">
        <f>J166</f>
        <v>0</v>
      </c>
      <c r="K102" s="133"/>
      <c r="L102" s="198"/>
      <c r="S102" s="10"/>
      <c r="T102" s="10"/>
      <c r="U102" s="10"/>
      <c r="V102" s="10"/>
      <c r="W102" s="10"/>
      <c r="X102" s="10"/>
      <c r="Y102" s="10"/>
      <c r="Z102" s="10"/>
      <c r="AA102" s="10"/>
      <c r="AB102" s="10"/>
      <c r="AC102" s="10"/>
      <c r="AD102" s="10"/>
      <c r="AE102" s="10"/>
    </row>
    <row r="103" s="10" customFormat="1" ht="19.92" customHeight="1">
      <c r="A103" s="10"/>
      <c r="B103" s="194"/>
      <c r="C103" s="133"/>
      <c r="D103" s="195" t="s">
        <v>474</v>
      </c>
      <c r="E103" s="196"/>
      <c r="F103" s="196"/>
      <c r="G103" s="196"/>
      <c r="H103" s="196"/>
      <c r="I103" s="196"/>
      <c r="J103" s="197">
        <f>J176</f>
        <v>0</v>
      </c>
      <c r="K103" s="133"/>
      <c r="L103" s="198"/>
      <c r="S103" s="10"/>
      <c r="T103" s="10"/>
      <c r="U103" s="10"/>
      <c r="V103" s="10"/>
      <c r="W103" s="10"/>
      <c r="X103" s="10"/>
      <c r="Y103" s="10"/>
      <c r="Z103" s="10"/>
      <c r="AA103" s="10"/>
      <c r="AB103" s="10"/>
      <c r="AC103" s="10"/>
      <c r="AD103" s="10"/>
      <c r="AE103" s="10"/>
    </row>
    <row r="104" s="2" customFormat="1" ht="21.84" customHeight="1">
      <c r="A104" s="38"/>
      <c r="B104" s="39"/>
      <c r="C104" s="40"/>
      <c r="D104" s="40"/>
      <c r="E104" s="40"/>
      <c r="F104" s="40"/>
      <c r="G104" s="40"/>
      <c r="H104" s="40"/>
      <c r="I104" s="40"/>
      <c r="J104" s="40"/>
      <c r="K104" s="40"/>
      <c r="L104" s="63"/>
      <c r="S104" s="38"/>
      <c r="T104" s="38"/>
      <c r="U104" s="38"/>
      <c r="V104" s="38"/>
      <c r="W104" s="38"/>
      <c r="X104" s="38"/>
      <c r="Y104" s="38"/>
      <c r="Z104" s="38"/>
      <c r="AA104" s="38"/>
      <c r="AB104" s="38"/>
      <c r="AC104" s="38"/>
      <c r="AD104" s="38"/>
      <c r="AE104" s="38"/>
    </row>
    <row r="105" s="2" customFormat="1" ht="6.96" customHeight="1">
      <c r="A105" s="38"/>
      <c r="B105" s="66"/>
      <c r="C105" s="67"/>
      <c r="D105" s="67"/>
      <c r="E105" s="67"/>
      <c r="F105" s="67"/>
      <c r="G105" s="67"/>
      <c r="H105" s="67"/>
      <c r="I105" s="67"/>
      <c r="J105" s="67"/>
      <c r="K105" s="67"/>
      <c r="L105" s="63"/>
      <c r="S105" s="38"/>
      <c r="T105" s="38"/>
      <c r="U105" s="38"/>
      <c r="V105" s="38"/>
      <c r="W105" s="38"/>
      <c r="X105" s="38"/>
      <c r="Y105" s="38"/>
      <c r="Z105" s="38"/>
      <c r="AA105" s="38"/>
      <c r="AB105" s="38"/>
      <c r="AC105" s="38"/>
      <c r="AD105" s="38"/>
      <c r="AE105" s="38"/>
    </row>
    <row r="109" s="2" customFormat="1" ht="6.96" customHeight="1">
      <c r="A109" s="38"/>
      <c r="B109" s="68"/>
      <c r="C109" s="69"/>
      <c r="D109" s="69"/>
      <c r="E109" s="69"/>
      <c r="F109" s="69"/>
      <c r="G109" s="69"/>
      <c r="H109" s="69"/>
      <c r="I109" s="69"/>
      <c r="J109" s="69"/>
      <c r="K109" s="69"/>
      <c r="L109" s="63"/>
      <c r="S109" s="38"/>
      <c r="T109" s="38"/>
      <c r="U109" s="38"/>
      <c r="V109" s="38"/>
      <c r="W109" s="38"/>
      <c r="X109" s="38"/>
      <c r="Y109" s="38"/>
      <c r="Z109" s="38"/>
      <c r="AA109" s="38"/>
      <c r="AB109" s="38"/>
      <c r="AC109" s="38"/>
      <c r="AD109" s="38"/>
      <c r="AE109" s="38"/>
    </row>
    <row r="110" s="2" customFormat="1" ht="24.96" customHeight="1">
      <c r="A110" s="38"/>
      <c r="B110" s="39"/>
      <c r="C110" s="23" t="s">
        <v>118</v>
      </c>
      <c r="D110" s="40"/>
      <c r="E110" s="40"/>
      <c r="F110" s="40"/>
      <c r="G110" s="40"/>
      <c r="H110" s="40"/>
      <c r="I110" s="40"/>
      <c r="J110" s="40"/>
      <c r="K110" s="40"/>
      <c r="L110" s="63"/>
      <c r="S110" s="38"/>
      <c r="T110" s="38"/>
      <c r="U110" s="38"/>
      <c r="V110" s="38"/>
      <c r="W110" s="38"/>
      <c r="X110" s="38"/>
      <c r="Y110" s="38"/>
      <c r="Z110" s="38"/>
      <c r="AA110" s="38"/>
      <c r="AB110" s="38"/>
      <c r="AC110" s="38"/>
      <c r="AD110" s="38"/>
      <c r="AE110" s="38"/>
    </row>
    <row r="111" s="2" customFormat="1" ht="6.96" customHeight="1">
      <c r="A111" s="38"/>
      <c r="B111" s="39"/>
      <c r="C111" s="40"/>
      <c r="D111" s="40"/>
      <c r="E111" s="40"/>
      <c r="F111" s="40"/>
      <c r="G111" s="40"/>
      <c r="H111" s="40"/>
      <c r="I111" s="40"/>
      <c r="J111" s="40"/>
      <c r="K111" s="40"/>
      <c r="L111" s="63"/>
      <c r="S111" s="38"/>
      <c r="T111" s="38"/>
      <c r="U111" s="38"/>
      <c r="V111" s="38"/>
      <c r="W111" s="38"/>
      <c r="X111" s="38"/>
      <c r="Y111" s="38"/>
      <c r="Z111" s="38"/>
      <c r="AA111" s="38"/>
      <c r="AB111" s="38"/>
      <c r="AC111" s="38"/>
      <c r="AD111" s="38"/>
      <c r="AE111" s="38"/>
    </row>
    <row r="112" s="2" customFormat="1" ht="12" customHeight="1">
      <c r="A112" s="38"/>
      <c r="B112" s="39"/>
      <c r="C112" s="32" t="s">
        <v>16</v>
      </c>
      <c r="D112" s="40"/>
      <c r="E112" s="40"/>
      <c r="F112" s="40"/>
      <c r="G112" s="40"/>
      <c r="H112" s="40"/>
      <c r="I112" s="40"/>
      <c r="J112" s="40"/>
      <c r="K112" s="40"/>
      <c r="L112" s="63"/>
      <c r="S112" s="38"/>
      <c r="T112" s="38"/>
      <c r="U112" s="38"/>
      <c r="V112" s="38"/>
      <c r="W112" s="38"/>
      <c r="X112" s="38"/>
      <c r="Y112" s="38"/>
      <c r="Z112" s="38"/>
      <c r="AA112" s="38"/>
      <c r="AB112" s="38"/>
      <c r="AC112" s="38"/>
      <c r="AD112" s="38"/>
      <c r="AE112" s="38"/>
    </row>
    <row r="113" s="2" customFormat="1" ht="16.5" customHeight="1">
      <c r="A113" s="38"/>
      <c r="B113" s="39"/>
      <c r="C113" s="40"/>
      <c r="D113" s="40"/>
      <c r="E113" s="183" t="str">
        <f>E7</f>
        <v>Ředický potok, Lukovna, oprava zaústění, ř.km 0,000 - 0,100</v>
      </c>
      <c r="F113" s="32"/>
      <c r="G113" s="32"/>
      <c r="H113" s="32"/>
      <c r="I113" s="40"/>
      <c r="J113" s="40"/>
      <c r="K113" s="40"/>
      <c r="L113" s="63"/>
      <c r="S113" s="38"/>
      <c r="T113" s="38"/>
      <c r="U113" s="38"/>
      <c r="V113" s="38"/>
      <c r="W113" s="38"/>
      <c r="X113" s="38"/>
      <c r="Y113" s="38"/>
      <c r="Z113" s="38"/>
      <c r="AA113" s="38"/>
      <c r="AB113" s="38"/>
      <c r="AC113" s="38"/>
      <c r="AD113" s="38"/>
      <c r="AE113" s="38"/>
    </row>
    <row r="114" s="2" customFormat="1" ht="12" customHeight="1">
      <c r="A114" s="38"/>
      <c r="B114" s="39"/>
      <c r="C114" s="32" t="s">
        <v>103</v>
      </c>
      <c r="D114" s="40"/>
      <c r="E114" s="40"/>
      <c r="F114" s="40"/>
      <c r="G114" s="40"/>
      <c r="H114" s="40"/>
      <c r="I114" s="40"/>
      <c r="J114" s="40"/>
      <c r="K114" s="40"/>
      <c r="L114" s="63"/>
      <c r="S114" s="38"/>
      <c r="T114" s="38"/>
      <c r="U114" s="38"/>
      <c r="V114" s="38"/>
      <c r="W114" s="38"/>
      <c r="X114" s="38"/>
      <c r="Y114" s="38"/>
      <c r="Z114" s="38"/>
      <c r="AA114" s="38"/>
      <c r="AB114" s="38"/>
      <c r="AC114" s="38"/>
      <c r="AD114" s="38"/>
      <c r="AE114" s="38"/>
    </row>
    <row r="115" s="2" customFormat="1" ht="16.5" customHeight="1">
      <c r="A115" s="38"/>
      <c r="B115" s="39"/>
      <c r="C115" s="40"/>
      <c r="D115" s="40"/>
      <c r="E115" s="76" t="str">
        <f>E9</f>
        <v>VON - Vedlejší a ostatní náklady</v>
      </c>
      <c r="F115" s="40"/>
      <c r="G115" s="40"/>
      <c r="H115" s="40"/>
      <c r="I115" s="40"/>
      <c r="J115" s="40"/>
      <c r="K115" s="40"/>
      <c r="L115" s="63"/>
      <c r="S115" s="38"/>
      <c r="T115" s="38"/>
      <c r="U115" s="38"/>
      <c r="V115" s="38"/>
      <c r="W115" s="38"/>
      <c r="X115" s="38"/>
      <c r="Y115" s="38"/>
      <c r="Z115" s="38"/>
      <c r="AA115" s="38"/>
      <c r="AB115" s="38"/>
      <c r="AC115" s="38"/>
      <c r="AD115" s="38"/>
      <c r="AE115" s="38"/>
    </row>
    <row r="116" s="2" customFormat="1" ht="6.96" customHeight="1">
      <c r="A116" s="38"/>
      <c r="B116" s="39"/>
      <c r="C116" s="40"/>
      <c r="D116" s="40"/>
      <c r="E116" s="40"/>
      <c r="F116" s="40"/>
      <c r="G116" s="40"/>
      <c r="H116" s="40"/>
      <c r="I116" s="40"/>
      <c r="J116" s="40"/>
      <c r="K116" s="40"/>
      <c r="L116" s="63"/>
      <c r="S116" s="38"/>
      <c r="T116" s="38"/>
      <c r="U116" s="38"/>
      <c r="V116" s="38"/>
      <c r="W116" s="38"/>
      <c r="X116" s="38"/>
      <c r="Y116" s="38"/>
      <c r="Z116" s="38"/>
      <c r="AA116" s="38"/>
      <c r="AB116" s="38"/>
      <c r="AC116" s="38"/>
      <c r="AD116" s="38"/>
      <c r="AE116" s="38"/>
    </row>
    <row r="117" s="2" customFormat="1" ht="12" customHeight="1">
      <c r="A117" s="38"/>
      <c r="B117" s="39"/>
      <c r="C117" s="32" t="s">
        <v>24</v>
      </c>
      <c r="D117" s="40"/>
      <c r="E117" s="40"/>
      <c r="F117" s="27" t="str">
        <f>F12</f>
        <v xml:space="preserve"> Lukovna</v>
      </c>
      <c r="G117" s="40"/>
      <c r="H117" s="40"/>
      <c r="I117" s="32" t="s">
        <v>26</v>
      </c>
      <c r="J117" s="79" t="str">
        <f>IF(J12="","",J12)</f>
        <v>16. 10. 2025</v>
      </c>
      <c r="K117" s="40"/>
      <c r="L117" s="63"/>
      <c r="S117" s="38"/>
      <c r="T117" s="38"/>
      <c r="U117" s="38"/>
      <c r="V117" s="38"/>
      <c r="W117" s="38"/>
      <c r="X117" s="38"/>
      <c r="Y117" s="38"/>
      <c r="Z117" s="38"/>
      <c r="AA117" s="38"/>
      <c r="AB117" s="38"/>
      <c r="AC117" s="38"/>
      <c r="AD117" s="38"/>
      <c r="AE117" s="38"/>
    </row>
    <row r="118" s="2" customFormat="1" ht="6.96" customHeight="1">
      <c r="A118" s="38"/>
      <c r="B118" s="39"/>
      <c r="C118" s="40"/>
      <c r="D118" s="40"/>
      <c r="E118" s="40"/>
      <c r="F118" s="40"/>
      <c r="G118" s="40"/>
      <c r="H118" s="40"/>
      <c r="I118" s="40"/>
      <c r="J118" s="40"/>
      <c r="K118" s="40"/>
      <c r="L118" s="63"/>
      <c r="S118" s="38"/>
      <c r="T118" s="38"/>
      <c r="U118" s="38"/>
      <c r="V118" s="38"/>
      <c r="W118" s="38"/>
      <c r="X118" s="38"/>
      <c r="Y118" s="38"/>
      <c r="Z118" s="38"/>
      <c r="AA118" s="38"/>
      <c r="AB118" s="38"/>
      <c r="AC118" s="38"/>
      <c r="AD118" s="38"/>
      <c r="AE118" s="38"/>
    </row>
    <row r="119" s="2" customFormat="1" ht="54.45" customHeight="1">
      <c r="A119" s="38"/>
      <c r="B119" s="39"/>
      <c r="C119" s="32" t="s">
        <v>30</v>
      </c>
      <c r="D119" s="40"/>
      <c r="E119" s="40"/>
      <c r="F119" s="27" t="str">
        <f>E15</f>
        <v>Povodí Labe, státní podnik</v>
      </c>
      <c r="G119" s="40"/>
      <c r="H119" s="40"/>
      <c r="I119" s="32" t="s">
        <v>36</v>
      </c>
      <c r="J119" s="36" t="str">
        <f>E21</f>
        <v>Multiaqua s.r.o.,Veverkova 1343,500 02 Hradec Král</v>
      </c>
      <c r="K119" s="40"/>
      <c r="L119" s="63"/>
      <c r="S119" s="38"/>
      <c r="T119" s="38"/>
      <c r="U119" s="38"/>
      <c r="V119" s="38"/>
      <c r="W119" s="38"/>
      <c r="X119" s="38"/>
      <c r="Y119" s="38"/>
      <c r="Z119" s="38"/>
      <c r="AA119" s="38"/>
      <c r="AB119" s="38"/>
      <c r="AC119" s="38"/>
      <c r="AD119" s="38"/>
      <c r="AE119" s="38"/>
    </row>
    <row r="120" s="2" customFormat="1" ht="15.15" customHeight="1">
      <c r="A120" s="38"/>
      <c r="B120" s="39"/>
      <c r="C120" s="32" t="s">
        <v>34</v>
      </c>
      <c r="D120" s="40"/>
      <c r="E120" s="40"/>
      <c r="F120" s="27" t="str">
        <f>IF(E18="","",E18)</f>
        <v>Vyplň údaj</v>
      </c>
      <c r="G120" s="40"/>
      <c r="H120" s="40"/>
      <c r="I120" s="32" t="s">
        <v>41</v>
      </c>
      <c r="J120" s="36" t="str">
        <f>E24</f>
        <v>Ing. Ladislav Malý</v>
      </c>
      <c r="K120" s="40"/>
      <c r="L120" s="63"/>
      <c r="S120" s="38"/>
      <c r="T120" s="38"/>
      <c r="U120" s="38"/>
      <c r="V120" s="38"/>
      <c r="W120" s="38"/>
      <c r="X120" s="38"/>
      <c r="Y120" s="38"/>
      <c r="Z120" s="38"/>
      <c r="AA120" s="38"/>
      <c r="AB120" s="38"/>
      <c r="AC120" s="38"/>
      <c r="AD120" s="38"/>
      <c r="AE120" s="38"/>
    </row>
    <row r="121" s="2" customFormat="1" ht="10.32" customHeight="1">
      <c r="A121" s="38"/>
      <c r="B121" s="39"/>
      <c r="C121" s="40"/>
      <c r="D121" s="40"/>
      <c r="E121" s="40"/>
      <c r="F121" s="40"/>
      <c r="G121" s="40"/>
      <c r="H121" s="40"/>
      <c r="I121" s="40"/>
      <c r="J121" s="40"/>
      <c r="K121" s="40"/>
      <c r="L121" s="63"/>
      <c r="S121" s="38"/>
      <c r="T121" s="38"/>
      <c r="U121" s="38"/>
      <c r="V121" s="38"/>
      <c r="W121" s="38"/>
      <c r="X121" s="38"/>
      <c r="Y121" s="38"/>
      <c r="Z121" s="38"/>
      <c r="AA121" s="38"/>
      <c r="AB121" s="38"/>
      <c r="AC121" s="38"/>
      <c r="AD121" s="38"/>
      <c r="AE121" s="38"/>
    </row>
    <row r="122" s="11" customFormat="1" ht="29.28" customHeight="1">
      <c r="A122" s="199"/>
      <c r="B122" s="200"/>
      <c r="C122" s="201" t="s">
        <v>119</v>
      </c>
      <c r="D122" s="202" t="s">
        <v>70</v>
      </c>
      <c r="E122" s="202" t="s">
        <v>66</v>
      </c>
      <c r="F122" s="202" t="s">
        <v>67</v>
      </c>
      <c r="G122" s="202" t="s">
        <v>120</v>
      </c>
      <c r="H122" s="202" t="s">
        <v>121</v>
      </c>
      <c r="I122" s="202" t="s">
        <v>122</v>
      </c>
      <c r="J122" s="202" t="s">
        <v>108</v>
      </c>
      <c r="K122" s="203" t="s">
        <v>123</v>
      </c>
      <c r="L122" s="204"/>
      <c r="M122" s="100" t="s">
        <v>1</v>
      </c>
      <c r="N122" s="101" t="s">
        <v>49</v>
      </c>
      <c r="O122" s="101" t="s">
        <v>124</v>
      </c>
      <c r="P122" s="101" t="s">
        <v>125</v>
      </c>
      <c r="Q122" s="101" t="s">
        <v>126</v>
      </c>
      <c r="R122" s="101" t="s">
        <v>127</v>
      </c>
      <c r="S122" s="101" t="s">
        <v>128</v>
      </c>
      <c r="T122" s="102" t="s">
        <v>129</v>
      </c>
      <c r="U122" s="199"/>
      <c r="V122" s="199"/>
      <c r="W122" s="199"/>
      <c r="X122" s="199"/>
      <c r="Y122" s="199"/>
      <c r="Z122" s="199"/>
      <c r="AA122" s="199"/>
      <c r="AB122" s="199"/>
      <c r="AC122" s="199"/>
      <c r="AD122" s="199"/>
      <c r="AE122" s="199"/>
    </row>
    <row r="123" s="2" customFormat="1" ht="22.8" customHeight="1">
      <c r="A123" s="38"/>
      <c r="B123" s="39"/>
      <c r="C123" s="107" t="s">
        <v>130</v>
      </c>
      <c r="D123" s="40"/>
      <c r="E123" s="40"/>
      <c r="F123" s="40"/>
      <c r="G123" s="40"/>
      <c r="H123" s="40"/>
      <c r="I123" s="40"/>
      <c r="J123" s="205">
        <f>BK123</f>
        <v>0</v>
      </c>
      <c r="K123" s="40"/>
      <c r="L123" s="44"/>
      <c r="M123" s="103"/>
      <c r="N123" s="206"/>
      <c r="O123" s="104"/>
      <c r="P123" s="207">
        <f>P124+P130</f>
        <v>0</v>
      </c>
      <c r="Q123" s="104"/>
      <c r="R123" s="207">
        <f>R124+R130</f>
        <v>0</v>
      </c>
      <c r="S123" s="104"/>
      <c r="T123" s="208">
        <f>T124+T130</f>
        <v>300</v>
      </c>
      <c r="U123" s="38"/>
      <c r="V123" s="38"/>
      <c r="W123" s="38"/>
      <c r="X123" s="38"/>
      <c r="Y123" s="38"/>
      <c r="Z123" s="38"/>
      <c r="AA123" s="38"/>
      <c r="AB123" s="38"/>
      <c r="AC123" s="38"/>
      <c r="AD123" s="38"/>
      <c r="AE123" s="38"/>
      <c r="AT123" s="17" t="s">
        <v>84</v>
      </c>
      <c r="AU123" s="17" t="s">
        <v>110</v>
      </c>
      <c r="BK123" s="209">
        <f>BK124+BK130</f>
        <v>0</v>
      </c>
    </row>
    <row r="124" s="12" customFormat="1" ht="25.92" customHeight="1">
      <c r="A124" s="12"/>
      <c r="B124" s="210"/>
      <c r="C124" s="211"/>
      <c r="D124" s="212" t="s">
        <v>84</v>
      </c>
      <c r="E124" s="213" t="s">
        <v>131</v>
      </c>
      <c r="F124" s="213" t="s">
        <v>132</v>
      </c>
      <c r="G124" s="211"/>
      <c r="H124" s="211"/>
      <c r="I124" s="214"/>
      <c r="J124" s="215">
        <f>BK124</f>
        <v>0</v>
      </c>
      <c r="K124" s="211"/>
      <c r="L124" s="216"/>
      <c r="M124" s="217"/>
      <c r="N124" s="218"/>
      <c r="O124" s="218"/>
      <c r="P124" s="219">
        <f>P125</f>
        <v>0</v>
      </c>
      <c r="Q124" s="218"/>
      <c r="R124" s="219">
        <f>R125</f>
        <v>0</v>
      </c>
      <c r="S124" s="218"/>
      <c r="T124" s="220">
        <f>T125</f>
        <v>300</v>
      </c>
      <c r="U124" s="12"/>
      <c r="V124" s="12"/>
      <c r="W124" s="12"/>
      <c r="X124" s="12"/>
      <c r="Y124" s="12"/>
      <c r="Z124" s="12"/>
      <c r="AA124" s="12"/>
      <c r="AB124" s="12"/>
      <c r="AC124" s="12"/>
      <c r="AD124" s="12"/>
      <c r="AE124" s="12"/>
      <c r="AR124" s="221" t="s">
        <v>23</v>
      </c>
      <c r="AT124" s="222" t="s">
        <v>84</v>
      </c>
      <c r="AU124" s="222" t="s">
        <v>85</v>
      </c>
      <c r="AY124" s="221" t="s">
        <v>133</v>
      </c>
      <c r="BK124" s="223">
        <f>BK125</f>
        <v>0</v>
      </c>
    </row>
    <row r="125" s="12" customFormat="1" ht="22.8" customHeight="1">
      <c r="A125" s="12"/>
      <c r="B125" s="210"/>
      <c r="C125" s="211"/>
      <c r="D125" s="212" t="s">
        <v>84</v>
      </c>
      <c r="E125" s="224" t="s">
        <v>204</v>
      </c>
      <c r="F125" s="224" t="s">
        <v>409</v>
      </c>
      <c r="G125" s="211"/>
      <c r="H125" s="211"/>
      <c r="I125" s="214"/>
      <c r="J125" s="225">
        <f>BK125</f>
        <v>0</v>
      </c>
      <c r="K125" s="211"/>
      <c r="L125" s="216"/>
      <c r="M125" s="217"/>
      <c r="N125" s="218"/>
      <c r="O125" s="218"/>
      <c r="P125" s="219">
        <f>SUM(P126:P129)</f>
        <v>0</v>
      </c>
      <c r="Q125" s="218"/>
      <c r="R125" s="219">
        <f>SUM(R126:R129)</f>
        <v>0</v>
      </c>
      <c r="S125" s="218"/>
      <c r="T125" s="220">
        <f>SUM(T126:T129)</f>
        <v>300</v>
      </c>
      <c r="U125" s="12"/>
      <c r="V125" s="12"/>
      <c r="W125" s="12"/>
      <c r="X125" s="12"/>
      <c r="Y125" s="12"/>
      <c r="Z125" s="12"/>
      <c r="AA125" s="12"/>
      <c r="AB125" s="12"/>
      <c r="AC125" s="12"/>
      <c r="AD125" s="12"/>
      <c r="AE125" s="12"/>
      <c r="AR125" s="221" t="s">
        <v>23</v>
      </c>
      <c r="AT125" s="222" t="s">
        <v>84</v>
      </c>
      <c r="AU125" s="222" t="s">
        <v>23</v>
      </c>
      <c r="AY125" s="221" t="s">
        <v>133</v>
      </c>
      <c r="BK125" s="223">
        <f>SUM(BK126:BK129)</f>
        <v>0</v>
      </c>
    </row>
    <row r="126" s="2" customFormat="1" ht="62.7" customHeight="1">
      <c r="A126" s="38"/>
      <c r="B126" s="39"/>
      <c r="C126" s="226" t="s">
        <v>23</v>
      </c>
      <c r="D126" s="226" t="s">
        <v>135</v>
      </c>
      <c r="E126" s="227" t="s">
        <v>475</v>
      </c>
      <c r="F126" s="228" t="s">
        <v>476</v>
      </c>
      <c r="G126" s="229" t="s">
        <v>258</v>
      </c>
      <c r="H126" s="230">
        <v>15000</v>
      </c>
      <c r="I126" s="231"/>
      <c r="J126" s="232">
        <f>ROUND(I126*H126,2)</f>
        <v>0</v>
      </c>
      <c r="K126" s="228" t="s">
        <v>139</v>
      </c>
      <c r="L126" s="44"/>
      <c r="M126" s="233" t="s">
        <v>1</v>
      </c>
      <c r="N126" s="234" t="s">
        <v>50</v>
      </c>
      <c r="O126" s="91"/>
      <c r="P126" s="235">
        <f>O126*H126</f>
        <v>0</v>
      </c>
      <c r="Q126" s="235">
        <v>0</v>
      </c>
      <c r="R126" s="235">
        <f>Q126*H126</f>
        <v>0</v>
      </c>
      <c r="S126" s="235">
        <v>0.02</v>
      </c>
      <c r="T126" s="236">
        <f>S126*H126</f>
        <v>300</v>
      </c>
      <c r="U126" s="38"/>
      <c r="V126" s="38"/>
      <c r="W126" s="38"/>
      <c r="X126" s="38"/>
      <c r="Y126" s="38"/>
      <c r="Z126" s="38"/>
      <c r="AA126" s="38"/>
      <c r="AB126" s="38"/>
      <c r="AC126" s="38"/>
      <c r="AD126" s="38"/>
      <c r="AE126" s="38"/>
      <c r="AR126" s="237" t="s">
        <v>140</v>
      </c>
      <c r="AT126" s="237" t="s">
        <v>135</v>
      </c>
      <c r="AU126" s="237" t="s">
        <v>92</v>
      </c>
      <c r="AY126" s="17" t="s">
        <v>133</v>
      </c>
      <c r="BE126" s="238">
        <f>IF(N126="základní",J126,0)</f>
        <v>0</v>
      </c>
      <c r="BF126" s="238">
        <f>IF(N126="snížená",J126,0)</f>
        <v>0</v>
      </c>
      <c r="BG126" s="238">
        <f>IF(N126="zákl. přenesená",J126,0)</f>
        <v>0</v>
      </c>
      <c r="BH126" s="238">
        <f>IF(N126="sníž. přenesená",J126,0)</f>
        <v>0</v>
      </c>
      <c r="BI126" s="238">
        <f>IF(N126="nulová",J126,0)</f>
        <v>0</v>
      </c>
      <c r="BJ126" s="17" t="s">
        <v>23</v>
      </c>
      <c r="BK126" s="238">
        <f>ROUND(I126*H126,2)</f>
        <v>0</v>
      </c>
      <c r="BL126" s="17" t="s">
        <v>140</v>
      </c>
      <c r="BM126" s="237" t="s">
        <v>477</v>
      </c>
    </row>
    <row r="127" s="2" customFormat="1">
      <c r="A127" s="38"/>
      <c r="B127" s="39"/>
      <c r="C127" s="40"/>
      <c r="D127" s="239" t="s">
        <v>142</v>
      </c>
      <c r="E127" s="40"/>
      <c r="F127" s="240" t="s">
        <v>478</v>
      </c>
      <c r="G127" s="40"/>
      <c r="H127" s="40"/>
      <c r="I127" s="241"/>
      <c r="J127" s="40"/>
      <c r="K127" s="40"/>
      <c r="L127" s="44"/>
      <c r="M127" s="242"/>
      <c r="N127" s="243"/>
      <c r="O127" s="91"/>
      <c r="P127" s="91"/>
      <c r="Q127" s="91"/>
      <c r="R127" s="91"/>
      <c r="S127" s="91"/>
      <c r="T127" s="92"/>
      <c r="U127" s="38"/>
      <c r="V127" s="38"/>
      <c r="W127" s="38"/>
      <c r="X127" s="38"/>
      <c r="Y127" s="38"/>
      <c r="Z127" s="38"/>
      <c r="AA127" s="38"/>
      <c r="AB127" s="38"/>
      <c r="AC127" s="38"/>
      <c r="AD127" s="38"/>
      <c r="AE127" s="38"/>
      <c r="AT127" s="17" t="s">
        <v>142</v>
      </c>
      <c r="AU127" s="17" t="s">
        <v>92</v>
      </c>
    </row>
    <row r="128" s="2" customFormat="1">
      <c r="A128" s="38"/>
      <c r="B128" s="39"/>
      <c r="C128" s="40"/>
      <c r="D128" s="244" t="s">
        <v>144</v>
      </c>
      <c r="E128" s="40"/>
      <c r="F128" s="245" t="s">
        <v>479</v>
      </c>
      <c r="G128" s="40"/>
      <c r="H128" s="40"/>
      <c r="I128" s="241"/>
      <c r="J128" s="40"/>
      <c r="K128" s="40"/>
      <c r="L128" s="44"/>
      <c r="M128" s="242"/>
      <c r="N128" s="243"/>
      <c r="O128" s="91"/>
      <c r="P128" s="91"/>
      <c r="Q128" s="91"/>
      <c r="R128" s="91"/>
      <c r="S128" s="91"/>
      <c r="T128" s="92"/>
      <c r="U128" s="38"/>
      <c r="V128" s="38"/>
      <c r="W128" s="38"/>
      <c r="X128" s="38"/>
      <c r="Y128" s="38"/>
      <c r="Z128" s="38"/>
      <c r="AA128" s="38"/>
      <c r="AB128" s="38"/>
      <c r="AC128" s="38"/>
      <c r="AD128" s="38"/>
      <c r="AE128" s="38"/>
      <c r="AT128" s="17" t="s">
        <v>144</v>
      </c>
      <c r="AU128" s="17" t="s">
        <v>92</v>
      </c>
    </row>
    <row r="129" s="13" customFormat="1">
      <c r="A129" s="13"/>
      <c r="B129" s="246"/>
      <c r="C129" s="247"/>
      <c r="D129" s="244" t="s">
        <v>146</v>
      </c>
      <c r="E129" s="248" t="s">
        <v>1</v>
      </c>
      <c r="F129" s="249" t="s">
        <v>480</v>
      </c>
      <c r="G129" s="247"/>
      <c r="H129" s="250">
        <v>15000</v>
      </c>
      <c r="I129" s="251"/>
      <c r="J129" s="247"/>
      <c r="K129" s="247"/>
      <c r="L129" s="252"/>
      <c r="M129" s="253"/>
      <c r="N129" s="254"/>
      <c r="O129" s="254"/>
      <c r="P129" s="254"/>
      <c r="Q129" s="254"/>
      <c r="R129" s="254"/>
      <c r="S129" s="254"/>
      <c r="T129" s="255"/>
      <c r="U129" s="13"/>
      <c r="V129" s="13"/>
      <c r="W129" s="13"/>
      <c r="X129" s="13"/>
      <c r="Y129" s="13"/>
      <c r="Z129" s="13"/>
      <c r="AA129" s="13"/>
      <c r="AB129" s="13"/>
      <c r="AC129" s="13"/>
      <c r="AD129" s="13"/>
      <c r="AE129" s="13"/>
      <c r="AT129" s="256" t="s">
        <v>146</v>
      </c>
      <c r="AU129" s="256" t="s">
        <v>92</v>
      </c>
      <c r="AV129" s="13" t="s">
        <v>92</v>
      </c>
      <c r="AW129" s="13" t="s">
        <v>40</v>
      </c>
      <c r="AX129" s="13" t="s">
        <v>23</v>
      </c>
      <c r="AY129" s="256" t="s">
        <v>133</v>
      </c>
    </row>
    <row r="130" s="12" customFormat="1" ht="25.92" customHeight="1">
      <c r="A130" s="12"/>
      <c r="B130" s="210"/>
      <c r="C130" s="211"/>
      <c r="D130" s="212" t="s">
        <v>84</v>
      </c>
      <c r="E130" s="213" t="s">
        <v>481</v>
      </c>
      <c r="F130" s="213" t="s">
        <v>482</v>
      </c>
      <c r="G130" s="211"/>
      <c r="H130" s="211"/>
      <c r="I130" s="214"/>
      <c r="J130" s="215">
        <f>BK130</f>
        <v>0</v>
      </c>
      <c r="K130" s="211"/>
      <c r="L130" s="216"/>
      <c r="M130" s="217"/>
      <c r="N130" s="218"/>
      <c r="O130" s="218"/>
      <c r="P130" s="219">
        <f>P131+P150+P166+P176</f>
        <v>0</v>
      </c>
      <c r="Q130" s="218"/>
      <c r="R130" s="219">
        <f>R131+R150+R166+R176</f>
        <v>0</v>
      </c>
      <c r="S130" s="218"/>
      <c r="T130" s="220">
        <f>T131+T150+T166+T176</f>
        <v>0</v>
      </c>
      <c r="U130" s="12"/>
      <c r="V130" s="12"/>
      <c r="W130" s="12"/>
      <c r="X130" s="12"/>
      <c r="Y130" s="12"/>
      <c r="Z130" s="12"/>
      <c r="AA130" s="12"/>
      <c r="AB130" s="12"/>
      <c r="AC130" s="12"/>
      <c r="AD130" s="12"/>
      <c r="AE130" s="12"/>
      <c r="AR130" s="221" t="s">
        <v>169</v>
      </c>
      <c r="AT130" s="222" t="s">
        <v>84</v>
      </c>
      <c r="AU130" s="222" t="s">
        <v>85</v>
      </c>
      <c r="AY130" s="221" t="s">
        <v>133</v>
      </c>
      <c r="BK130" s="223">
        <f>BK131+BK150+BK166+BK176</f>
        <v>0</v>
      </c>
    </row>
    <row r="131" s="12" customFormat="1" ht="22.8" customHeight="1">
      <c r="A131" s="12"/>
      <c r="B131" s="210"/>
      <c r="C131" s="211"/>
      <c r="D131" s="212" t="s">
        <v>84</v>
      </c>
      <c r="E131" s="224" t="s">
        <v>483</v>
      </c>
      <c r="F131" s="224" t="s">
        <v>484</v>
      </c>
      <c r="G131" s="211"/>
      <c r="H131" s="211"/>
      <c r="I131" s="214"/>
      <c r="J131" s="225">
        <f>BK131</f>
        <v>0</v>
      </c>
      <c r="K131" s="211"/>
      <c r="L131" s="216"/>
      <c r="M131" s="217"/>
      <c r="N131" s="218"/>
      <c r="O131" s="218"/>
      <c r="P131" s="219">
        <f>SUM(P132:P149)</f>
        <v>0</v>
      </c>
      <c r="Q131" s="218"/>
      <c r="R131" s="219">
        <f>SUM(R132:R149)</f>
        <v>0</v>
      </c>
      <c r="S131" s="218"/>
      <c r="T131" s="220">
        <f>SUM(T132:T149)</f>
        <v>0</v>
      </c>
      <c r="U131" s="12"/>
      <c r="V131" s="12"/>
      <c r="W131" s="12"/>
      <c r="X131" s="12"/>
      <c r="Y131" s="12"/>
      <c r="Z131" s="12"/>
      <c r="AA131" s="12"/>
      <c r="AB131" s="12"/>
      <c r="AC131" s="12"/>
      <c r="AD131" s="12"/>
      <c r="AE131" s="12"/>
      <c r="AR131" s="221" t="s">
        <v>169</v>
      </c>
      <c r="AT131" s="222" t="s">
        <v>84</v>
      </c>
      <c r="AU131" s="222" t="s">
        <v>23</v>
      </c>
      <c r="AY131" s="221" t="s">
        <v>133</v>
      </c>
      <c r="BK131" s="223">
        <f>SUM(BK132:BK149)</f>
        <v>0</v>
      </c>
    </row>
    <row r="132" s="2" customFormat="1" ht="24.15" customHeight="1">
      <c r="A132" s="38"/>
      <c r="B132" s="39"/>
      <c r="C132" s="226" t="s">
        <v>92</v>
      </c>
      <c r="D132" s="226" t="s">
        <v>135</v>
      </c>
      <c r="E132" s="227" t="s">
        <v>485</v>
      </c>
      <c r="F132" s="228" t="s">
        <v>486</v>
      </c>
      <c r="G132" s="229" t="s">
        <v>487</v>
      </c>
      <c r="H132" s="230">
        <v>1</v>
      </c>
      <c r="I132" s="231"/>
      <c r="J132" s="232">
        <f>ROUND(I132*H132,2)</f>
        <v>0</v>
      </c>
      <c r="K132" s="228" t="s">
        <v>1</v>
      </c>
      <c r="L132" s="44"/>
      <c r="M132" s="233" t="s">
        <v>1</v>
      </c>
      <c r="N132" s="234" t="s">
        <v>50</v>
      </c>
      <c r="O132" s="91"/>
      <c r="P132" s="235">
        <f>O132*H132</f>
        <v>0</v>
      </c>
      <c r="Q132" s="235">
        <v>0</v>
      </c>
      <c r="R132" s="235">
        <f>Q132*H132</f>
        <v>0</v>
      </c>
      <c r="S132" s="235">
        <v>0</v>
      </c>
      <c r="T132" s="236">
        <f>S132*H132</f>
        <v>0</v>
      </c>
      <c r="U132" s="38"/>
      <c r="V132" s="38"/>
      <c r="W132" s="38"/>
      <c r="X132" s="38"/>
      <c r="Y132" s="38"/>
      <c r="Z132" s="38"/>
      <c r="AA132" s="38"/>
      <c r="AB132" s="38"/>
      <c r="AC132" s="38"/>
      <c r="AD132" s="38"/>
      <c r="AE132" s="38"/>
      <c r="AR132" s="237" t="s">
        <v>488</v>
      </c>
      <c r="AT132" s="237" t="s">
        <v>135</v>
      </c>
      <c r="AU132" s="237" t="s">
        <v>92</v>
      </c>
      <c r="AY132" s="17" t="s">
        <v>133</v>
      </c>
      <c r="BE132" s="238">
        <f>IF(N132="základní",J132,0)</f>
        <v>0</v>
      </c>
      <c r="BF132" s="238">
        <f>IF(N132="snížená",J132,0)</f>
        <v>0</v>
      </c>
      <c r="BG132" s="238">
        <f>IF(N132="zákl. přenesená",J132,0)</f>
        <v>0</v>
      </c>
      <c r="BH132" s="238">
        <f>IF(N132="sníž. přenesená",J132,0)</f>
        <v>0</v>
      </c>
      <c r="BI132" s="238">
        <f>IF(N132="nulová",J132,0)</f>
        <v>0</v>
      </c>
      <c r="BJ132" s="17" t="s">
        <v>23</v>
      </c>
      <c r="BK132" s="238">
        <f>ROUND(I132*H132,2)</f>
        <v>0</v>
      </c>
      <c r="BL132" s="17" t="s">
        <v>488</v>
      </c>
      <c r="BM132" s="237" t="s">
        <v>489</v>
      </c>
    </row>
    <row r="133" s="15" customFormat="1">
      <c r="A133" s="15"/>
      <c r="B133" s="268"/>
      <c r="C133" s="269"/>
      <c r="D133" s="244" t="s">
        <v>146</v>
      </c>
      <c r="E133" s="270" t="s">
        <v>1</v>
      </c>
      <c r="F133" s="271" t="s">
        <v>490</v>
      </c>
      <c r="G133" s="269"/>
      <c r="H133" s="270" t="s">
        <v>1</v>
      </c>
      <c r="I133" s="272"/>
      <c r="J133" s="269"/>
      <c r="K133" s="269"/>
      <c r="L133" s="273"/>
      <c r="M133" s="274"/>
      <c r="N133" s="275"/>
      <c r="O133" s="275"/>
      <c r="P133" s="275"/>
      <c r="Q133" s="275"/>
      <c r="R133" s="275"/>
      <c r="S133" s="275"/>
      <c r="T133" s="276"/>
      <c r="U133" s="15"/>
      <c r="V133" s="15"/>
      <c r="W133" s="15"/>
      <c r="X133" s="15"/>
      <c r="Y133" s="15"/>
      <c r="Z133" s="15"/>
      <c r="AA133" s="15"/>
      <c r="AB133" s="15"/>
      <c r="AC133" s="15"/>
      <c r="AD133" s="15"/>
      <c r="AE133" s="15"/>
      <c r="AT133" s="277" t="s">
        <v>146</v>
      </c>
      <c r="AU133" s="277" t="s">
        <v>92</v>
      </c>
      <c r="AV133" s="15" t="s">
        <v>23</v>
      </c>
      <c r="AW133" s="15" t="s">
        <v>40</v>
      </c>
      <c r="AX133" s="15" t="s">
        <v>85</v>
      </c>
      <c r="AY133" s="277" t="s">
        <v>133</v>
      </c>
    </row>
    <row r="134" s="15" customFormat="1">
      <c r="A134" s="15"/>
      <c r="B134" s="268"/>
      <c r="C134" s="269"/>
      <c r="D134" s="244" t="s">
        <v>146</v>
      </c>
      <c r="E134" s="270" t="s">
        <v>1</v>
      </c>
      <c r="F134" s="271" t="s">
        <v>491</v>
      </c>
      <c r="G134" s="269"/>
      <c r="H134" s="270" t="s">
        <v>1</v>
      </c>
      <c r="I134" s="272"/>
      <c r="J134" s="269"/>
      <c r="K134" s="269"/>
      <c r="L134" s="273"/>
      <c r="M134" s="274"/>
      <c r="N134" s="275"/>
      <c r="O134" s="275"/>
      <c r="P134" s="275"/>
      <c r="Q134" s="275"/>
      <c r="R134" s="275"/>
      <c r="S134" s="275"/>
      <c r="T134" s="276"/>
      <c r="U134" s="15"/>
      <c r="V134" s="15"/>
      <c r="W134" s="15"/>
      <c r="X134" s="15"/>
      <c r="Y134" s="15"/>
      <c r="Z134" s="15"/>
      <c r="AA134" s="15"/>
      <c r="AB134" s="15"/>
      <c r="AC134" s="15"/>
      <c r="AD134" s="15"/>
      <c r="AE134" s="15"/>
      <c r="AT134" s="277" t="s">
        <v>146</v>
      </c>
      <c r="AU134" s="277" t="s">
        <v>92</v>
      </c>
      <c r="AV134" s="15" t="s">
        <v>23</v>
      </c>
      <c r="AW134" s="15" t="s">
        <v>40</v>
      </c>
      <c r="AX134" s="15" t="s">
        <v>85</v>
      </c>
      <c r="AY134" s="277" t="s">
        <v>133</v>
      </c>
    </row>
    <row r="135" s="15" customFormat="1">
      <c r="A135" s="15"/>
      <c r="B135" s="268"/>
      <c r="C135" s="269"/>
      <c r="D135" s="244" t="s">
        <v>146</v>
      </c>
      <c r="E135" s="270" t="s">
        <v>1</v>
      </c>
      <c r="F135" s="271" t="s">
        <v>492</v>
      </c>
      <c r="G135" s="269"/>
      <c r="H135" s="270" t="s">
        <v>1</v>
      </c>
      <c r="I135" s="272"/>
      <c r="J135" s="269"/>
      <c r="K135" s="269"/>
      <c r="L135" s="273"/>
      <c r="M135" s="274"/>
      <c r="N135" s="275"/>
      <c r="O135" s="275"/>
      <c r="P135" s="275"/>
      <c r="Q135" s="275"/>
      <c r="R135" s="275"/>
      <c r="S135" s="275"/>
      <c r="T135" s="276"/>
      <c r="U135" s="15"/>
      <c r="V135" s="15"/>
      <c r="W135" s="15"/>
      <c r="X135" s="15"/>
      <c r="Y135" s="15"/>
      <c r="Z135" s="15"/>
      <c r="AA135" s="15"/>
      <c r="AB135" s="15"/>
      <c r="AC135" s="15"/>
      <c r="AD135" s="15"/>
      <c r="AE135" s="15"/>
      <c r="AT135" s="277" t="s">
        <v>146</v>
      </c>
      <c r="AU135" s="277" t="s">
        <v>92</v>
      </c>
      <c r="AV135" s="15" t="s">
        <v>23</v>
      </c>
      <c r="AW135" s="15" t="s">
        <v>40</v>
      </c>
      <c r="AX135" s="15" t="s">
        <v>85</v>
      </c>
      <c r="AY135" s="277" t="s">
        <v>133</v>
      </c>
    </row>
    <row r="136" s="15" customFormat="1">
      <c r="A136" s="15"/>
      <c r="B136" s="268"/>
      <c r="C136" s="269"/>
      <c r="D136" s="244" t="s">
        <v>146</v>
      </c>
      <c r="E136" s="270" t="s">
        <v>1</v>
      </c>
      <c r="F136" s="271" t="s">
        <v>493</v>
      </c>
      <c r="G136" s="269"/>
      <c r="H136" s="270" t="s">
        <v>1</v>
      </c>
      <c r="I136" s="272"/>
      <c r="J136" s="269"/>
      <c r="K136" s="269"/>
      <c r="L136" s="273"/>
      <c r="M136" s="274"/>
      <c r="N136" s="275"/>
      <c r="O136" s="275"/>
      <c r="P136" s="275"/>
      <c r="Q136" s="275"/>
      <c r="R136" s="275"/>
      <c r="S136" s="275"/>
      <c r="T136" s="276"/>
      <c r="U136" s="15"/>
      <c r="V136" s="15"/>
      <c r="W136" s="15"/>
      <c r="X136" s="15"/>
      <c r="Y136" s="15"/>
      <c r="Z136" s="15"/>
      <c r="AA136" s="15"/>
      <c r="AB136" s="15"/>
      <c r="AC136" s="15"/>
      <c r="AD136" s="15"/>
      <c r="AE136" s="15"/>
      <c r="AT136" s="277" t="s">
        <v>146</v>
      </c>
      <c r="AU136" s="277" t="s">
        <v>92</v>
      </c>
      <c r="AV136" s="15" t="s">
        <v>23</v>
      </c>
      <c r="AW136" s="15" t="s">
        <v>40</v>
      </c>
      <c r="AX136" s="15" t="s">
        <v>85</v>
      </c>
      <c r="AY136" s="277" t="s">
        <v>133</v>
      </c>
    </row>
    <row r="137" s="15" customFormat="1">
      <c r="A137" s="15"/>
      <c r="B137" s="268"/>
      <c r="C137" s="269"/>
      <c r="D137" s="244" t="s">
        <v>146</v>
      </c>
      <c r="E137" s="270" t="s">
        <v>1</v>
      </c>
      <c r="F137" s="271" t="s">
        <v>494</v>
      </c>
      <c r="G137" s="269"/>
      <c r="H137" s="270" t="s">
        <v>1</v>
      </c>
      <c r="I137" s="272"/>
      <c r="J137" s="269"/>
      <c r="K137" s="269"/>
      <c r="L137" s="273"/>
      <c r="M137" s="274"/>
      <c r="N137" s="275"/>
      <c r="O137" s="275"/>
      <c r="P137" s="275"/>
      <c r="Q137" s="275"/>
      <c r="R137" s="275"/>
      <c r="S137" s="275"/>
      <c r="T137" s="276"/>
      <c r="U137" s="15"/>
      <c r="V137" s="15"/>
      <c r="W137" s="15"/>
      <c r="X137" s="15"/>
      <c r="Y137" s="15"/>
      <c r="Z137" s="15"/>
      <c r="AA137" s="15"/>
      <c r="AB137" s="15"/>
      <c r="AC137" s="15"/>
      <c r="AD137" s="15"/>
      <c r="AE137" s="15"/>
      <c r="AT137" s="277" t="s">
        <v>146</v>
      </c>
      <c r="AU137" s="277" t="s">
        <v>92</v>
      </c>
      <c r="AV137" s="15" t="s">
        <v>23</v>
      </c>
      <c r="AW137" s="15" t="s">
        <v>40</v>
      </c>
      <c r="AX137" s="15" t="s">
        <v>85</v>
      </c>
      <c r="AY137" s="277" t="s">
        <v>133</v>
      </c>
    </row>
    <row r="138" s="15" customFormat="1">
      <c r="A138" s="15"/>
      <c r="B138" s="268"/>
      <c r="C138" s="269"/>
      <c r="D138" s="244" t="s">
        <v>146</v>
      </c>
      <c r="E138" s="270" t="s">
        <v>1</v>
      </c>
      <c r="F138" s="271" t="s">
        <v>495</v>
      </c>
      <c r="G138" s="269"/>
      <c r="H138" s="270" t="s">
        <v>1</v>
      </c>
      <c r="I138" s="272"/>
      <c r="J138" s="269"/>
      <c r="K138" s="269"/>
      <c r="L138" s="273"/>
      <c r="M138" s="274"/>
      <c r="N138" s="275"/>
      <c r="O138" s="275"/>
      <c r="P138" s="275"/>
      <c r="Q138" s="275"/>
      <c r="R138" s="275"/>
      <c r="S138" s="275"/>
      <c r="T138" s="276"/>
      <c r="U138" s="15"/>
      <c r="V138" s="15"/>
      <c r="W138" s="15"/>
      <c r="X138" s="15"/>
      <c r="Y138" s="15"/>
      <c r="Z138" s="15"/>
      <c r="AA138" s="15"/>
      <c r="AB138" s="15"/>
      <c r="AC138" s="15"/>
      <c r="AD138" s="15"/>
      <c r="AE138" s="15"/>
      <c r="AT138" s="277" t="s">
        <v>146</v>
      </c>
      <c r="AU138" s="277" t="s">
        <v>92</v>
      </c>
      <c r="AV138" s="15" t="s">
        <v>23</v>
      </c>
      <c r="AW138" s="15" t="s">
        <v>40</v>
      </c>
      <c r="AX138" s="15" t="s">
        <v>85</v>
      </c>
      <c r="AY138" s="277" t="s">
        <v>133</v>
      </c>
    </row>
    <row r="139" s="15" customFormat="1">
      <c r="A139" s="15"/>
      <c r="B139" s="268"/>
      <c r="C139" s="269"/>
      <c r="D139" s="244" t="s">
        <v>146</v>
      </c>
      <c r="E139" s="270" t="s">
        <v>1</v>
      </c>
      <c r="F139" s="271" t="s">
        <v>496</v>
      </c>
      <c r="G139" s="269"/>
      <c r="H139" s="270" t="s">
        <v>1</v>
      </c>
      <c r="I139" s="272"/>
      <c r="J139" s="269"/>
      <c r="K139" s="269"/>
      <c r="L139" s="273"/>
      <c r="M139" s="274"/>
      <c r="N139" s="275"/>
      <c r="O139" s="275"/>
      <c r="P139" s="275"/>
      <c r="Q139" s="275"/>
      <c r="R139" s="275"/>
      <c r="S139" s="275"/>
      <c r="T139" s="276"/>
      <c r="U139" s="15"/>
      <c r="V139" s="15"/>
      <c r="W139" s="15"/>
      <c r="X139" s="15"/>
      <c r="Y139" s="15"/>
      <c r="Z139" s="15"/>
      <c r="AA139" s="15"/>
      <c r="AB139" s="15"/>
      <c r="AC139" s="15"/>
      <c r="AD139" s="15"/>
      <c r="AE139" s="15"/>
      <c r="AT139" s="277" t="s">
        <v>146</v>
      </c>
      <c r="AU139" s="277" t="s">
        <v>92</v>
      </c>
      <c r="AV139" s="15" t="s">
        <v>23</v>
      </c>
      <c r="AW139" s="15" t="s">
        <v>40</v>
      </c>
      <c r="AX139" s="15" t="s">
        <v>85</v>
      </c>
      <c r="AY139" s="277" t="s">
        <v>133</v>
      </c>
    </row>
    <row r="140" s="15" customFormat="1">
      <c r="A140" s="15"/>
      <c r="B140" s="268"/>
      <c r="C140" s="269"/>
      <c r="D140" s="244" t="s">
        <v>146</v>
      </c>
      <c r="E140" s="270" t="s">
        <v>1</v>
      </c>
      <c r="F140" s="271" t="s">
        <v>497</v>
      </c>
      <c r="G140" s="269"/>
      <c r="H140" s="270" t="s">
        <v>1</v>
      </c>
      <c r="I140" s="272"/>
      <c r="J140" s="269"/>
      <c r="K140" s="269"/>
      <c r="L140" s="273"/>
      <c r="M140" s="274"/>
      <c r="N140" s="275"/>
      <c r="O140" s="275"/>
      <c r="P140" s="275"/>
      <c r="Q140" s="275"/>
      <c r="R140" s="275"/>
      <c r="S140" s="275"/>
      <c r="T140" s="276"/>
      <c r="U140" s="15"/>
      <c r="V140" s="15"/>
      <c r="W140" s="15"/>
      <c r="X140" s="15"/>
      <c r="Y140" s="15"/>
      <c r="Z140" s="15"/>
      <c r="AA140" s="15"/>
      <c r="AB140" s="15"/>
      <c r="AC140" s="15"/>
      <c r="AD140" s="15"/>
      <c r="AE140" s="15"/>
      <c r="AT140" s="277" t="s">
        <v>146</v>
      </c>
      <c r="AU140" s="277" t="s">
        <v>92</v>
      </c>
      <c r="AV140" s="15" t="s">
        <v>23</v>
      </c>
      <c r="AW140" s="15" t="s">
        <v>40</v>
      </c>
      <c r="AX140" s="15" t="s">
        <v>85</v>
      </c>
      <c r="AY140" s="277" t="s">
        <v>133</v>
      </c>
    </row>
    <row r="141" s="15" customFormat="1">
      <c r="A141" s="15"/>
      <c r="B141" s="268"/>
      <c r="C141" s="269"/>
      <c r="D141" s="244" t="s">
        <v>146</v>
      </c>
      <c r="E141" s="270" t="s">
        <v>1</v>
      </c>
      <c r="F141" s="271" t="s">
        <v>498</v>
      </c>
      <c r="G141" s="269"/>
      <c r="H141" s="270" t="s">
        <v>1</v>
      </c>
      <c r="I141" s="272"/>
      <c r="J141" s="269"/>
      <c r="K141" s="269"/>
      <c r="L141" s="273"/>
      <c r="M141" s="274"/>
      <c r="N141" s="275"/>
      <c r="O141" s="275"/>
      <c r="P141" s="275"/>
      <c r="Q141" s="275"/>
      <c r="R141" s="275"/>
      <c r="S141" s="275"/>
      <c r="T141" s="276"/>
      <c r="U141" s="15"/>
      <c r="V141" s="15"/>
      <c r="W141" s="15"/>
      <c r="X141" s="15"/>
      <c r="Y141" s="15"/>
      <c r="Z141" s="15"/>
      <c r="AA141" s="15"/>
      <c r="AB141" s="15"/>
      <c r="AC141" s="15"/>
      <c r="AD141" s="15"/>
      <c r="AE141" s="15"/>
      <c r="AT141" s="277" t="s">
        <v>146</v>
      </c>
      <c r="AU141" s="277" t="s">
        <v>92</v>
      </c>
      <c r="AV141" s="15" t="s">
        <v>23</v>
      </c>
      <c r="AW141" s="15" t="s">
        <v>40</v>
      </c>
      <c r="AX141" s="15" t="s">
        <v>85</v>
      </c>
      <c r="AY141" s="277" t="s">
        <v>133</v>
      </c>
    </row>
    <row r="142" s="15" customFormat="1">
      <c r="A142" s="15"/>
      <c r="B142" s="268"/>
      <c r="C142" s="269"/>
      <c r="D142" s="244" t="s">
        <v>146</v>
      </c>
      <c r="E142" s="270" t="s">
        <v>1</v>
      </c>
      <c r="F142" s="271" t="s">
        <v>499</v>
      </c>
      <c r="G142" s="269"/>
      <c r="H142" s="270" t="s">
        <v>1</v>
      </c>
      <c r="I142" s="272"/>
      <c r="J142" s="269"/>
      <c r="K142" s="269"/>
      <c r="L142" s="273"/>
      <c r="M142" s="274"/>
      <c r="N142" s="275"/>
      <c r="O142" s="275"/>
      <c r="P142" s="275"/>
      <c r="Q142" s="275"/>
      <c r="R142" s="275"/>
      <c r="S142" s="275"/>
      <c r="T142" s="276"/>
      <c r="U142" s="15"/>
      <c r="V142" s="15"/>
      <c r="W142" s="15"/>
      <c r="X142" s="15"/>
      <c r="Y142" s="15"/>
      <c r="Z142" s="15"/>
      <c r="AA142" s="15"/>
      <c r="AB142" s="15"/>
      <c r="AC142" s="15"/>
      <c r="AD142" s="15"/>
      <c r="AE142" s="15"/>
      <c r="AT142" s="277" t="s">
        <v>146</v>
      </c>
      <c r="AU142" s="277" t="s">
        <v>92</v>
      </c>
      <c r="AV142" s="15" t="s">
        <v>23</v>
      </c>
      <c r="AW142" s="15" t="s">
        <v>40</v>
      </c>
      <c r="AX142" s="15" t="s">
        <v>85</v>
      </c>
      <c r="AY142" s="277" t="s">
        <v>133</v>
      </c>
    </row>
    <row r="143" s="15" customFormat="1">
      <c r="A143" s="15"/>
      <c r="B143" s="268"/>
      <c r="C143" s="269"/>
      <c r="D143" s="244" t="s">
        <v>146</v>
      </c>
      <c r="E143" s="270" t="s">
        <v>1</v>
      </c>
      <c r="F143" s="271" t="s">
        <v>500</v>
      </c>
      <c r="G143" s="269"/>
      <c r="H143" s="270" t="s">
        <v>1</v>
      </c>
      <c r="I143" s="272"/>
      <c r="J143" s="269"/>
      <c r="K143" s="269"/>
      <c r="L143" s="273"/>
      <c r="M143" s="274"/>
      <c r="N143" s="275"/>
      <c r="O143" s="275"/>
      <c r="P143" s="275"/>
      <c r="Q143" s="275"/>
      <c r="R143" s="275"/>
      <c r="S143" s="275"/>
      <c r="T143" s="276"/>
      <c r="U143" s="15"/>
      <c r="V143" s="15"/>
      <c r="W143" s="15"/>
      <c r="X143" s="15"/>
      <c r="Y143" s="15"/>
      <c r="Z143" s="15"/>
      <c r="AA143" s="15"/>
      <c r="AB143" s="15"/>
      <c r="AC143" s="15"/>
      <c r="AD143" s="15"/>
      <c r="AE143" s="15"/>
      <c r="AT143" s="277" t="s">
        <v>146</v>
      </c>
      <c r="AU143" s="277" t="s">
        <v>92</v>
      </c>
      <c r="AV143" s="15" t="s">
        <v>23</v>
      </c>
      <c r="AW143" s="15" t="s">
        <v>40</v>
      </c>
      <c r="AX143" s="15" t="s">
        <v>85</v>
      </c>
      <c r="AY143" s="277" t="s">
        <v>133</v>
      </c>
    </row>
    <row r="144" s="13" customFormat="1">
      <c r="A144" s="13"/>
      <c r="B144" s="246"/>
      <c r="C144" s="247"/>
      <c r="D144" s="244" t="s">
        <v>146</v>
      </c>
      <c r="E144" s="248" t="s">
        <v>1</v>
      </c>
      <c r="F144" s="249" t="s">
        <v>23</v>
      </c>
      <c r="G144" s="247"/>
      <c r="H144" s="250">
        <v>1</v>
      </c>
      <c r="I144" s="251"/>
      <c r="J144" s="247"/>
      <c r="K144" s="247"/>
      <c r="L144" s="252"/>
      <c r="M144" s="253"/>
      <c r="N144" s="254"/>
      <c r="O144" s="254"/>
      <c r="P144" s="254"/>
      <c r="Q144" s="254"/>
      <c r="R144" s="254"/>
      <c r="S144" s="254"/>
      <c r="T144" s="255"/>
      <c r="U144" s="13"/>
      <c r="V144" s="13"/>
      <c r="W144" s="13"/>
      <c r="X144" s="13"/>
      <c r="Y144" s="13"/>
      <c r="Z144" s="13"/>
      <c r="AA144" s="13"/>
      <c r="AB144" s="13"/>
      <c r="AC144" s="13"/>
      <c r="AD144" s="13"/>
      <c r="AE144" s="13"/>
      <c r="AT144" s="256" t="s">
        <v>146</v>
      </c>
      <c r="AU144" s="256" t="s">
        <v>92</v>
      </c>
      <c r="AV144" s="13" t="s">
        <v>92</v>
      </c>
      <c r="AW144" s="13" t="s">
        <v>40</v>
      </c>
      <c r="AX144" s="13" t="s">
        <v>23</v>
      </c>
      <c r="AY144" s="256" t="s">
        <v>133</v>
      </c>
    </row>
    <row r="145" s="2" customFormat="1" ht="16.5" customHeight="1">
      <c r="A145" s="38"/>
      <c r="B145" s="39"/>
      <c r="C145" s="226" t="s">
        <v>155</v>
      </c>
      <c r="D145" s="226" t="s">
        <v>135</v>
      </c>
      <c r="E145" s="227" t="s">
        <v>501</v>
      </c>
      <c r="F145" s="228" t="s">
        <v>502</v>
      </c>
      <c r="G145" s="229" t="s">
        <v>487</v>
      </c>
      <c r="H145" s="230">
        <v>1</v>
      </c>
      <c r="I145" s="231"/>
      <c r="J145" s="232">
        <f>ROUND(I145*H145,2)</f>
        <v>0</v>
      </c>
      <c r="K145" s="228" t="s">
        <v>1</v>
      </c>
      <c r="L145" s="44"/>
      <c r="M145" s="233" t="s">
        <v>1</v>
      </c>
      <c r="N145" s="234" t="s">
        <v>50</v>
      </c>
      <c r="O145" s="91"/>
      <c r="P145" s="235">
        <f>O145*H145</f>
        <v>0</v>
      </c>
      <c r="Q145" s="235">
        <v>0</v>
      </c>
      <c r="R145" s="235">
        <f>Q145*H145</f>
        <v>0</v>
      </c>
      <c r="S145" s="235">
        <v>0</v>
      </c>
      <c r="T145" s="236">
        <f>S145*H145</f>
        <v>0</v>
      </c>
      <c r="U145" s="38"/>
      <c r="V145" s="38"/>
      <c r="W145" s="38"/>
      <c r="X145" s="38"/>
      <c r="Y145" s="38"/>
      <c r="Z145" s="38"/>
      <c r="AA145" s="38"/>
      <c r="AB145" s="38"/>
      <c r="AC145" s="38"/>
      <c r="AD145" s="38"/>
      <c r="AE145" s="38"/>
      <c r="AR145" s="237" t="s">
        <v>488</v>
      </c>
      <c r="AT145" s="237" t="s">
        <v>135</v>
      </c>
      <c r="AU145" s="237" t="s">
        <v>92</v>
      </c>
      <c r="AY145" s="17" t="s">
        <v>133</v>
      </c>
      <c r="BE145" s="238">
        <f>IF(N145="základní",J145,0)</f>
        <v>0</v>
      </c>
      <c r="BF145" s="238">
        <f>IF(N145="snížená",J145,0)</f>
        <v>0</v>
      </c>
      <c r="BG145" s="238">
        <f>IF(N145="zákl. přenesená",J145,0)</f>
        <v>0</v>
      </c>
      <c r="BH145" s="238">
        <f>IF(N145="sníž. přenesená",J145,0)</f>
        <v>0</v>
      </c>
      <c r="BI145" s="238">
        <f>IF(N145="nulová",J145,0)</f>
        <v>0</v>
      </c>
      <c r="BJ145" s="17" t="s">
        <v>23</v>
      </c>
      <c r="BK145" s="238">
        <f>ROUND(I145*H145,2)</f>
        <v>0</v>
      </c>
      <c r="BL145" s="17" t="s">
        <v>488</v>
      </c>
      <c r="BM145" s="237" t="s">
        <v>503</v>
      </c>
    </row>
    <row r="146" s="15" customFormat="1">
      <c r="A146" s="15"/>
      <c r="B146" s="268"/>
      <c r="C146" s="269"/>
      <c r="D146" s="244" t="s">
        <v>146</v>
      </c>
      <c r="E146" s="270" t="s">
        <v>1</v>
      </c>
      <c r="F146" s="271" t="s">
        <v>504</v>
      </c>
      <c r="G146" s="269"/>
      <c r="H146" s="270" t="s">
        <v>1</v>
      </c>
      <c r="I146" s="272"/>
      <c r="J146" s="269"/>
      <c r="K146" s="269"/>
      <c r="L146" s="273"/>
      <c r="M146" s="274"/>
      <c r="N146" s="275"/>
      <c r="O146" s="275"/>
      <c r="P146" s="275"/>
      <c r="Q146" s="275"/>
      <c r="R146" s="275"/>
      <c r="S146" s="275"/>
      <c r="T146" s="276"/>
      <c r="U146" s="15"/>
      <c r="V146" s="15"/>
      <c r="W146" s="15"/>
      <c r="X146" s="15"/>
      <c r="Y146" s="15"/>
      <c r="Z146" s="15"/>
      <c r="AA146" s="15"/>
      <c r="AB146" s="15"/>
      <c r="AC146" s="15"/>
      <c r="AD146" s="15"/>
      <c r="AE146" s="15"/>
      <c r="AT146" s="277" t="s">
        <v>146</v>
      </c>
      <c r="AU146" s="277" t="s">
        <v>92</v>
      </c>
      <c r="AV146" s="15" t="s">
        <v>23</v>
      </c>
      <c r="AW146" s="15" t="s">
        <v>40</v>
      </c>
      <c r="AX146" s="15" t="s">
        <v>85</v>
      </c>
      <c r="AY146" s="277" t="s">
        <v>133</v>
      </c>
    </row>
    <row r="147" s="15" customFormat="1">
      <c r="A147" s="15"/>
      <c r="B147" s="268"/>
      <c r="C147" s="269"/>
      <c r="D147" s="244" t="s">
        <v>146</v>
      </c>
      <c r="E147" s="270" t="s">
        <v>1</v>
      </c>
      <c r="F147" s="271" t="s">
        <v>505</v>
      </c>
      <c r="G147" s="269"/>
      <c r="H147" s="270" t="s">
        <v>1</v>
      </c>
      <c r="I147" s="272"/>
      <c r="J147" s="269"/>
      <c r="K147" s="269"/>
      <c r="L147" s="273"/>
      <c r="M147" s="274"/>
      <c r="N147" s="275"/>
      <c r="O147" s="275"/>
      <c r="P147" s="275"/>
      <c r="Q147" s="275"/>
      <c r="R147" s="275"/>
      <c r="S147" s="275"/>
      <c r="T147" s="276"/>
      <c r="U147" s="15"/>
      <c r="V147" s="15"/>
      <c r="W147" s="15"/>
      <c r="X147" s="15"/>
      <c r="Y147" s="15"/>
      <c r="Z147" s="15"/>
      <c r="AA147" s="15"/>
      <c r="AB147" s="15"/>
      <c r="AC147" s="15"/>
      <c r="AD147" s="15"/>
      <c r="AE147" s="15"/>
      <c r="AT147" s="277" t="s">
        <v>146</v>
      </c>
      <c r="AU147" s="277" t="s">
        <v>92</v>
      </c>
      <c r="AV147" s="15" t="s">
        <v>23</v>
      </c>
      <c r="AW147" s="15" t="s">
        <v>40</v>
      </c>
      <c r="AX147" s="15" t="s">
        <v>85</v>
      </c>
      <c r="AY147" s="277" t="s">
        <v>133</v>
      </c>
    </row>
    <row r="148" s="15" customFormat="1">
      <c r="A148" s="15"/>
      <c r="B148" s="268"/>
      <c r="C148" s="269"/>
      <c r="D148" s="244" t="s">
        <v>146</v>
      </c>
      <c r="E148" s="270" t="s">
        <v>1</v>
      </c>
      <c r="F148" s="271" t="s">
        <v>506</v>
      </c>
      <c r="G148" s="269"/>
      <c r="H148" s="270" t="s">
        <v>1</v>
      </c>
      <c r="I148" s="272"/>
      <c r="J148" s="269"/>
      <c r="K148" s="269"/>
      <c r="L148" s="273"/>
      <c r="M148" s="274"/>
      <c r="N148" s="275"/>
      <c r="O148" s="275"/>
      <c r="P148" s="275"/>
      <c r="Q148" s="275"/>
      <c r="R148" s="275"/>
      <c r="S148" s="275"/>
      <c r="T148" s="276"/>
      <c r="U148" s="15"/>
      <c r="V148" s="15"/>
      <c r="W148" s="15"/>
      <c r="X148" s="15"/>
      <c r="Y148" s="15"/>
      <c r="Z148" s="15"/>
      <c r="AA148" s="15"/>
      <c r="AB148" s="15"/>
      <c r="AC148" s="15"/>
      <c r="AD148" s="15"/>
      <c r="AE148" s="15"/>
      <c r="AT148" s="277" t="s">
        <v>146</v>
      </c>
      <c r="AU148" s="277" t="s">
        <v>92</v>
      </c>
      <c r="AV148" s="15" t="s">
        <v>23</v>
      </c>
      <c r="AW148" s="15" t="s">
        <v>40</v>
      </c>
      <c r="AX148" s="15" t="s">
        <v>85</v>
      </c>
      <c r="AY148" s="277" t="s">
        <v>133</v>
      </c>
    </row>
    <row r="149" s="13" customFormat="1">
      <c r="A149" s="13"/>
      <c r="B149" s="246"/>
      <c r="C149" s="247"/>
      <c r="D149" s="244" t="s">
        <v>146</v>
      </c>
      <c r="E149" s="248" t="s">
        <v>1</v>
      </c>
      <c r="F149" s="249" t="s">
        <v>23</v>
      </c>
      <c r="G149" s="247"/>
      <c r="H149" s="250">
        <v>1</v>
      </c>
      <c r="I149" s="251"/>
      <c r="J149" s="247"/>
      <c r="K149" s="247"/>
      <c r="L149" s="252"/>
      <c r="M149" s="253"/>
      <c r="N149" s="254"/>
      <c r="O149" s="254"/>
      <c r="P149" s="254"/>
      <c r="Q149" s="254"/>
      <c r="R149" s="254"/>
      <c r="S149" s="254"/>
      <c r="T149" s="255"/>
      <c r="U149" s="13"/>
      <c r="V149" s="13"/>
      <c r="W149" s="13"/>
      <c r="X149" s="13"/>
      <c r="Y149" s="13"/>
      <c r="Z149" s="13"/>
      <c r="AA149" s="13"/>
      <c r="AB149" s="13"/>
      <c r="AC149" s="13"/>
      <c r="AD149" s="13"/>
      <c r="AE149" s="13"/>
      <c r="AT149" s="256" t="s">
        <v>146</v>
      </c>
      <c r="AU149" s="256" t="s">
        <v>92</v>
      </c>
      <c r="AV149" s="13" t="s">
        <v>92</v>
      </c>
      <c r="AW149" s="13" t="s">
        <v>40</v>
      </c>
      <c r="AX149" s="13" t="s">
        <v>23</v>
      </c>
      <c r="AY149" s="256" t="s">
        <v>133</v>
      </c>
    </row>
    <row r="150" s="12" customFormat="1" ht="22.8" customHeight="1">
      <c r="A150" s="12"/>
      <c r="B150" s="210"/>
      <c r="C150" s="211"/>
      <c r="D150" s="212" t="s">
        <v>84</v>
      </c>
      <c r="E150" s="224" t="s">
        <v>507</v>
      </c>
      <c r="F150" s="224" t="s">
        <v>508</v>
      </c>
      <c r="G150" s="211"/>
      <c r="H150" s="211"/>
      <c r="I150" s="214"/>
      <c r="J150" s="225">
        <f>BK150</f>
        <v>0</v>
      </c>
      <c r="K150" s="211"/>
      <c r="L150" s="216"/>
      <c r="M150" s="217"/>
      <c r="N150" s="218"/>
      <c r="O150" s="218"/>
      <c r="P150" s="219">
        <f>SUM(P151:P165)</f>
        <v>0</v>
      </c>
      <c r="Q150" s="218"/>
      <c r="R150" s="219">
        <f>SUM(R151:R165)</f>
        <v>0</v>
      </c>
      <c r="S150" s="218"/>
      <c r="T150" s="220">
        <f>SUM(T151:T165)</f>
        <v>0</v>
      </c>
      <c r="U150" s="12"/>
      <c r="V150" s="12"/>
      <c r="W150" s="12"/>
      <c r="X150" s="12"/>
      <c r="Y150" s="12"/>
      <c r="Z150" s="12"/>
      <c r="AA150" s="12"/>
      <c r="AB150" s="12"/>
      <c r="AC150" s="12"/>
      <c r="AD150" s="12"/>
      <c r="AE150" s="12"/>
      <c r="AR150" s="221" t="s">
        <v>169</v>
      </c>
      <c r="AT150" s="222" t="s">
        <v>84</v>
      </c>
      <c r="AU150" s="222" t="s">
        <v>23</v>
      </c>
      <c r="AY150" s="221" t="s">
        <v>133</v>
      </c>
      <c r="BK150" s="223">
        <f>SUM(BK151:BK165)</f>
        <v>0</v>
      </c>
    </row>
    <row r="151" s="2" customFormat="1" ht="24.15" customHeight="1">
      <c r="A151" s="38"/>
      <c r="B151" s="39"/>
      <c r="C151" s="226" t="s">
        <v>140</v>
      </c>
      <c r="D151" s="226" t="s">
        <v>135</v>
      </c>
      <c r="E151" s="227" t="s">
        <v>509</v>
      </c>
      <c r="F151" s="228" t="s">
        <v>510</v>
      </c>
      <c r="G151" s="229" t="s">
        <v>309</v>
      </c>
      <c r="H151" s="230">
        <v>1</v>
      </c>
      <c r="I151" s="231"/>
      <c r="J151" s="232">
        <f>ROUND(I151*H151,2)</f>
        <v>0</v>
      </c>
      <c r="K151" s="228" t="s">
        <v>1</v>
      </c>
      <c r="L151" s="44"/>
      <c r="M151" s="233" t="s">
        <v>1</v>
      </c>
      <c r="N151" s="234" t="s">
        <v>50</v>
      </c>
      <c r="O151" s="91"/>
      <c r="P151" s="235">
        <f>O151*H151</f>
        <v>0</v>
      </c>
      <c r="Q151" s="235">
        <v>0</v>
      </c>
      <c r="R151" s="235">
        <f>Q151*H151</f>
        <v>0</v>
      </c>
      <c r="S151" s="235">
        <v>0</v>
      </c>
      <c r="T151" s="236">
        <f>S151*H151</f>
        <v>0</v>
      </c>
      <c r="U151" s="38"/>
      <c r="V151" s="38"/>
      <c r="W151" s="38"/>
      <c r="X151" s="38"/>
      <c r="Y151" s="38"/>
      <c r="Z151" s="38"/>
      <c r="AA151" s="38"/>
      <c r="AB151" s="38"/>
      <c r="AC151" s="38"/>
      <c r="AD151" s="38"/>
      <c r="AE151" s="38"/>
      <c r="AR151" s="237" t="s">
        <v>488</v>
      </c>
      <c r="AT151" s="237" t="s">
        <v>135</v>
      </c>
      <c r="AU151" s="237" t="s">
        <v>92</v>
      </c>
      <c r="AY151" s="17" t="s">
        <v>133</v>
      </c>
      <c r="BE151" s="238">
        <f>IF(N151="základní",J151,0)</f>
        <v>0</v>
      </c>
      <c r="BF151" s="238">
        <f>IF(N151="snížená",J151,0)</f>
        <v>0</v>
      </c>
      <c r="BG151" s="238">
        <f>IF(N151="zákl. přenesená",J151,0)</f>
        <v>0</v>
      </c>
      <c r="BH151" s="238">
        <f>IF(N151="sníž. přenesená",J151,0)</f>
        <v>0</v>
      </c>
      <c r="BI151" s="238">
        <f>IF(N151="nulová",J151,0)</f>
        <v>0</v>
      </c>
      <c r="BJ151" s="17" t="s">
        <v>23</v>
      </c>
      <c r="BK151" s="238">
        <f>ROUND(I151*H151,2)</f>
        <v>0</v>
      </c>
      <c r="BL151" s="17" t="s">
        <v>488</v>
      </c>
      <c r="BM151" s="237" t="s">
        <v>511</v>
      </c>
    </row>
    <row r="152" s="15" customFormat="1">
      <c r="A152" s="15"/>
      <c r="B152" s="268"/>
      <c r="C152" s="269"/>
      <c r="D152" s="244" t="s">
        <v>146</v>
      </c>
      <c r="E152" s="270" t="s">
        <v>1</v>
      </c>
      <c r="F152" s="271" t="s">
        <v>512</v>
      </c>
      <c r="G152" s="269"/>
      <c r="H152" s="270" t="s">
        <v>1</v>
      </c>
      <c r="I152" s="272"/>
      <c r="J152" s="269"/>
      <c r="K152" s="269"/>
      <c r="L152" s="273"/>
      <c r="M152" s="274"/>
      <c r="N152" s="275"/>
      <c r="O152" s="275"/>
      <c r="P152" s="275"/>
      <c r="Q152" s="275"/>
      <c r="R152" s="275"/>
      <c r="S152" s="275"/>
      <c r="T152" s="276"/>
      <c r="U152" s="15"/>
      <c r="V152" s="15"/>
      <c r="W152" s="15"/>
      <c r="X152" s="15"/>
      <c r="Y152" s="15"/>
      <c r="Z152" s="15"/>
      <c r="AA152" s="15"/>
      <c r="AB152" s="15"/>
      <c r="AC152" s="15"/>
      <c r="AD152" s="15"/>
      <c r="AE152" s="15"/>
      <c r="AT152" s="277" t="s">
        <v>146</v>
      </c>
      <c r="AU152" s="277" t="s">
        <v>92</v>
      </c>
      <c r="AV152" s="15" t="s">
        <v>23</v>
      </c>
      <c r="AW152" s="15" t="s">
        <v>40</v>
      </c>
      <c r="AX152" s="15" t="s">
        <v>85</v>
      </c>
      <c r="AY152" s="277" t="s">
        <v>133</v>
      </c>
    </row>
    <row r="153" s="15" customFormat="1">
      <c r="A153" s="15"/>
      <c r="B153" s="268"/>
      <c r="C153" s="269"/>
      <c r="D153" s="244" t="s">
        <v>146</v>
      </c>
      <c r="E153" s="270" t="s">
        <v>1</v>
      </c>
      <c r="F153" s="271" t="s">
        <v>513</v>
      </c>
      <c r="G153" s="269"/>
      <c r="H153" s="270" t="s">
        <v>1</v>
      </c>
      <c r="I153" s="272"/>
      <c r="J153" s="269"/>
      <c r="K153" s="269"/>
      <c r="L153" s="273"/>
      <c r="M153" s="274"/>
      <c r="N153" s="275"/>
      <c r="O153" s="275"/>
      <c r="P153" s="275"/>
      <c r="Q153" s="275"/>
      <c r="R153" s="275"/>
      <c r="S153" s="275"/>
      <c r="T153" s="276"/>
      <c r="U153" s="15"/>
      <c r="V153" s="15"/>
      <c r="W153" s="15"/>
      <c r="X153" s="15"/>
      <c r="Y153" s="15"/>
      <c r="Z153" s="15"/>
      <c r="AA153" s="15"/>
      <c r="AB153" s="15"/>
      <c r="AC153" s="15"/>
      <c r="AD153" s="15"/>
      <c r="AE153" s="15"/>
      <c r="AT153" s="277" t="s">
        <v>146</v>
      </c>
      <c r="AU153" s="277" t="s">
        <v>92</v>
      </c>
      <c r="AV153" s="15" t="s">
        <v>23</v>
      </c>
      <c r="AW153" s="15" t="s">
        <v>40</v>
      </c>
      <c r="AX153" s="15" t="s">
        <v>85</v>
      </c>
      <c r="AY153" s="277" t="s">
        <v>133</v>
      </c>
    </row>
    <row r="154" s="13" customFormat="1">
      <c r="A154" s="13"/>
      <c r="B154" s="246"/>
      <c r="C154" s="247"/>
      <c r="D154" s="244" t="s">
        <v>146</v>
      </c>
      <c r="E154" s="248" t="s">
        <v>1</v>
      </c>
      <c r="F154" s="249" t="s">
        <v>23</v>
      </c>
      <c r="G154" s="247"/>
      <c r="H154" s="250">
        <v>1</v>
      </c>
      <c r="I154" s="251"/>
      <c r="J154" s="247"/>
      <c r="K154" s="247"/>
      <c r="L154" s="252"/>
      <c r="M154" s="253"/>
      <c r="N154" s="254"/>
      <c r="O154" s="254"/>
      <c r="P154" s="254"/>
      <c r="Q154" s="254"/>
      <c r="R154" s="254"/>
      <c r="S154" s="254"/>
      <c r="T154" s="255"/>
      <c r="U154" s="13"/>
      <c r="V154" s="13"/>
      <c r="W154" s="13"/>
      <c r="X154" s="13"/>
      <c r="Y154" s="13"/>
      <c r="Z154" s="13"/>
      <c r="AA154" s="13"/>
      <c r="AB154" s="13"/>
      <c r="AC154" s="13"/>
      <c r="AD154" s="13"/>
      <c r="AE154" s="13"/>
      <c r="AT154" s="256" t="s">
        <v>146</v>
      </c>
      <c r="AU154" s="256" t="s">
        <v>92</v>
      </c>
      <c r="AV154" s="13" t="s">
        <v>92</v>
      </c>
      <c r="AW154" s="13" t="s">
        <v>40</v>
      </c>
      <c r="AX154" s="13" t="s">
        <v>23</v>
      </c>
      <c r="AY154" s="256" t="s">
        <v>133</v>
      </c>
    </row>
    <row r="155" s="2" customFormat="1" ht="16.5" customHeight="1">
      <c r="A155" s="38"/>
      <c r="B155" s="39"/>
      <c r="C155" s="226" t="s">
        <v>169</v>
      </c>
      <c r="D155" s="226" t="s">
        <v>135</v>
      </c>
      <c r="E155" s="227" t="s">
        <v>514</v>
      </c>
      <c r="F155" s="228" t="s">
        <v>515</v>
      </c>
      <c r="G155" s="229" t="s">
        <v>309</v>
      </c>
      <c r="H155" s="230">
        <v>1</v>
      </c>
      <c r="I155" s="231"/>
      <c r="J155" s="232">
        <f>ROUND(I155*H155,2)</f>
        <v>0</v>
      </c>
      <c r="K155" s="228" t="s">
        <v>1</v>
      </c>
      <c r="L155" s="44"/>
      <c r="M155" s="233" t="s">
        <v>1</v>
      </c>
      <c r="N155" s="234" t="s">
        <v>50</v>
      </c>
      <c r="O155" s="91"/>
      <c r="P155" s="235">
        <f>O155*H155</f>
        <v>0</v>
      </c>
      <c r="Q155" s="235">
        <v>0</v>
      </c>
      <c r="R155" s="235">
        <f>Q155*H155</f>
        <v>0</v>
      </c>
      <c r="S155" s="235">
        <v>0</v>
      </c>
      <c r="T155" s="236">
        <f>S155*H155</f>
        <v>0</v>
      </c>
      <c r="U155" s="38"/>
      <c r="V155" s="38"/>
      <c r="W155" s="38"/>
      <c r="X155" s="38"/>
      <c r="Y155" s="38"/>
      <c r="Z155" s="38"/>
      <c r="AA155" s="38"/>
      <c r="AB155" s="38"/>
      <c r="AC155" s="38"/>
      <c r="AD155" s="38"/>
      <c r="AE155" s="38"/>
      <c r="AR155" s="237" t="s">
        <v>488</v>
      </c>
      <c r="AT155" s="237" t="s">
        <v>135</v>
      </c>
      <c r="AU155" s="237" t="s">
        <v>92</v>
      </c>
      <c r="AY155" s="17" t="s">
        <v>133</v>
      </c>
      <c r="BE155" s="238">
        <f>IF(N155="základní",J155,0)</f>
        <v>0</v>
      </c>
      <c r="BF155" s="238">
        <f>IF(N155="snížená",J155,0)</f>
        <v>0</v>
      </c>
      <c r="BG155" s="238">
        <f>IF(N155="zákl. přenesená",J155,0)</f>
        <v>0</v>
      </c>
      <c r="BH155" s="238">
        <f>IF(N155="sníž. přenesená",J155,0)</f>
        <v>0</v>
      </c>
      <c r="BI155" s="238">
        <f>IF(N155="nulová",J155,0)</f>
        <v>0</v>
      </c>
      <c r="BJ155" s="17" t="s">
        <v>23</v>
      </c>
      <c r="BK155" s="238">
        <f>ROUND(I155*H155,2)</f>
        <v>0</v>
      </c>
      <c r="BL155" s="17" t="s">
        <v>488</v>
      </c>
      <c r="BM155" s="237" t="s">
        <v>516</v>
      </c>
    </row>
    <row r="156" s="15" customFormat="1">
      <c r="A156" s="15"/>
      <c r="B156" s="268"/>
      <c r="C156" s="269"/>
      <c r="D156" s="244" t="s">
        <v>146</v>
      </c>
      <c r="E156" s="270" t="s">
        <v>1</v>
      </c>
      <c r="F156" s="271" t="s">
        <v>517</v>
      </c>
      <c r="G156" s="269"/>
      <c r="H156" s="270" t="s">
        <v>1</v>
      </c>
      <c r="I156" s="272"/>
      <c r="J156" s="269"/>
      <c r="K156" s="269"/>
      <c r="L156" s="273"/>
      <c r="M156" s="274"/>
      <c r="N156" s="275"/>
      <c r="O156" s="275"/>
      <c r="P156" s="275"/>
      <c r="Q156" s="275"/>
      <c r="R156" s="275"/>
      <c r="S156" s="275"/>
      <c r="T156" s="276"/>
      <c r="U156" s="15"/>
      <c r="V156" s="15"/>
      <c r="W156" s="15"/>
      <c r="X156" s="15"/>
      <c r="Y156" s="15"/>
      <c r="Z156" s="15"/>
      <c r="AA156" s="15"/>
      <c r="AB156" s="15"/>
      <c r="AC156" s="15"/>
      <c r="AD156" s="15"/>
      <c r="AE156" s="15"/>
      <c r="AT156" s="277" t="s">
        <v>146</v>
      </c>
      <c r="AU156" s="277" t="s">
        <v>92</v>
      </c>
      <c r="AV156" s="15" t="s">
        <v>23</v>
      </c>
      <c r="AW156" s="15" t="s">
        <v>40</v>
      </c>
      <c r="AX156" s="15" t="s">
        <v>85</v>
      </c>
      <c r="AY156" s="277" t="s">
        <v>133</v>
      </c>
    </row>
    <row r="157" s="15" customFormat="1">
      <c r="A157" s="15"/>
      <c r="B157" s="268"/>
      <c r="C157" s="269"/>
      <c r="D157" s="244" t="s">
        <v>146</v>
      </c>
      <c r="E157" s="270" t="s">
        <v>1</v>
      </c>
      <c r="F157" s="271" t="s">
        <v>518</v>
      </c>
      <c r="G157" s="269"/>
      <c r="H157" s="270" t="s">
        <v>1</v>
      </c>
      <c r="I157" s="272"/>
      <c r="J157" s="269"/>
      <c r="K157" s="269"/>
      <c r="L157" s="273"/>
      <c r="M157" s="274"/>
      <c r="N157" s="275"/>
      <c r="O157" s="275"/>
      <c r="P157" s="275"/>
      <c r="Q157" s="275"/>
      <c r="R157" s="275"/>
      <c r="S157" s="275"/>
      <c r="T157" s="276"/>
      <c r="U157" s="15"/>
      <c r="V157" s="15"/>
      <c r="W157" s="15"/>
      <c r="X157" s="15"/>
      <c r="Y157" s="15"/>
      <c r="Z157" s="15"/>
      <c r="AA157" s="15"/>
      <c r="AB157" s="15"/>
      <c r="AC157" s="15"/>
      <c r="AD157" s="15"/>
      <c r="AE157" s="15"/>
      <c r="AT157" s="277" t="s">
        <v>146</v>
      </c>
      <c r="AU157" s="277" t="s">
        <v>92</v>
      </c>
      <c r="AV157" s="15" t="s">
        <v>23</v>
      </c>
      <c r="AW157" s="15" t="s">
        <v>40</v>
      </c>
      <c r="AX157" s="15" t="s">
        <v>85</v>
      </c>
      <c r="AY157" s="277" t="s">
        <v>133</v>
      </c>
    </row>
    <row r="158" s="13" customFormat="1">
      <c r="A158" s="13"/>
      <c r="B158" s="246"/>
      <c r="C158" s="247"/>
      <c r="D158" s="244" t="s">
        <v>146</v>
      </c>
      <c r="E158" s="248" t="s">
        <v>1</v>
      </c>
      <c r="F158" s="249" t="s">
        <v>23</v>
      </c>
      <c r="G158" s="247"/>
      <c r="H158" s="250">
        <v>1</v>
      </c>
      <c r="I158" s="251"/>
      <c r="J158" s="247"/>
      <c r="K158" s="247"/>
      <c r="L158" s="252"/>
      <c r="M158" s="253"/>
      <c r="N158" s="254"/>
      <c r="O158" s="254"/>
      <c r="P158" s="254"/>
      <c r="Q158" s="254"/>
      <c r="R158" s="254"/>
      <c r="S158" s="254"/>
      <c r="T158" s="255"/>
      <c r="U158" s="13"/>
      <c r="V158" s="13"/>
      <c r="W158" s="13"/>
      <c r="X158" s="13"/>
      <c r="Y158" s="13"/>
      <c r="Z158" s="13"/>
      <c r="AA158" s="13"/>
      <c r="AB158" s="13"/>
      <c r="AC158" s="13"/>
      <c r="AD158" s="13"/>
      <c r="AE158" s="13"/>
      <c r="AT158" s="256" t="s">
        <v>146</v>
      </c>
      <c r="AU158" s="256" t="s">
        <v>92</v>
      </c>
      <c r="AV158" s="13" t="s">
        <v>92</v>
      </c>
      <c r="AW158" s="13" t="s">
        <v>40</v>
      </c>
      <c r="AX158" s="13" t="s">
        <v>23</v>
      </c>
      <c r="AY158" s="256" t="s">
        <v>133</v>
      </c>
    </row>
    <row r="159" s="2" customFormat="1" ht="16.5" customHeight="1">
      <c r="A159" s="38"/>
      <c r="B159" s="39"/>
      <c r="C159" s="226" t="s">
        <v>177</v>
      </c>
      <c r="D159" s="226" t="s">
        <v>135</v>
      </c>
      <c r="E159" s="227" t="s">
        <v>519</v>
      </c>
      <c r="F159" s="228" t="s">
        <v>520</v>
      </c>
      <c r="G159" s="229" t="s">
        <v>487</v>
      </c>
      <c r="H159" s="230">
        <v>1</v>
      </c>
      <c r="I159" s="231"/>
      <c r="J159" s="232">
        <f>ROUND(I159*H159,2)</f>
        <v>0</v>
      </c>
      <c r="K159" s="228" t="s">
        <v>1</v>
      </c>
      <c r="L159" s="44"/>
      <c r="M159" s="233" t="s">
        <v>1</v>
      </c>
      <c r="N159" s="234" t="s">
        <v>50</v>
      </c>
      <c r="O159" s="91"/>
      <c r="P159" s="235">
        <f>O159*H159</f>
        <v>0</v>
      </c>
      <c r="Q159" s="235">
        <v>0</v>
      </c>
      <c r="R159" s="235">
        <f>Q159*H159</f>
        <v>0</v>
      </c>
      <c r="S159" s="235">
        <v>0</v>
      </c>
      <c r="T159" s="236">
        <f>S159*H159</f>
        <v>0</v>
      </c>
      <c r="U159" s="38"/>
      <c r="V159" s="38"/>
      <c r="W159" s="38"/>
      <c r="X159" s="38"/>
      <c r="Y159" s="38"/>
      <c r="Z159" s="38"/>
      <c r="AA159" s="38"/>
      <c r="AB159" s="38"/>
      <c r="AC159" s="38"/>
      <c r="AD159" s="38"/>
      <c r="AE159" s="38"/>
      <c r="AR159" s="237" t="s">
        <v>488</v>
      </c>
      <c r="AT159" s="237" t="s">
        <v>135</v>
      </c>
      <c r="AU159" s="237" t="s">
        <v>92</v>
      </c>
      <c r="AY159" s="17" t="s">
        <v>133</v>
      </c>
      <c r="BE159" s="238">
        <f>IF(N159="základní",J159,0)</f>
        <v>0</v>
      </c>
      <c r="BF159" s="238">
        <f>IF(N159="snížená",J159,0)</f>
        <v>0</v>
      </c>
      <c r="BG159" s="238">
        <f>IF(N159="zákl. přenesená",J159,0)</f>
        <v>0</v>
      </c>
      <c r="BH159" s="238">
        <f>IF(N159="sníž. přenesená",J159,0)</f>
        <v>0</v>
      </c>
      <c r="BI159" s="238">
        <f>IF(N159="nulová",J159,0)</f>
        <v>0</v>
      </c>
      <c r="BJ159" s="17" t="s">
        <v>23</v>
      </c>
      <c r="BK159" s="238">
        <f>ROUND(I159*H159,2)</f>
        <v>0</v>
      </c>
      <c r="BL159" s="17" t="s">
        <v>488</v>
      </c>
      <c r="BM159" s="237" t="s">
        <v>521</v>
      </c>
    </row>
    <row r="160" s="15" customFormat="1">
      <c r="A160" s="15"/>
      <c r="B160" s="268"/>
      <c r="C160" s="269"/>
      <c r="D160" s="244" t="s">
        <v>146</v>
      </c>
      <c r="E160" s="270" t="s">
        <v>1</v>
      </c>
      <c r="F160" s="271" t="s">
        <v>522</v>
      </c>
      <c r="G160" s="269"/>
      <c r="H160" s="270" t="s">
        <v>1</v>
      </c>
      <c r="I160" s="272"/>
      <c r="J160" s="269"/>
      <c r="K160" s="269"/>
      <c r="L160" s="273"/>
      <c r="M160" s="274"/>
      <c r="N160" s="275"/>
      <c r="O160" s="275"/>
      <c r="P160" s="275"/>
      <c r="Q160" s="275"/>
      <c r="R160" s="275"/>
      <c r="S160" s="275"/>
      <c r="T160" s="276"/>
      <c r="U160" s="15"/>
      <c r="V160" s="15"/>
      <c r="W160" s="15"/>
      <c r="X160" s="15"/>
      <c r="Y160" s="15"/>
      <c r="Z160" s="15"/>
      <c r="AA160" s="15"/>
      <c r="AB160" s="15"/>
      <c r="AC160" s="15"/>
      <c r="AD160" s="15"/>
      <c r="AE160" s="15"/>
      <c r="AT160" s="277" t="s">
        <v>146</v>
      </c>
      <c r="AU160" s="277" t="s">
        <v>92</v>
      </c>
      <c r="AV160" s="15" t="s">
        <v>23</v>
      </c>
      <c r="AW160" s="15" t="s">
        <v>40</v>
      </c>
      <c r="AX160" s="15" t="s">
        <v>85</v>
      </c>
      <c r="AY160" s="277" t="s">
        <v>133</v>
      </c>
    </row>
    <row r="161" s="15" customFormat="1">
      <c r="A161" s="15"/>
      <c r="B161" s="268"/>
      <c r="C161" s="269"/>
      <c r="D161" s="244" t="s">
        <v>146</v>
      </c>
      <c r="E161" s="270" t="s">
        <v>1</v>
      </c>
      <c r="F161" s="271" t="s">
        <v>523</v>
      </c>
      <c r="G161" s="269"/>
      <c r="H161" s="270" t="s">
        <v>1</v>
      </c>
      <c r="I161" s="272"/>
      <c r="J161" s="269"/>
      <c r="K161" s="269"/>
      <c r="L161" s="273"/>
      <c r="M161" s="274"/>
      <c r="N161" s="275"/>
      <c r="O161" s="275"/>
      <c r="P161" s="275"/>
      <c r="Q161" s="275"/>
      <c r="R161" s="275"/>
      <c r="S161" s="275"/>
      <c r="T161" s="276"/>
      <c r="U161" s="15"/>
      <c r="V161" s="15"/>
      <c r="W161" s="15"/>
      <c r="X161" s="15"/>
      <c r="Y161" s="15"/>
      <c r="Z161" s="15"/>
      <c r="AA161" s="15"/>
      <c r="AB161" s="15"/>
      <c r="AC161" s="15"/>
      <c r="AD161" s="15"/>
      <c r="AE161" s="15"/>
      <c r="AT161" s="277" t="s">
        <v>146</v>
      </c>
      <c r="AU161" s="277" t="s">
        <v>92</v>
      </c>
      <c r="AV161" s="15" t="s">
        <v>23</v>
      </c>
      <c r="AW161" s="15" t="s">
        <v>40</v>
      </c>
      <c r="AX161" s="15" t="s">
        <v>85</v>
      </c>
      <c r="AY161" s="277" t="s">
        <v>133</v>
      </c>
    </row>
    <row r="162" s="13" customFormat="1">
      <c r="A162" s="13"/>
      <c r="B162" s="246"/>
      <c r="C162" s="247"/>
      <c r="D162" s="244" t="s">
        <v>146</v>
      </c>
      <c r="E162" s="248" t="s">
        <v>1</v>
      </c>
      <c r="F162" s="249" t="s">
        <v>23</v>
      </c>
      <c r="G162" s="247"/>
      <c r="H162" s="250">
        <v>1</v>
      </c>
      <c r="I162" s="251"/>
      <c r="J162" s="247"/>
      <c r="K162" s="247"/>
      <c r="L162" s="252"/>
      <c r="M162" s="253"/>
      <c r="N162" s="254"/>
      <c r="O162" s="254"/>
      <c r="P162" s="254"/>
      <c r="Q162" s="254"/>
      <c r="R162" s="254"/>
      <c r="S162" s="254"/>
      <c r="T162" s="255"/>
      <c r="U162" s="13"/>
      <c r="V162" s="13"/>
      <c r="W162" s="13"/>
      <c r="X162" s="13"/>
      <c r="Y162" s="13"/>
      <c r="Z162" s="13"/>
      <c r="AA162" s="13"/>
      <c r="AB162" s="13"/>
      <c r="AC162" s="13"/>
      <c r="AD162" s="13"/>
      <c r="AE162" s="13"/>
      <c r="AT162" s="256" t="s">
        <v>146</v>
      </c>
      <c r="AU162" s="256" t="s">
        <v>92</v>
      </c>
      <c r="AV162" s="13" t="s">
        <v>92</v>
      </c>
      <c r="AW162" s="13" t="s">
        <v>40</v>
      </c>
      <c r="AX162" s="13" t="s">
        <v>23</v>
      </c>
      <c r="AY162" s="256" t="s">
        <v>133</v>
      </c>
    </row>
    <row r="163" s="2" customFormat="1" ht="21.75" customHeight="1">
      <c r="A163" s="38"/>
      <c r="B163" s="39"/>
      <c r="C163" s="226" t="s">
        <v>186</v>
      </c>
      <c r="D163" s="226" t="s">
        <v>135</v>
      </c>
      <c r="E163" s="227" t="s">
        <v>524</v>
      </c>
      <c r="F163" s="228" t="s">
        <v>525</v>
      </c>
      <c r="G163" s="229" t="s">
        <v>487</v>
      </c>
      <c r="H163" s="230">
        <v>1</v>
      </c>
      <c r="I163" s="231"/>
      <c r="J163" s="232">
        <f>ROUND(I163*H163,2)</f>
        <v>0</v>
      </c>
      <c r="K163" s="228" t="s">
        <v>1</v>
      </c>
      <c r="L163" s="44"/>
      <c r="M163" s="233" t="s">
        <v>1</v>
      </c>
      <c r="N163" s="234" t="s">
        <v>50</v>
      </c>
      <c r="O163" s="91"/>
      <c r="P163" s="235">
        <f>O163*H163</f>
        <v>0</v>
      </c>
      <c r="Q163" s="235">
        <v>0</v>
      </c>
      <c r="R163" s="235">
        <f>Q163*H163</f>
        <v>0</v>
      </c>
      <c r="S163" s="235">
        <v>0</v>
      </c>
      <c r="T163" s="236">
        <f>S163*H163</f>
        <v>0</v>
      </c>
      <c r="U163" s="38"/>
      <c r="V163" s="38"/>
      <c r="W163" s="38"/>
      <c r="X163" s="38"/>
      <c r="Y163" s="38"/>
      <c r="Z163" s="38"/>
      <c r="AA163" s="38"/>
      <c r="AB163" s="38"/>
      <c r="AC163" s="38"/>
      <c r="AD163" s="38"/>
      <c r="AE163" s="38"/>
      <c r="AR163" s="237" t="s">
        <v>488</v>
      </c>
      <c r="AT163" s="237" t="s">
        <v>135</v>
      </c>
      <c r="AU163" s="237" t="s">
        <v>92</v>
      </c>
      <c r="AY163" s="17" t="s">
        <v>133</v>
      </c>
      <c r="BE163" s="238">
        <f>IF(N163="základní",J163,0)</f>
        <v>0</v>
      </c>
      <c r="BF163" s="238">
        <f>IF(N163="snížená",J163,0)</f>
        <v>0</v>
      </c>
      <c r="BG163" s="238">
        <f>IF(N163="zákl. přenesená",J163,0)</f>
        <v>0</v>
      </c>
      <c r="BH163" s="238">
        <f>IF(N163="sníž. přenesená",J163,0)</f>
        <v>0</v>
      </c>
      <c r="BI163" s="238">
        <f>IF(N163="nulová",J163,0)</f>
        <v>0</v>
      </c>
      <c r="BJ163" s="17" t="s">
        <v>23</v>
      </c>
      <c r="BK163" s="238">
        <f>ROUND(I163*H163,2)</f>
        <v>0</v>
      </c>
      <c r="BL163" s="17" t="s">
        <v>488</v>
      </c>
      <c r="BM163" s="237" t="s">
        <v>526</v>
      </c>
    </row>
    <row r="164" s="15" customFormat="1">
      <c r="A164" s="15"/>
      <c r="B164" s="268"/>
      <c r="C164" s="269"/>
      <c r="D164" s="244" t="s">
        <v>146</v>
      </c>
      <c r="E164" s="270" t="s">
        <v>1</v>
      </c>
      <c r="F164" s="271" t="s">
        <v>525</v>
      </c>
      <c r="G164" s="269"/>
      <c r="H164" s="270" t="s">
        <v>1</v>
      </c>
      <c r="I164" s="272"/>
      <c r="J164" s="269"/>
      <c r="K164" s="269"/>
      <c r="L164" s="273"/>
      <c r="M164" s="274"/>
      <c r="N164" s="275"/>
      <c r="O164" s="275"/>
      <c r="P164" s="275"/>
      <c r="Q164" s="275"/>
      <c r="R164" s="275"/>
      <c r="S164" s="275"/>
      <c r="T164" s="276"/>
      <c r="U164" s="15"/>
      <c r="V164" s="15"/>
      <c r="W164" s="15"/>
      <c r="X164" s="15"/>
      <c r="Y164" s="15"/>
      <c r="Z164" s="15"/>
      <c r="AA164" s="15"/>
      <c r="AB164" s="15"/>
      <c r="AC164" s="15"/>
      <c r="AD164" s="15"/>
      <c r="AE164" s="15"/>
      <c r="AT164" s="277" t="s">
        <v>146</v>
      </c>
      <c r="AU164" s="277" t="s">
        <v>92</v>
      </c>
      <c r="AV164" s="15" t="s">
        <v>23</v>
      </c>
      <c r="AW164" s="15" t="s">
        <v>40</v>
      </c>
      <c r="AX164" s="15" t="s">
        <v>85</v>
      </c>
      <c r="AY164" s="277" t="s">
        <v>133</v>
      </c>
    </row>
    <row r="165" s="13" customFormat="1">
      <c r="A165" s="13"/>
      <c r="B165" s="246"/>
      <c r="C165" s="247"/>
      <c r="D165" s="244" t="s">
        <v>146</v>
      </c>
      <c r="E165" s="248" t="s">
        <v>1</v>
      </c>
      <c r="F165" s="249" t="s">
        <v>23</v>
      </c>
      <c r="G165" s="247"/>
      <c r="H165" s="250">
        <v>1</v>
      </c>
      <c r="I165" s="251"/>
      <c r="J165" s="247"/>
      <c r="K165" s="247"/>
      <c r="L165" s="252"/>
      <c r="M165" s="253"/>
      <c r="N165" s="254"/>
      <c r="O165" s="254"/>
      <c r="P165" s="254"/>
      <c r="Q165" s="254"/>
      <c r="R165" s="254"/>
      <c r="S165" s="254"/>
      <c r="T165" s="255"/>
      <c r="U165" s="13"/>
      <c r="V165" s="13"/>
      <c r="W165" s="13"/>
      <c r="X165" s="13"/>
      <c r="Y165" s="13"/>
      <c r="Z165" s="13"/>
      <c r="AA165" s="13"/>
      <c r="AB165" s="13"/>
      <c r="AC165" s="13"/>
      <c r="AD165" s="13"/>
      <c r="AE165" s="13"/>
      <c r="AT165" s="256" t="s">
        <v>146</v>
      </c>
      <c r="AU165" s="256" t="s">
        <v>92</v>
      </c>
      <c r="AV165" s="13" t="s">
        <v>92</v>
      </c>
      <c r="AW165" s="13" t="s">
        <v>40</v>
      </c>
      <c r="AX165" s="13" t="s">
        <v>23</v>
      </c>
      <c r="AY165" s="256" t="s">
        <v>133</v>
      </c>
    </row>
    <row r="166" s="12" customFormat="1" ht="22.8" customHeight="1">
      <c r="A166" s="12"/>
      <c r="B166" s="210"/>
      <c r="C166" s="211"/>
      <c r="D166" s="212" t="s">
        <v>84</v>
      </c>
      <c r="E166" s="224" t="s">
        <v>527</v>
      </c>
      <c r="F166" s="224" t="s">
        <v>528</v>
      </c>
      <c r="G166" s="211"/>
      <c r="H166" s="211"/>
      <c r="I166" s="214"/>
      <c r="J166" s="225">
        <f>BK166</f>
        <v>0</v>
      </c>
      <c r="K166" s="211"/>
      <c r="L166" s="216"/>
      <c r="M166" s="217"/>
      <c r="N166" s="218"/>
      <c r="O166" s="218"/>
      <c r="P166" s="219">
        <f>SUM(P167:P175)</f>
        <v>0</v>
      </c>
      <c r="Q166" s="218"/>
      <c r="R166" s="219">
        <f>SUM(R167:R175)</f>
        <v>0</v>
      </c>
      <c r="S166" s="218"/>
      <c r="T166" s="220">
        <f>SUM(T167:T175)</f>
        <v>0</v>
      </c>
      <c r="U166" s="12"/>
      <c r="V166" s="12"/>
      <c r="W166" s="12"/>
      <c r="X166" s="12"/>
      <c r="Y166" s="12"/>
      <c r="Z166" s="12"/>
      <c r="AA166" s="12"/>
      <c r="AB166" s="12"/>
      <c r="AC166" s="12"/>
      <c r="AD166" s="12"/>
      <c r="AE166" s="12"/>
      <c r="AR166" s="221" t="s">
        <v>169</v>
      </c>
      <c r="AT166" s="222" t="s">
        <v>84</v>
      </c>
      <c r="AU166" s="222" t="s">
        <v>23</v>
      </c>
      <c r="AY166" s="221" t="s">
        <v>133</v>
      </c>
      <c r="BK166" s="223">
        <f>SUM(BK167:BK175)</f>
        <v>0</v>
      </c>
    </row>
    <row r="167" s="2" customFormat="1" ht="21.75" customHeight="1">
      <c r="A167" s="38"/>
      <c r="B167" s="39"/>
      <c r="C167" s="226" t="s">
        <v>197</v>
      </c>
      <c r="D167" s="226" t="s">
        <v>135</v>
      </c>
      <c r="E167" s="227" t="s">
        <v>529</v>
      </c>
      <c r="F167" s="228" t="s">
        <v>530</v>
      </c>
      <c r="G167" s="229" t="s">
        <v>309</v>
      </c>
      <c r="H167" s="230">
        <v>1</v>
      </c>
      <c r="I167" s="231"/>
      <c r="J167" s="232">
        <f>ROUND(I167*H167,2)</f>
        <v>0</v>
      </c>
      <c r="K167" s="228" t="s">
        <v>1</v>
      </c>
      <c r="L167" s="44"/>
      <c r="M167" s="233" t="s">
        <v>1</v>
      </c>
      <c r="N167" s="234" t="s">
        <v>50</v>
      </c>
      <c r="O167" s="91"/>
      <c r="P167" s="235">
        <f>O167*H167</f>
        <v>0</v>
      </c>
      <c r="Q167" s="235">
        <v>0</v>
      </c>
      <c r="R167" s="235">
        <f>Q167*H167</f>
        <v>0</v>
      </c>
      <c r="S167" s="235">
        <v>0</v>
      </c>
      <c r="T167" s="236">
        <f>S167*H167</f>
        <v>0</v>
      </c>
      <c r="U167" s="38"/>
      <c r="V167" s="38"/>
      <c r="W167" s="38"/>
      <c r="X167" s="38"/>
      <c r="Y167" s="38"/>
      <c r="Z167" s="38"/>
      <c r="AA167" s="38"/>
      <c r="AB167" s="38"/>
      <c r="AC167" s="38"/>
      <c r="AD167" s="38"/>
      <c r="AE167" s="38"/>
      <c r="AR167" s="237" t="s">
        <v>488</v>
      </c>
      <c r="AT167" s="237" t="s">
        <v>135</v>
      </c>
      <c r="AU167" s="237" t="s">
        <v>92</v>
      </c>
      <c r="AY167" s="17" t="s">
        <v>133</v>
      </c>
      <c r="BE167" s="238">
        <f>IF(N167="základní",J167,0)</f>
        <v>0</v>
      </c>
      <c r="BF167" s="238">
        <f>IF(N167="snížená",J167,0)</f>
        <v>0</v>
      </c>
      <c r="BG167" s="238">
        <f>IF(N167="zákl. přenesená",J167,0)</f>
        <v>0</v>
      </c>
      <c r="BH167" s="238">
        <f>IF(N167="sníž. přenesená",J167,0)</f>
        <v>0</v>
      </c>
      <c r="BI167" s="238">
        <f>IF(N167="nulová",J167,0)</f>
        <v>0</v>
      </c>
      <c r="BJ167" s="17" t="s">
        <v>23</v>
      </c>
      <c r="BK167" s="238">
        <f>ROUND(I167*H167,2)</f>
        <v>0</v>
      </c>
      <c r="BL167" s="17" t="s">
        <v>488</v>
      </c>
      <c r="BM167" s="237" t="s">
        <v>531</v>
      </c>
    </row>
    <row r="168" s="15" customFormat="1">
      <c r="A168" s="15"/>
      <c r="B168" s="268"/>
      <c r="C168" s="269"/>
      <c r="D168" s="244" t="s">
        <v>146</v>
      </c>
      <c r="E168" s="270" t="s">
        <v>1</v>
      </c>
      <c r="F168" s="271" t="s">
        <v>520</v>
      </c>
      <c r="G168" s="269"/>
      <c r="H168" s="270" t="s">
        <v>1</v>
      </c>
      <c r="I168" s="272"/>
      <c r="J168" s="269"/>
      <c r="K168" s="269"/>
      <c r="L168" s="273"/>
      <c r="M168" s="274"/>
      <c r="N168" s="275"/>
      <c r="O168" s="275"/>
      <c r="P168" s="275"/>
      <c r="Q168" s="275"/>
      <c r="R168" s="275"/>
      <c r="S168" s="275"/>
      <c r="T168" s="276"/>
      <c r="U168" s="15"/>
      <c r="V168" s="15"/>
      <c r="W168" s="15"/>
      <c r="X168" s="15"/>
      <c r="Y168" s="15"/>
      <c r="Z168" s="15"/>
      <c r="AA168" s="15"/>
      <c r="AB168" s="15"/>
      <c r="AC168" s="15"/>
      <c r="AD168" s="15"/>
      <c r="AE168" s="15"/>
      <c r="AT168" s="277" t="s">
        <v>146</v>
      </c>
      <c r="AU168" s="277" t="s">
        <v>92</v>
      </c>
      <c r="AV168" s="15" t="s">
        <v>23</v>
      </c>
      <c r="AW168" s="15" t="s">
        <v>40</v>
      </c>
      <c r="AX168" s="15" t="s">
        <v>85</v>
      </c>
      <c r="AY168" s="277" t="s">
        <v>133</v>
      </c>
    </row>
    <row r="169" s="15" customFormat="1">
      <c r="A169" s="15"/>
      <c r="B169" s="268"/>
      <c r="C169" s="269"/>
      <c r="D169" s="244" t="s">
        <v>146</v>
      </c>
      <c r="E169" s="270" t="s">
        <v>1</v>
      </c>
      <c r="F169" s="271" t="s">
        <v>532</v>
      </c>
      <c r="G169" s="269"/>
      <c r="H169" s="270" t="s">
        <v>1</v>
      </c>
      <c r="I169" s="272"/>
      <c r="J169" s="269"/>
      <c r="K169" s="269"/>
      <c r="L169" s="273"/>
      <c r="M169" s="274"/>
      <c r="N169" s="275"/>
      <c r="O169" s="275"/>
      <c r="P169" s="275"/>
      <c r="Q169" s="275"/>
      <c r="R169" s="275"/>
      <c r="S169" s="275"/>
      <c r="T169" s="276"/>
      <c r="U169" s="15"/>
      <c r="V169" s="15"/>
      <c r="W169" s="15"/>
      <c r="X169" s="15"/>
      <c r="Y169" s="15"/>
      <c r="Z169" s="15"/>
      <c r="AA169" s="15"/>
      <c r="AB169" s="15"/>
      <c r="AC169" s="15"/>
      <c r="AD169" s="15"/>
      <c r="AE169" s="15"/>
      <c r="AT169" s="277" t="s">
        <v>146</v>
      </c>
      <c r="AU169" s="277" t="s">
        <v>92</v>
      </c>
      <c r="AV169" s="15" t="s">
        <v>23</v>
      </c>
      <c r="AW169" s="15" t="s">
        <v>40</v>
      </c>
      <c r="AX169" s="15" t="s">
        <v>85</v>
      </c>
      <c r="AY169" s="277" t="s">
        <v>133</v>
      </c>
    </row>
    <row r="170" s="13" customFormat="1">
      <c r="A170" s="13"/>
      <c r="B170" s="246"/>
      <c r="C170" s="247"/>
      <c r="D170" s="244" t="s">
        <v>146</v>
      </c>
      <c r="E170" s="248" t="s">
        <v>1</v>
      </c>
      <c r="F170" s="249" t="s">
        <v>23</v>
      </c>
      <c r="G170" s="247"/>
      <c r="H170" s="250">
        <v>1</v>
      </c>
      <c r="I170" s="251"/>
      <c r="J170" s="247"/>
      <c r="K170" s="247"/>
      <c r="L170" s="252"/>
      <c r="M170" s="253"/>
      <c r="N170" s="254"/>
      <c r="O170" s="254"/>
      <c r="P170" s="254"/>
      <c r="Q170" s="254"/>
      <c r="R170" s="254"/>
      <c r="S170" s="254"/>
      <c r="T170" s="255"/>
      <c r="U170" s="13"/>
      <c r="V170" s="13"/>
      <c r="W170" s="13"/>
      <c r="X170" s="13"/>
      <c r="Y170" s="13"/>
      <c r="Z170" s="13"/>
      <c r="AA170" s="13"/>
      <c r="AB170" s="13"/>
      <c r="AC170" s="13"/>
      <c r="AD170" s="13"/>
      <c r="AE170" s="13"/>
      <c r="AT170" s="256" t="s">
        <v>146</v>
      </c>
      <c r="AU170" s="256" t="s">
        <v>92</v>
      </c>
      <c r="AV170" s="13" t="s">
        <v>92</v>
      </c>
      <c r="AW170" s="13" t="s">
        <v>40</v>
      </c>
      <c r="AX170" s="13" t="s">
        <v>23</v>
      </c>
      <c r="AY170" s="256" t="s">
        <v>133</v>
      </c>
    </row>
    <row r="171" s="2" customFormat="1" ht="24.15" customHeight="1">
      <c r="A171" s="38"/>
      <c r="B171" s="39"/>
      <c r="C171" s="226" t="s">
        <v>204</v>
      </c>
      <c r="D171" s="226" t="s">
        <v>135</v>
      </c>
      <c r="E171" s="227" t="s">
        <v>533</v>
      </c>
      <c r="F171" s="228" t="s">
        <v>534</v>
      </c>
      <c r="G171" s="229" t="s">
        <v>487</v>
      </c>
      <c r="H171" s="230">
        <v>1</v>
      </c>
      <c r="I171" s="231"/>
      <c r="J171" s="232">
        <f>ROUND(I171*H171,2)</f>
        <v>0</v>
      </c>
      <c r="K171" s="228" t="s">
        <v>1</v>
      </c>
      <c r="L171" s="44"/>
      <c r="M171" s="233" t="s">
        <v>1</v>
      </c>
      <c r="N171" s="234" t="s">
        <v>50</v>
      </c>
      <c r="O171" s="91"/>
      <c r="P171" s="235">
        <f>O171*H171</f>
        <v>0</v>
      </c>
      <c r="Q171" s="235">
        <v>0</v>
      </c>
      <c r="R171" s="235">
        <f>Q171*H171</f>
        <v>0</v>
      </c>
      <c r="S171" s="235">
        <v>0</v>
      </c>
      <c r="T171" s="236">
        <f>S171*H171</f>
        <v>0</v>
      </c>
      <c r="U171" s="38"/>
      <c r="V171" s="38"/>
      <c r="W171" s="38"/>
      <c r="X171" s="38"/>
      <c r="Y171" s="38"/>
      <c r="Z171" s="38"/>
      <c r="AA171" s="38"/>
      <c r="AB171" s="38"/>
      <c r="AC171" s="38"/>
      <c r="AD171" s="38"/>
      <c r="AE171" s="38"/>
      <c r="AR171" s="237" t="s">
        <v>488</v>
      </c>
      <c r="AT171" s="237" t="s">
        <v>135</v>
      </c>
      <c r="AU171" s="237" t="s">
        <v>92</v>
      </c>
      <c r="AY171" s="17" t="s">
        <v>133</v>
      </c>
      <c r="BE171" s="238">
        <f>IF(N171="základní",J171,0)</f>
        <v>0</v>
      </c>
      <c r="BF171" s="238">
        <f>IF(N171="snížená",J171,0)</f>
        <v>0</v>
      </c>
      <c r="BG171" s="238">
        <f>IF(N171="zákl. přenesená",J171,0)</f>
        <v>0</v>
      </c>
      <c r="BH171" s="238">
        <f>IF(N171="sníž. přenesená",J171,0)</f>
        <v>0</v>
      </c>
      <c r="BI171" s="238">
        <f>IF(N171="nulová",J171,0)</f>
        <v>0</v>
      </c>
      <c r="BJ171" s="17" t="s">
        <v>23</v>
      </c>
      <c r="BK171" s="238">
        <f>ROUND(I171*H171,2)</f>
        <v>0</v>
      </c>
      <c r="BL171" s="17" t="s">
        <v>488</v>
      </c>
      <c r="BM171" s="237" t="s">
        <v>535</v>
      </c>
    </row>
    <row r="172" s="15" customFormat="1">
      <c r="A172" s="15"/>
      <c r="B172" s="268"/>
      <c r="C172" s="269"/>
      <c r="D172" s="244" t="s">
        <v>146</v>
      </c>
      <c r="E172" s="270" t="s">
        <v>1</v>
      </c>
      <c r="F172" s="271" t="s">
        <v>534</v>
      </c>
      <c r="G172" s="269"/>
      <c r="H172" s="270" t="s">
        <v>1</v>
      </c>
      <c r="I172" s="272"/>
      <c r="J172" s="269"/>
      <c r="K172" s="269"/>
      <c r="L172" s="273"/>
      <c r="M172" s="274"/>
      <c r="N172" s="275"/>
      <c r="O172" s="275"/>
      <c r="P172" s="275"/>
      <c r="Q172" s="275"/>
      <c r="R172" s="275"/>
      <c r="S172" s="275"/>
      <c r="T172" s="276"/>
      <c r="U172" s="15"/>
      <c r="V172" s="15"/>
      <c r="W172" s="15"/>
      <c r="X172" s="15"/>
      <c r="Y172" s="15"/>
      <c r="Z172" s="15"/>
      <c r="AA172" s="15"/>
      <c r="AB172" s="15"/>
      <c r="AC172" s="15"/>
      <c r="AD172" s="15"/>
      <c r="AE172" s="15"/>
      <c r="AT172" s="277" t="s">
        <v>146</v>
      </c>
      <c r="AU172" s="277" t="s">
        <v>92</v>
      </c>
      <c r="AV172" s="15" t="s">
        <v>23</v>
      </c>
      <c r="AW172" s="15" t="s">
        <v>40</v>
      </c>
      <c r="AX172" s="15" t="s">
        <v>85</v>
      </c>
      <c r="AY172" s="277" t="s">
        <v>133</v>
      </c>
    </row>
    <row r="173" s="15" customFormat="1">
      <c r="A173" s="15"/>
      <c r="B173" s="268"/>
      <c r="C173" s="269"/>
      <c r="D173" s="244" t="s">
        <v>146</v>
      </c>
      <c r="E173" s="270" t="s">
        <v>1</v>
      </c>
      <c r="F173" s="271" t="s">
        <v>536</v>
      </c>
      <c r="G173" s="269"/>
      <c r="H173" s="270" t="s">
        <v>1</v>
      </c>
      <c r="I173" s="272"/>
      <c r="J173" s="269"/>
      <c r="K173" s="269"/>
      <c r="L173" s="273"/>
      <c r="M173" s="274"/>
      <c r="N173" s="275"/>
      <c r="O173" s="275"/>
      <c r="P173" s="275"/>
      <c r="Q173" s="275"/>
      <c r="R173" s="275"/>
      <c r="S173" s="275"/>
      <c r="T173" s="276"/>
      <c r="U173" s="15"/>
      <c r="V173" s="15"/>
      <c r="W173" s="15"/>
      <c r="X173" s="15"/>
      <c r="Y173" s="15"/>
      <c r="Z173" s="15"/>
      <c r="AA173" s="15"/>
      <c r="AB173" s="15"/>
      <c r="AC173" s="15"/>
      <c r="AD173" s="15"/>
      <c r="AE173" s="15"/>
      <c r="AT173" s="277" t="s">
        <v>146</v>
      </c>
      <c r="AU173" s="277" t="s">
        <v>92</v>
      </c>
      <c r="AV173" s="15" t="s">
        <v>23</v>
      </c>
      <c r="AW173" s="15" t="s">
        <v>40</v>
      </c>
      <c r="AX173" s="15" t="s">
        <v>85</v>
      </c>
      <c r="AY173" s="277" t="s">
        <v>133</v>
      </c>
    </row>
    <row r="174" s="15" customFormat="1">
      <c r="A174" s="15"/>
      <c r="B174" s="268"/>
      <c r="C174" s="269"/>
      <c r="D174" s="244" t="s">
        <v>146</v>
      </c>
      <c r="E174" s="270" t="s">
        <v>1</v>
      </c>
      <c r="F174" s="271" t="s">
        <v>537</v>
      </c>
      <c r="G174" s="269"/>
      <c r="H174" s="270" t="s">
        <v>1</v>
      </c>
      <c r="I174" s="272"/>
      <c r="J174" s="269"/>
      <c r="K174" s="269"/>
      <c r="L174" s="273"/>
      <c r="M174" s="274"/>
      <c r="N174" s="275"/>
      <c r="O174" s="275"/>
      <c r="P174" s="275"/>
      <c r="Q174" s="275"/>
      <c r="R174" s="275"/>
      <c r="S174" s="275"/>
      <c r="T174" s="276"/>
      <c r="U174" s="15"/>
      <c r="V174" s="15"/>
      <c r="W174" s="15"/>
      <c r="X174" s="15"/>
      <c r="Y174" s="15"/>
      <c r="Z174" s="15"/>
      <c r="AA174" s="15"/>
      <c r="AB174" s="15"/>
      <c r="AC174" s="15"/>
      <c r="AD174" s="15"/>
      <c r="AE174" s="15"/>
      <c r="AT174" s="277" t="s">
        <v>146</v>
      </c>
      <c r="AU174" s="277" t="s">
        <v>92</v>
      </c>
      <c r="AV174" s="15" t="s">
        <v>23</v>
      </c>
      <c r="AW174" s="15" t="s">
        <v>40</v>
      </c>
      <c r="AX174" s="15" t="s">
        <v>85</v>
      </c>
      <c r="AY174" s="277" t="s">
        <v>133</v>
      </c>
    </row>
    <row r="175" s="13" customFormat="1">
      <c r="A175" s="13"/>
      <c r="B175" s="246"/>
      <c r="C175" s="247"/>
      <c r="D175" s="244" t="s">
        <v>146</v>
      </c>
      <c r="E175" s="248" t="s">
        <v>1</v>
      </c>
      <c r="F175" s="249" t="s">
        <v>23</v>
      </c>
      <c r="G175" s="247"/>
      <c r="H175" s="250">
        <v>1</v>
      </c>
      <c r="I175" s="251"/>
      <c r="J175" s="247"/>
      <c r="K175" s="247"/>
      <c r="L175" s="252"/>
      <c r="M175" s="253"/>
      <c r="N175" s="254"/>
      <c r="O175" s="254"/>
      <c r="P175" s="254"/>
      <c r="Q175" s="254"/>
      <c r="R175" s="254"/>
      <c r="S175" s="254"/>
      <c r="T175" s="255"/>
      <c r="U175" s="13"/>
      <c r="V175" s="13"/>
      <c r="W175" s="13"/>
      <c r="X175" s="13"/>
      <c r="Y175" s="13"/>
      <c r="Z175" s="13"/>
      <c r="AA175" s="13"/>
      <c r="AB175" s="13"/>
      <c r="AC175" s="13"/>
      <c r="AD175" s="13"/>
      <c r="AE175" s="13"/>
      <c r="AT175" s="256" t="s">
        <v>146</v>
      </c>
      <c r="AU175" s="256" t="s">
        <v>92</v>
      </c>
      <c r="AV175" s="13" t="s">
        <v>92</v>
      </c>
      <c r="AW175" s="13" t="s">
        <v>40</v>
      </c>
      <c r="AX175" s="13" t="s">
        <v>23</v>
      </c>
      <c r="AY175" s="256" t="s">
        <v>133</v>
      </c>
    </row>
    <row r="176" s="12" customFormat="1" ht="22.8" customHeight="1">
      <c r="A176" s="12"/>
      <c r="B176" s="210"/>
      <c r="C176" s="211"/>
      <c r="D176" s="212" t="s">
        <v>84</v>
      </c>
      <c r="E176" s="224" t="s">
        <v>538</v>
      </c>
      <c r="F176" s="224" t="s">
        <v>539</v>
      </c>
      <c r="G176" s="211"/>
      <c r="H176" s="211"/>
      <c r="I176" s="214"/>
      <c r="J176" s="225">
        <f>BK176</f>
        <v>0</v>
      </c>
      <c r="K176" s="211"/>
      <c r="L176" s="216"/>
      <c r="M176" s="217"/>
      <c r="N176" s="218"/>
      <c r="O176" s="218"/>
      <c r="P176" s="219">
        <f>SUM(P177:P218)</f>
        <v>0</v>
      </c>
      <c r="Q176" s="218"/>
      <c r="R176" s="219">
        <f>SUM(R177:R218)</f>
        <v>0</v>
      </c>
      <c r="S176" s="218"/>
      <c r="T176" s="220">
        <f>SUM(T177:T218)</f>
        <v>0</v>
      </c>
      <c r="U176" s="12"/>
      <c r="V176" s="12"/>
      <c r="W176" s="12"/>
      <c r="X176" s="12"/>
      <c r="Y176" s="12"/>
      <c r="Z176" s="12"/>
      <c r="AA176" s="12"/>
      <c r="AB176" s="12"/>
      <c r="AC176" s="12"/>
      <c r="AD176" s="12"/>
      <c r="AE176" s="12"/>
      <c r="AR176" s="221" t="s">
        <v>169</v>
      </c>
      <c r="AT176" s="222" t="s">
        <v>84</v>
      </c>
      <c r="AU176" s="222" t="s">
        <v>23</v>
      </c>
      <c r="AY176" s="221" t="s">
        <v>133</v>
      </c>
      <c r="BK176" s="223">
        <f>SUM(BK177:BK218)</f>
        <v>0</v>
      </c>
    </row>
    <row r="177" s="2" customFormat="1" ht="16.5" customHeight="1">
      <c r="A177" s="38"/>
      <c r="B177" s="39"/>
      <c r="C177" s="226" t="s">
        <v>28</v>
      </c>
      <c r="D177" s="226" t="s">
        <v>135</v>
      </c>
      <c r="E177" s="227" t="s">
        <v>540</v>
      </c>
      <c r="F177" s="228" t="s">
        <v>541</v>
      </c>
      <c r="G177" s="229" t="s">
        <v>487</v>
      </c>
      <c r="H177" s="230">
        <v>1</v>
      </c>
      <c r="I177" s="231"/>
      <c r="J177" s="232">
        <f>ROUND(I177*H177,2)</f>
        <v>0</v>
      </c>
      <c r="K177" s="228" t="s">
        <v>1</v>
      </c>
      <c r="L177" s="44"/>
      <c r="M177" s="233" t="s">
        <v>1</v>
      </c>
      <c r="N177" s="234" t="s">
        <v>50</v>
      </c>
      <c r="O177" s="91"/>
      <c r="P177" s="235">
        <f>O177*H177</f>
        <v>0</v>
      </c>
      <c r="Q177" s="235">
        <v>0</v>
      </c>
      <c r="R177" s="235">
        <f>Q177*H177</f>
        <v>0</v>
      </c>
      <c r="S177" s="235">
        <v>0</v>
      </c>
      <c r="T177" s="236">
        <f>S177*H177</f>
        <v>0</v>
      </c>
      <c r="U177" s="38"/>
      <c r="V177" s="38"/>
      <c r="W177" s="38"/>
      <c r="X177" s="38"/>
      <c r="Y177" s="38"/>
      <c r="Z177" s="38"/>
      <c r="AA177" s="38"/>
      <c r="AB177" s="38"/>
      <c r="AC177" s="38"/>
      <c r="AD177" s="38"/>
      <c r="AE177" s="38"/>
      <c r="AR177" s="237" t="s">
        <v>488</v>
      </c>
      <c r="AT177" s="237" t="s">
        <v>135</v>
      </c>
      <c r="AU177" s="237" t="s">
        <v>92</v>
      </c>
      <c r="AY177" s="17" t="s">
        <v>133</v>
      </c>
      <c r="BE177" s="238">
        <f>IF(N177="základní",J177,0)</f>
        <v>0</v>
      </c>
      <c r="BF177" s="238">
        <f>IF(N177="snížená",J177,0)</f>
        <v>0</v>
      </c>
      <c r="BG177" s="238">
        <f>IF(N177="zákl. přenesená",J177,0)</f>
        <v>0</v>
      </c>
      <c r="BH177" s="238">
        <f>IF(N177="sníž. přenesená",J177,0)</f>
        <v>0</v>
      </c>
      <c r="BI177" s="238">
        <f>IF(N177="nulová",J177,0)</f>
        <v>0</v>
      </c>
      <c r="BJ177" s="17" t="s">
        <v>23</v>
      </c>
      <c r="BK177" s="238">
        <f>ROUND(I177*H177,2)</f>
        <v>0</v>
      </c>
      <c r="BL177" s="17" t="s">
        <v>488</v>
      </c>
      <c r="BM177" s="237" t="s">
        <v>542</v>
      </c>
    </row>
    <row r="178" s="15" customFormat="1">
      <c r="A178" s="15"/>
      <c r="B178" s="268"/>
      <c r="C178" s="269"/>
      <c r="D178" s="244" t="s">
        <v>146</v>
      </c>
      <c r="E178" s="270" t="s">
        <v>1</v>
      </c>
      <c r="F178" s="271" t="s">
        <v>543</v>
      </c>
      <c r="G178" s="269"/>
      <c r="H178" s="270" t="s">
        <v>1</v>
      </c>
      <c r="I178" s="272"/>
      <c r="J178" s="269"/>
      <c r="K178" s="269"/>
      <c r="L178" s="273"/>
      <c r="M178" s="274"/>
      <c r="N178" s="275"/>
      <c r="O178" s="275"/>
      <c r="P178" s="275"/>
      <c r="Q178" s="275"/>
      <c r="R178" s="275"/>
      <c r="S178" s="275"/>
      <c r="T178" s="276"/>
      <c r="U178" s="15"/>
      <c r="V178" s="15"/>
      <c r="W178" s="15"/>
      <c r="X178" s="15"/>
      <c r="Y178" s="15"/>
      <c r="Z178" s="15"/>
      <c r="AA178" s="15"/>
      <c r="AB178" s="15"/>
      <c r="AC178" s="15"/>
      <c r="AD178" s="15"/>
      <c r="AE178" s="15"/>
      <c r="AT178" s="277" t="s">
        <v>146</v>
      </c>
      <c r="AU178" s="277" t="s">
        <v>92</v>
      </c>
      <c r="AV178" s="15" t="s">
        <v>23</v>
      </c>
      <c r="AW178" s="15" t="s">
        <v>40</v>
      </c>
      <c r="AX178" s="15" t="s">
        <v>85</v>
      </c>
      <c r="AY178" s="277" t="s">
        <v>133</v>
      </c>
    </row>
    <row r="179" s="15" customFormat="1">
      <c r="A179" s="15"/>
      <c r="B179" s="268"/>
      <c r="C179" s="269"/>
      <c r="D179" s="244" t="s">
        <v>146</v>
      </c>
      <c r="E179" s="270" t="s">
        <v>1</v>
      </c>
      <c r="F179" s="271" t="s">
        <v>544</v>
      </c>
      <c r="G179" s="269"/>
      <c r="H179" s="270" t="s">
        <v>1</v>
      </c>
      <c r="I179" s="272"/>
      <c r="J179" s="269"/>
      <c r="K179" s="269"/>
      <c r="L179" s="273"/>
      <c r="M179" s="274"/>
      <c r="N179" s="275"/>
      <c r="O179" s="275"/>
      <c r="P179" s="275"/>
      <c r="Q179" s="275"/>
      <c r="R179" s="275"/>
      <c r="S179" s="275"/>
      <c r="T179" s="276"/>
      <c r="U179" s="15"/>
      <c r="V179" s="15"/>
      <c r="W179" s="15"/>
      <c r="X179" s="15"/>
      <c r="Y179" s="15"/>
      <c r="Z179" s="15"/>
      <c r="AA179" s="15"/>
      <c r="AB179" s="15"/>
      <c r="AC179" s="15"/>
      <c r="AD179" s="15"/>
      <c r="AE179" s="15"/>
      <c r="AT179" s="277" t="s">
        <v>146</v>
      </c>
      <c r="AU179" s="277" t="s">
        <v>92</v>
      </c>
      <c r="AV179" s="15" t="s">
        <v>23</v>
      </c>
      <c r="AW179" s="15" t="s">
        <v>40</v>
      </c>
      <c r="AX179" s="15" t="s">
        <v>85</v>
      </c>
      <c r="AY179" s="277" t="s">
        <v>133</v>
      </c>
    </row>
    <row r="180" s="15" customFormat="1">
      <c r="A180" s="15"/>
      <c r="B180" s="268"/>
      <c r="C180" s="269"/>
      <c r="D180" s="244" t="s">
        <v>146</v>
      </c>
      <c r="E180" s="270" t="s">
        <v>1</v>
      </c>
      <c r="F180" s="271" t="s">
        <v>545</v>
      </c>
      <c r="G180" s="269"/>
      <c r="H180" s="270" t="s">
        <v>1</v>
      </c>
      <c r="I180" s="272"/>
      <c r="J180" s="269"/>
      <c r="K180" s="269"/>
      <c r="L180" s="273"/>
      <c r="M180" s="274"/>
      <c r="N180" s="275"/>
      <c r="O180" s="275"/>
      <c r="P180" s="275"/>
      <c r="Q180" s="275"/>
      <c r="R180" s="275"/>
      <c r="S180" s="275"/>
      <c r="T180" s="276"/>
      <c r="U180" s="15"/>
      <c r="V180" s="15"/>
      <c r="W180" s="15"/>
      <c r="X180" s="15"/>
      <c r="Y180" s="15"/>
      <c r="Z180" s="15"/>
      <c r="AA180" s="15"/>
      <c r="AB180" s="15"/>
      <c r="AC180" s="15"/>
      <c r="AD180" s="15"/>
      <c r="AE180" s="15"/>
      <c r="AT180" s="277" t="s">
        <v>146</v>
      </c>
      <c r="AU180" s="277" t="s">
        <v>92</v>
      </c>
      <c r="AV180" s="15" t="s">
        <v>23</v>
      </c>
      <c r="AW180" s="15" t="s">
        <v>40</v>
      </c>
      <c r="AX180" s="15" t="s">
        <v>85</v>
      </c>
      <c r="AY180" s="277" t="s">
        <v>133</v>
      </c>
    </row>
    <row r="181" s="13" customFormat="1">
      <c r="A181" s="13"/>
      <c r="B181" s="246"/>
      <c r="C181" s="247"/>
      <c r="D181" s="244" t="s">
        <v>146</v>
      </c>
      <c r="E181" s="248" t="s">
        <v>1</v>
      </c>
      <c r="F181" s="249" t="s">
        <v>23</v>
      </c>
      <c r="G181" s="247"/>
      <c r="H181" s="250">
        <v>1</v>
      </c>
      <c r="I181" s="251"/>
      <c r="J181" s="247"/>
      <c r="K181" s="247"/>
      <c r="L181" s="252"/>
      <c r="M181" s="253"/>
      <c r="N181" s="254"/>
      <c r="O181" s="254"/>
      <c r="P181" s="254"/>
      <c r="Q181" s="254"/>
      <c r="R181" s="254"/>
      <c r="S181" s="254"/>
      <c r="T181" s="255"/>
      <c r="U181" s="13"/>
      <c r="V181" s="13"/>
      <c r="W181" s="13"/>
      <c r="X181" s="13"/>
      <c r="Y181" s="13"/>
      <c r="Z181" s="13"/>
      <c r="AA181" s="13"/>
      <c r="AB181" s="13"/>
      <c r="AC181" s="13"/>
      <c r="AD181" s="13"/>
      <c r="AE181" s="13"/>
      <c r="AT181" s="256" t="s">
        <v>146</v>
      </c>
      <c r="AU181" s="256" t="s">
        <v>92</v>
      </c>
      <c r="AV181" s="13" t="s">
        <v>92</v>
      </c>
      <c r="AW181" s="13" t="s">
        <v>40</v>
      </c>
      <c r="AX181" s="13" t="s">
        <v>23</v>
      </c>
      <c r="AY181" s="256" t="s">
        <v>133</v>
      </c>
    </row>
    <row r="182" s="2" customFormat="1" ht="16.5" customHeight="1">
      <c r="A182" s="38"/>
      <c r="B182" s="39"/>
      <c r="C182" s="226" t="s">
        <v>219</v>
      </c>
      <c r="D182" s="226" t="s">
        <v>135</v>
      </c>
      <c r="E182" s="227" t="s">
        <v>546</v>
      </c>
      <c r="F182" s="228" t="s">
        <v>547</v>
      </c>
      <c r="G182" s="229" t="s">
        <v>548</v>
      </c>
      <c r="H182" s="230">
        <v>1</v>
      </c>
      <c r="I182" s="231"/>
      <c r="J182" s="232">
        <f>ROUND(I182*H182,2)</f>
        <v>0</v>
      </c>
      <c r="K182" s="228" t="s">
        <v>1</v>
      </c>
      <c r="L182" s="44"/>
      <c r="M182" s="233" t="s">
        <v>1</v>
      </c>
      <c r="N182" s="234" t="s">
        <v>50</v>
      </c>
      <c r="O182" s="91"/>
      <c r="P182" s="235">
        <f>O182*H182</f>
        <v>0</v>
      </c>
      <c r="Q182" s="235">
        <v>0</v>
      </c>
      <c r="R182" s="235">
        <f>Q182*H182</f>
        <v>0</v>
      </c>
      <c r="S182" s="235">
        <v>0</v>
      </c>
      <c r="T182" s="236">
        <f>S182*H182</f>
        <v>0</v>
      </c>
      <c r="U182" s="38"/>
      <c r="V182" s="38"/>
      <c r="W182" s="38"/>
      <c r="X182" s="38"/>
      <c r="Y182" s="38"/>
      <c r="Z182" s="38"/>
      <c r="AA182" s="38"/>
      <c r="AB182" s="38"/>
      <c r="AC182" s="38"/>
      <c r="AD182" s="38"/>
      <c r="AE182" s="38"/>
      <c r="AR182" s="237" t="s">
        <v>488</v>
      </c>
      <c r="AT182" s="237" t="s">
        <v>135</v>
      </c>
      <c r="AU182" s="237" t="s">
        <v>92</v>
      </c>
      <c r="AY182" s="17" t="s">
        <v>133</v>
      </c>
      <c r="BE182" s="238">
        <f>IF(N182="základní",J182,0)</f>
        <v>0</v>
      </c>
      <c r="BF182" s="238">
        <f>IF(N182="snížená",J182,0)</f>
        <v>0</v>
      </c>
      <c r="BG182" s="238">
        <f>IF(N182="zákl. přenesená",J182,0)</f>
        <v>0</v>
      </c>
      <c r="BH182" s="238">
        <f>IF(N182="sníž. přenesená",J182,0)</f>
        <v>0</v>
      </c>
      <c r="BI182" s="238">
        <f>IF(N182="nulová",J182,0)</f>
        <v>0</v>
      </c>
      <c r="BJ182" s="17" t="s">
        <v>23</v>
      </c>
      <c r="BK182" s="238">
        <f>ROUND(I182*H182,2)</f>
        <v>0</v>
      </c>
      <c r="BL182" s="17" t="s">
        <v>488</v>
      </c>
      <c r="BM182" s="237" t="s">
        <v>549</v>
      </c>
    </row>
    <row r="183" s="13" customFormat="1">
      <c r="A183" s="13"/>
      <c r="B183" s="246"/>
      <c r="C183" s="247"/>
      <c r="D183" s="244" t="s">
        <v>146</v>
      </c>
      <c r="E183" s="248" t="s">
        <v>1</v>
      </c>
      <c r="F183" s="249" t="s">
        <v>23</v>
      </c>
      <c r="G183" s="247"/>
      <c r="H183" s="250">
        <v>1</v>
      </c>
      <c r="I183" s="251"/>
      <c r="J183" s="247"/>
      <c r="K183" s="247"/>
      <c r="L183" s="252"/>
      <c r="M183" s="253"/>
      <c r="N183" s="254"/>
      <c r="O183" s="254"/>
      <c r="P183" s="254"/>
      <c r="Q183" s="254"/>
      <c r="R183" s="254"/>
      <c r="S183" s="254"/>
      <c r="T183" s="255"/>
      <c r="U183" s="13"/>
      <c r="V183" s="13"/>
      <c r="W183" s="13"/>
      <c r="X183" s="13"/>
      <c r="Y183" s="13"/>
      <c r="Z183" s="13"/>
      <c r="AA183" s="13"/>
      <c r="AB183" s="13"/>
      <c r="AC183" s="13"/>
      <c r="AD183" s="13"/>
      <c r="AE183" s="13"/>
      <c r="AT183" s="256" t="s">
        <v>146</v>
      </c>
      <c r="AU183" s="256" t="s">
        <v>92</v>
      </c>
      <c r="AV183" s="13" t="s">
        <v>92</v>
      </c>
      <c r="AW183" s="13" t="s">
        <v>40</v>
      </c>
      <c r="AX183" s="13" t="s">
        <v>23</v>
      </c>
      <c r="AY183" s="256" t="s">
        <v>133</v>
      </c>
    </row>
    <row r="184" s="2" customFormat="1" ht="16.5" customHeight="1">
      <c r="A184" s="38"/>
      <c r="B184" s="39"/>
      <c r="C184" s="226" t="s">
        <v>225</v>
      </c>
      <c r="D184" s="226" t="s">
        <v>135</v>
      </c>
      <c r="E184" s="227" t="s">
        <v>550</v>
      </c>
      <c r="F184" s="228" t="s">
        <v>551</v>
      </c>
      <c r="G184" s="229" t="s">
        <v>487</v>
      </c>
      <c r="H184" s="230">
        <v>2</v>
      </c>
      <c r="I184" s="231"/>
      <c r="J184" s="232">
        <f>ROUND(I184*H184,2)</f>
        <v>0</v>
      </c>
      <c r="K184" s="228" t="s">
        <v>1</v>
      </c>
      <c r="L184" s="44"/>
      <c r="M184" s="233" t="s">
        <v>1</v>
      </c>
      <c r="N184" s="234" t="s">
        <v>50</v>
      </c>
      <c r="O184" s="91"/>
      <c r="P184" s="235">
        <f>O184*H184</f>
        <v>0</v>
      </c>
      <c r="Q184" s="235">
        <v>0</v>
      </c>
      <c r="R184" s="235">
        <f>Q184*H184</f>
        <v>0</v>
      </c>
      <c r="S184" s="235">
        <v>0</v>
      </c>
      <c r="T184" s="236">
        <f>S184*H184</f>
        <v>0</v>
      </c>
      <c r="U184" s="38"/>
      <c r="V184" s="38"/>
      <c r="W184" s="38"/>
      <c r="X184" s="38"/>
      <c r="Y184" s="38"/>
      <c r="Z184" s="38"/>
      <c r="AA184" s="38"/>
      <c r="AB184" s="38"/>
      <c r="AC184" s="38"/>
      <c r="AD184" s="38"/>
      <c r="AE184" s="38"/>
      <c r="AR184" s="237" t="s">
        <v>488</v>
      </c>
      <c r="AT184" s="237" t="s">
        <v>135</v>
      </c>
      <c r="AU184" s="237" t="s">
        <v>92</v>
      </c>
      <c r="AY184" s="17" t="s">
        <v>133</v>
      </c>
      <c r="BE184" s="238">
        <f>IF(N184="základní",J184,0)</f>
        <v>0</v>
      </c>
      <c r="BF184" s="238">
        <f>IF(N184="snížená",J184,0)</f>
        <v>0</v>
      </c>
      <c r="BG184" s="238">
        <f>IF(N184="zákl. přenesená",J184,0)</f>
        <v>0</v>
      </c>
      <c r="BH184" s="238">
        <f>IF(N184="sníž. přenesená",J184,0)</f>
        <v>0</v>
      </c>
      <c r="BI184" s="238">
        <f>IF(N184="nulová",J184,0)</f>
        <v>0</v>
      </c>
      <c r="BJ184" s="17" t="s">
        <v>23</v>
      </c>
      <c r="BK184" s="238">
        <f>ROUND(I184*H184,2)</f>
        <v>0</v>
      </c>
      <c r="BL184" s="17" t="s">
        <v>488</v>
      </c>
      <c r="BM184" s="237" t="s">
        <v>552</v>
      </c>
    </row>
    <row r="185" s="15" customFormat="1">
      <c r="A185" s="15"/>
      <c r="B185" s="268"/>
      <c r="C185" s="269"/>
      <c r="D185" s="244" t="s">
        <v>146</v>
      </c>
      <c r="E185" s="270" t="s">
        <v>1</v>
      </c>
      <c r="F185" s="271" t="s">
        <v>553</v>
      </c>
      <c r="G185" s="269"/>
      <c r="H185" s="270" t="s">
        <v>1</v>
      </c>
      <c r="I185" s="272"/>
      <c r="J185" s="269"/>
      <c r="K185" s="269"/>
      <c r="L185" s="273"/>
      <c r="M185" s="274"/>
      <c r="N185" s="275"/>
      <c r="O185" s="275"/>
      <c r="P185" s="275"/>
      <c r="Q185" s="275"/>
      <c r="R185" s="275"/>
      <c r="S185" s="275"/>
      <c r="T185" s="276"/>
      <c r="U185" s="15"/>
      <c r="V185" s="15"/>
      <c r="W185" s="15"/>
      <c r="X185" s="15"/>
      <c r="Y185" s="15"/>
      <c r="Z185" s="15"/>
      <c r="AA185" s="15"/>
      <c r="AB185" s="15"/>
      <c r="AC185" s="15"/>
      <c r="AD185" s="15"/>
      <c r="AE185" s="15"/>
      <c r="AT185" s="277" t="s">
        <v>146</v>
      </c>
      <c r="AU185" s="277" t="s">
        <v>92</v>
      </c>
      <c r="AV185" s="15" t="s">
        <v>23</v>
      </c>
      <c r="AW185" s="15" t="s">
        <v>40</v>
      </c>
      <c r="AX185" s="15" t="s">
        <v>85</v>
      </c>
      <c r="AY185" s="277" t="s">
        <v>133</v>
      </c>
    </row>
    <row r="186" s="15" customFormat="1">
      <c r="A186" s="15"/>
      <c r="B186" s="268"/>
      <c r="C186" s="269"/>
      <c r="D186" s="244" t="s">
        <v>146</v>
      </c>
      <c r="E186" s="270" t="s">
        <v>1</v>
      </c>
      <c r="F186" s="271" t="s">
        <v>554</v>
      </c>
      <c r="G186" s="269"/>
      <c r="H186" s="270" t="s">
        <v>1</v>
      </c>
      <c r="I186" s="272"/>
      <c r="J186" s="269"/>
      <c r="K186" s="269"/>
      <c r="L186" s="273"/>
      <c r="M186" s="274"/>
      <c r="N186" s="275"/>
      <c r="O186" s="275"/>
      <c r="P186" s="275"/>
      <c r="Q186" s="275"/>
      <c r="R186" s="275"/>
      <c r="S186" s="275"/>
      <c r="T186" s="276"/>
      <c r="U186" s="15"/>
      <c r="V186" s="15"/>
      <c r="W186" s="15"/>
      <c r="X186" s="15"/>
      <c r="Y186" s="15"/>
      <c r="Z186" s="15"/>
      <c r="AA186" s="15"/>
      <c r="AB186" s="15"/>
      <c r="AC186" s="15"/>
      <c r="AD186" s="15"/>
      <c r="AE186" s="15"/>
      <c r="AT186" s="277" t="s">
        <v>146</v>
      </c>
      <c r="AU186" s="277" t="s">
        <v>92</v>
      </c>
      <c r="AV186" s="15" t="s">
        <v>23</v>
      </c>
      <c r="AW186" s="15" t="s">
        <v>40</v>
      </c>
      <c r="AX186" s="15" t="s">
        <v>85</v>
      </c>
      <c r="AY186" s="277" t="s">
        <v>133</v>
      </c>
    </row>
    <row r="187" s="13" customFormat="1">
      <c r="A187" s="13"/>
      <c r="B187" s="246"/>
      <c r="C187" s="247"/>
      <c r="D187" s="244" t="s">
        <v>146</v>
      </c>
      <c r="E187" s="248" t="s">
        <v>1</v>
      </c>
      <c r="F187" s="249" t="s">
        <v>555</v>
      </c>
      <c r="G187" s="247"/>
      <c r="H187" s="250">
        <v>2</v>
      </c>
      <c r="I187" s="251"/>
      <c r="J187" s="247"/>
      <c r="K187" s="247"/>
      <c r="L187" s="252"/>
      <c r="M187" s="253"/>
      <c r="N187" s="254"/>
      <c r="O187" s="254"/>
      <c r="P187" s="254"/>
      <c r="Q187" s="254"/>
      <c r="R187" s="254"/>
      <c r="S187" s="254"/>
      <c r="T187" s="255"/>
      <c r="U187" s="13"/>
      <c r="V187" s="13"/>
      <c r="W187" s="13"/>
      <c r="X187" s="13"/>
      <c r="Y187" s="13"/>
      <c r="Z187" s="13"/>
      <c r="AA187" s="13"/>
      <c r="AB187" s="13"/>
      <c r="AC187" s="13"/>
      <c r="AD187" s="13"/>
      <c r="AE187" s="13"/>
      <c r="AT187" s="256" t="s">
        <v>146</v>
      </c>
      <c r="AU187" s="256" t="s">
        <v>92</v>
      </c>
      <c r="AV187" s="13" t="s">
        <v>92</v>
      </c>
      <c r="AW187" s="13" t="s">
        <v>40</v>
      </c>
      <c r="AX187" s="13" t="s">
        <v>23</v>
      </c>
      <c r="AY187" s="256" t="s">
        <v>133</v>
      </c>
    </row>
    <row r="188" s="2" customFormat="1" ht="16.5" customHeight="1">
      <c r="A188" s="38"/>
      <c r="B188" s="39"/>
      <c r="C188" s="226" t="s">
        <v>231</v>
      </c>
      <c r="D188" s="226" t="s">
        <v>135</v>
      </c>
      <c r="E188" s="227" t="s">
        <v>556</v>
      </c>
      <c r="F188" s="228" t="s">
        <v>557</v>
      </c>
      <c r="G188" s="229" t="s">
        <v>487</v>
      </c>
      <c r="H188" s="230">
        <v>1</v>
      </c>
      <c r="I188" s="231"/>
      <c r="J188" s="232">
        <f>ROUND(I188*H188,2)</f>
        <v>0</v>
      </c>
      <c r="K188" s="228" t="s">
        <v>1</v>
      </c>
      <c r="L188" s="44"/>
      <c r="M188" s="233" t="s">
        <v>1</v>
      </c>
      <c r="N188" s="234" t="s">
        <v>50</v>
      </c>
      <c r="O188" s="91"/>
      <c r="P188" s="235">
        <f>O188*H188</f>
        <v>0</v>
      </c>
      <c r="Q188" s="235">
        <v>0</v>
      </c>
      <c r="R188" s="235">
        <f>Q188*H188</f>
        <v>0</v>
      </c>
      <c r="S188" s="235">
        <v>0</v>
      </c>
      <c r="T188" s="236">
        <f>S188*H188</f>
        <v>0</v>
      </c>
      <c r="U188" s="38"/>
      <c r="V188" s="38"/>
      <c r="W188" s="38"/>
      <c r="X188" s="38"/>
      <c r="Y188" s="38"/>
      <c r="Z188" s="38"/>
      <c r="AA188" s="38"/>
      <c r="AB188" s="38"/>
      <c r="AC188" s="38"/>
      <c r="AD188" s="38"/>
      <c r="AE188" s="38"/>
      <c r="AR188" s="237" t="s">
        <v>488</v>
      </c>
      <c r="AT188" s="237" t="s">
        <v>135</v>
      </c>
      <c r="AU188" s="237" t="s">
        <v>92</v>
      </c>
      <c r="AY188" s="17" t="s">
        <v>133</v>
      </c>
      <c r="BE188" s="238">
        <f>IF(N188="základní",J188,0)</f>
        <v>0</v>
      </c>
      <c r="BF188" s="238">
        <f>IF(N188="snížená",J188,0)</f>
        <v>0</v>
      </c>
      <c r="BG188" s="238">
        <f>IF(N188="zákl. přenesená",J188,0)</f>
        <v>0</v>
      </c>
      <c r="BH188" s="238">
        <f>IF(N188="sníž. přenesená",J188,0)</f>
        <v>0</v>
      </c>
      <c r="BI188" s="238">
        <f>IF(N188="nulová",J188,0)</f>
        <v>0</v>
      </c>
      <c r="BJ188" s="17" t="s">
        <v>23</v>
      </c>
      <c r="BK188" s="238">
        <f>ROUND(I188*H188,2)</f>
        <v>0</v>
      </c>
      <c r="BL188" s="17" t="s">
        <v>488</v>
      </c>
      <c r="BM188" s="237" t="s">
        <v>558</v>
      </c>
    </row>
    <row r="189" s="15" customFormat="1">
      <c r="A189" s="15"/>
      <c r="B189" s="268"/>
      <c r="C189" s="269"/>
      <c r="D189" s="244" t="s">
        <v>146</v>
      </c>
      <c r="E189" s="270" t="s">
        <v>1</v>
      </c>
      <c r="F189" s="271" t="s">
        <v>559</v>
      </c>
      <c r="G189" s="269"/>
      <c r="H189" s="270" t="s">
        <v>1</v>
      </c>
      <c r="I189" s="272"/>
      <c r="J189" s="269"/>
      <c r="K189" s="269"/>
      <c r="L189" s="273"/>
      <c r="M189" s="274"/>
      <c r="N189" s="275"/>
      <c r="O189" s="275"/>
      <c r="P189" s="275"/>
      <c r="Q189" s="275"/>
      <c r="R189" s="275"/>
      <c r="S189" s="275"/>
      <c r="T189" s="276"/>
      <c r="U189" s="15"/>
      <c r="V189" s="15"/>
      <c r="W189" s="15"/>
      <c r="X189" s="15"/>
      <c r="Y189" s="15"/>
      <c r="Z189" s="15"/>
      <c r="AA189" s="15"/>
      <c r="AB189" s="15"/>
      <c r="AC189" s="15"/>
      <c r="AD189" s="15"/>
      <c r="AE189" s="15"/>
      <c r="AT189" s="277" t="s">
        <v>146</v>
      </c>
      <c r="AU189" s="277" t="s">
        <v>92</v>
      </c>
      <c r="AV189" s="15" t="s">
        <v>23</v>
      </c>
      <c r="AW189" s="15" t="s">
        <v>40</v>
      </c>
      <c r="AX189" s="15" t="s">
        <v>85</v>
      </c>
      <c r="AY189" s="277" t="s">
        <v>133</v>
      </c>
    </row>
    <row r="190" s="15" customFormat="1">
      <c r="A190" s="15"/>
      <c r="B190" s="268"/>
      <c r="C190" s="269"/>
      <c r="D190" s="244" t="s">
        <v>146</v>
      </c>
      <c r="E190" s="270" t="s">
        <v>1</v>
      </c>
      <c r="F190" s="271" t="s">
        <v>560</v>
      </c>
      <c r="G190" s="269"/>
      <c r="H190" s="270" t="s">
        <v>1</v>
      </c>
      <c r="I190" s="272"/>
      <c r="J190" s="269"/>
      <c r="K190" s="269"/>
      <c r="L190" s="273"/>
      <c r="M190" s="274"/>
      <c r="N190" s="275"/>
      <c r="O190" s="275"/>
      <c r="P190" s="275"/>
      <c r="Q190" s="275"/>
      <c r="R190" s="275"/>
      <c r="S190" s="275"/>
      <c r="T190" s="276"/>
      <c r="U190" s="15"/>
      <c r="V190" s="15"/>
      <c r="W190" s="15"/>
      <c r="X190" s="15"/>
      <c r="Y190" s="15"/>
      <c r="Z190" s="15"/>
      <c r="AA190" s="15"/>
      <c r="AB190" s="15"/>
      <c r="AC190" s="15"/>
      <c r="AD190" s="15"/>
      <c r="AE190" s="15"/>
      <c r="AT190" s="277" t="s">
        <v>146</v>
      </c>
      <c r="AU190" s="277" t="s">
        <v>92</v>
      </c>
      <c r="AV190" s="15" t="s">
        <v>23</v>
      </c>
      <c r="AW190" s="15" t="s">
        <v>40</v>
      </c>
      <c r="AX190" s="15" t="s">
        <v>85</v>
      </c>
      <c r="AY190" s="277" t="s">
        <v>133</v>
      </c>
    </row>
    <row r="191" s="13" customFormat="1">
      <c r="A191" s="13"/>
      <c r="B191" s="246"/>
      <c r="C191" s="247"/>
      <c r="D191" s="244" t="s">
        <v>146</v>
      </c>
      <c r="E191" s="248" t="s">
        <v>1</v>
      </c>
      <c r="F191" s="249" t="s">
        <v>23</v>
      </c>
      <c r="G191" s="247"/>
      <c r="H191" s="250">
        <v>1</v>
      </c>
      <c r="I191" s="251"/>
      <c r="J191" s="247"/>
      <c r="K191" s="247"/>
      <c r="L191" s="252"/>
      <c r="M191" s="253"/>
      <c r="N191" s="254"/>
      <c r="O191" s="254"/>
      <c r="P191" s="254"/>
      <c r="Q191" s="254"/>
      <c r="R191" s="254"/>
      <c r="S191" s="254"/>
      <c r="T191" s="255"/>
      <c r="U191" s="13"/>
      <c r="V191" s="13"/>
      <c r="W191" s="13"/>
      <c r="X191" s="13"/>
      <c r="Y191" s="13"/>
      <c r="Z191" s="13"/>
      <c r="AA191" s="13"/>
      <c r="AB191" s="13"/>
      <c r="AC191" s="13"/>
      <c r="AD191" s="13"/>
      <c r="AE191" s="13"/>
      <c r="AT191" s="256" t="s">
        <v>146</v>
      </c>
      <c r="AU191" s="256" t="s">
        <v>92</v>
      </c>
      <c r="AV191" s="13" t="s">
        <v>92</v>
      </c>
      <c r="AW191" s="13" t="s">
        <v>40</v>
      </c>
      <c r="AX191" s="13" t="s">
        <v>23</v>
      </c>
      <c r="AY191" s="256" t="s">
        <v>133</v>
      </c>
    </row>
    <row r="192" s="2" customFormat="1" ht="16.5" customHeight="1">
      <c r="A192" s="38"/>
      <c r="B192" s="39"/>
      <c r="C192" s="226" t="s">
        <v>238</v>
      </c>
      <c r="D192" s="226" t="s">
        <v>135</v>
      </c>
      <c r="E192" s="227" t="s">
        <v>561</v>
      </c>
      <c r="F192" s="228" t="s">
        <v>562</v>
      </c>
      <c r="G192" s="229" t="s">
        <v>487</v>
      </c>
      <c r="H192" s="230">
        <v>1</v>
      </c>
      <c r="I192" s="231"/>
      <c r="J192" s="232">
        <f>ROUND(I192*H192,2)</f>
        <v>0</v>
      </c>
      <c r="K192" s="228" t="s">
        <v>1</v>
      </c>
      <c r="L192" s="44"/>
      <c r="M192" s="233" t="s">
        <v>1</v>
      </c>
      <c r="N192" s="234" t="s">
        <v>50</v>
      </c>
      <c r="O192" s="91"/>
      <c r="P192" s="235">
        <f>O192*H192</f>
        <v>0</v>
      </c>
      <c r="Q192" s="235">
        <v>0</v>
      </c>
      <c r="R192" s="235">
        <f>Q192*H192</f>
        <v>0</v>
      </c>
      <c r="S192" s="235">
        <v>0</v>
      </c>
      <c r="T192" s="236">
        <f>S192*H192</f>
        <v>0</v>
      </c>
      <c r="U192" s="38"/>
      <c r="V192" s="38"/>
      <c r="W192" s="38"/>
      <c r="X192" s="38"/>
      <c r="Y192" s="38"/>
      <c r="Z192" s="38"/>
      <c r="AA192" s="38"/>
      <c r="AB192" s="38"/>
      <c r="AC192" s="38"/>
      <c r="AD192" s="38"/>
      <c r="AE192" s="38"/>
      <c r="AR192" s="237" t="s">
        <v>488</v>
      </c>
      <c r="AT192" s="237" t="s">
        <v>135</v>
      </c>
      <c r="AU192" s="237" t="s">
        <v>92</v>
      </c>
      <c r="AY192" s="17" t="s">
        <v>133</v>
      </c>
      <c r="BE192" s="238">
        <f>IF(N192="základní",J192,0)</f>
        <v>0</v>
      </c>
      <c r="BF192" s="238">
        <f>IF(N192="snížená",J192,0)</f>
        <v>0</v>
      </c>
      <c r="BG192" s="238">
        <f>IF(N192="zákl. přenesená",J192,0)</f>
        <v>0</v>
      </c>
      <c r="BH192" s="238">
        <f>IF(N192="sníž. přenesená",J192,0)</f>
        <v>0</v>
      </c>
      <c r="BI192" s="238">
        <f>IF(N192="nulová",J192,0)</f>
        <v>0</v>
      </c>
      <c r="BJ192" s="17" t="s">
        <v>23</v>
      </c>
      <c r="BK192" s="238">
        <f>ROUND(I192*H192,2)</f>
        <v>0</v>
      </c>
      <c r="BL192" s="17" t="s">
        <v>488</v>
      </c>
      <c r="BM192" s="237" t="s">
        <v>563</v>
      </c>
    </row>
    <row r="193" s="15" customFormat="1">
      <c r="A193" s="15"/>
      <c r="B193" s="268"/>
      <c r="C193" s="269"/>
      <c r="D193" s="244" t="s">
        <v>146</v>
      </c>
      <c r="E193" s="270" t="s">
        <v>1</v>
      </c>
      <c r="F193" s="271" t="s">
        <v>559</v>
      </c>
      <c r="G193" s="269"/>
      <c r="H193" s="270" t="s">
        <v>1</v>
      </c>
      <c r="I193" s="272"/>
      <c r="J193" s="269"/>
      <c r="K193" s="269"/>
      <c r="L193" s="273"/>
      <c r="M193" s="274"/>
      <c r="N193" s="275"/>
      <c r="O193" s="275"/>
      <c r="P193" s="275"/>
      <c r="Q193" s="275"/>
      <c r="R193" s="275"/>
      <c r="S193" s="275"/>
      <c r="T193" s="276"/>
      <c r="U193" s="15"/>
      <c r="V193" s="15"/>
      <c r="W193" s="15"/>
      <c r="X193" s="15"/>
      <c r="Y193" s="15"/>
      <c r="Z193" s="15"/>
      <c r="AA193" s="15"/>
      <c r="AB193" s="15"/>
      <c r="AC193" s="15"/>
      <c r="AD193" s="15"/>
      <c r="AE193" s="15"/>
      <c r="AT193" s="277" t="s">
        <v>146</v>
      </c>
      <c r="AU193" s="277" t="s">
        <v>92</v>
      </c>
      <c r="AV193" s="15" t="s">
        <v>23</v>
      </c>
      <c r="AW193" s="15" t="s">
        <v>40</v>
      </c>
      <c r="AX193" s="15" t="s">
        <v>85</v>
      </c>
      <c r="AY193" s="277" t="s">
        <v>133</v>
      </c>
    </row>
    <row r="194" s="15" customFormat="1">
      <c r="A194" s="15"/>
      <c r="B194" s="268"/>
      <c r="C194" s="269"/>
      <c r="D194" s="244" t="s">
        <v>146</v>
      </c>
      <c r="E194" s="270" t="s">
        <v>1</v>
      </c>
      <c r="F194" s="271" t="s">
        <v>560</v>
      </c>
      <c r="G194" s="269"/>
      <c r="H194" s="270" t="s">
        <v>1</v>
      </c>
      <c r="I194" s="272"/>
      <c r="J194" s="269"/>
      <c r="K194" s="269"/>
      <c r="L194" s="273"/>
      <c r="M194" s="274"/>
      <c r="N194" s="275"/>
      <c r="O194" s="275"/>
      <c r="P194" s="275"/>
      <c r="Q194" s="275"/>
      <c r="R194" s="275"/>
      <c r="S194" s="275"/>
      <c r="T194" s="276"/>
      <c r="U194" s="15"/>
      <c r="V194" s="15"/>
      <c r="W194" s="15"/>
      <c r="X194" s="15"/>
      <c r="Y194" s="15"/>
      <c r="Z194" s="15"/>
      <c r="AA194" s="15"/>
      <c r="AB194" s="15"/>
      <c r="AC194" s="15"/>
      <c r="AD194" s="15"/>
      <c r="AE194" s="15"/>
      <c r="AT194" s="277" t="s">
        <v>146</v>
      </c>
      <c r="AU194" s="277" t="s">
        <v>92</v>
      </c>
      <c r="AV194" s="15" t="s">
        <v>23</v>
      </c>
      <c r="AW194" s="15" t="s">
        <v>40</v>
      </c>
      <c r="AX194" s="15" t="s">
        <v>85</v>
      </c>
      <c r="AY194" s="277" t="s">
        <v>133</v>
      </c>
    </row>
    <row r="195" s="13" customFormat="1">
      <c r="A195" s="13"/>
      <c r="B195" s="246"/>
      <c r="C195" s="247"/>
      <c r="D195" s="244" t="s">
        <v>146</v>
      </c>
      <c r="E195" s="248" t="s">
        <v>1</v>
      </c>
      <c r="F195" s="249" t="s">
        <v>23</v>
      </c>
      <c r="G195" s="247"/>
      <c r="H195" s="250">
        <v>1</v>
      </c>
      <c r="I195" s="251"/>
      <c r="J195" s="247"/>
      <c r="K195" s="247"/>
      <c r="L195" s="252"/>
      <c r="M195" s="253"/>
      <c r="N195" s="254"/>
      <c r="O195" s="254"/>
      <c r="P195" s="254"/>
      <c r="Q195" s="254"/>
      <c r="R195" s="254"/>
      <c r="S195" s="254"/>
      <c r="T195" s="255"/>
      <c r="U195" s="13"/>
      <c r="V195" s="13"/>
      <c r="W195" s="13"/>
      <c r="X195" s="13"/>
      <c r="Y195" s="13"/>
      <c r="Z195" s="13"/>
      <c r="AA195" s="13"/>
      <c r="AB195" s="13"/>
      <c r="AC195" s="13"/>
      <c r="AD195" s="13"/>
      <c r="AE195" s="13"/>
      <c r="AT195" s="256" t="s">
        <v>146</v>
      </c>
      <c r="AU195" s="256" t="s">
        <v>92</v>
      </c>
      <c r="AV195" s="13" t="s">
        <v>92</v>
      </c>
      <c r="AW195" s="13" t="s">
        <v>40</v>
      </c>
      <c r="AX195" s="13" t="s">
        <v>23</v>
      </c>
      <c r="AY195" s="256" t="s">
        <v>133</v>
      </c>
    </row>
    <row r="196" s="2" customFormat="1" ht="24.15" customHeight="1">
      <c r="A196" s="38"/>
      <c r="B196" s="39"/>
      <c r="C196" s="226" t="s">
        <v>8</v>
      </c>
      <c r="D196" s="226" t="s">
        <v>135</v>
      </c>
      <c r="E196" s="227" t="s">
        <v>564</v>
      </c>
      <c r="F196" s="228" t="s">
        <v>565</v>
      </c>
      <c r="G196" s="229" t="s">
        <v>487</v>
      </c>
      <c r="H196" s="230">
        <v>1</v>
      </c>
      <c r="I196" s="231"/>
      <c r="J196" s="232">
        <f>ROUND(I196*H196,2)</f>
        <v>0</v>
      </c>
      <c r="K196" s="228" t="s">
        <v>1</v>
      </c>
      <c r="L196" s="44"/>
      <c r="M196" s="233" t="s">
        <v>1</v>
      </c>
      <c r="N196" s="234" t="s">
        <v>50</v>
      </c>
      <c r="O196" s="91"/>
      <c r="P196" s="235">
        <f>O196*H196</f>
        <v>0</v>
      </c>
      <c r="Q196" s="235">
        <v>0</v>
      </c>
      <c r="R196" s="235">
        <f>Q196*H196</f>
        <v>0</v>
      </c>
      <c r="S196" s="235">
        <v>0</v>
      </c>
      <c r="T196" s="236">
        <f>S196*H196</f>
        <v>0</v>
      </c>
      <c r="U196" s="38"/>
      <c r="V196" s="38"/>
      <c r="W196" s="38"/>
      <c r="X196" s="38"/>
      <c r="Y196" s="38"/>
      <c r="Z196" s="38"/>
      <c r="AA196" s="38"/>
      <c r="AB196" s="38"/>
      <c r="AC196" s="38"/>
      <c r="AD196" s="38"/>
      <c r="AE196" s="38"/>
      <c r="AR196" s="237" t="s">
        <v>488</v>
      </c>
      <c r="AT196" s="237" t="s">
        <v>135</v>
      </c>
      <c r="AU196" s="237" t="s">
        <v>92</v>
      </c>
      <c r="AY196" s="17" t="s">
        <v>133</v>
      </c>
      <c r="BE196" s="238">
        <f>IF(N196="základní",J196,0)</f>
        <v>0</v>
      </c>
      <c r="BF196" s="238">
        <f>IF(N196="snížená",J196,0)</f>
        <v>0</v>
      </c>
      <c r="BG196" s="238">
        <f>IF(N196="zákl. přenesená",J196,0)</f>
        <v>0</v>
      </c>
      <c r="BH196" s="238">
        <f>IF(N196="sníž. přenesená",J196,0)</f>
        <v>0</v>
      </c>
      <c r="BI196" s="238">
        <f>IF(N196="nulová",J196,0)</f>
        <v>0</v>
      </c>
      <c r="BJ196" s="17" t="s">
        <v>23</v>
      </c>
      <c r="BK196" s="238">
        <f>ROUND(I196*H196,2)</f>
        <v>0</v>
      </c>
      <c r="BL196" s="17" t="s">
        <v>488</v>
      </c>
      <c r="BM196" s="237" t="s">
        <v>566</v>
      </c>
    </row>
    <row r="197" s="13" customFormat="1">
      <c r="A197" s="13"/>
      <c r="B197" s="246"/>
      <c r="C197" s="247"/>
      <c r="D197" s="244" t="s">
        <v>146</v>
      </c>
      <c r="E197" s="248" t="s">
        <v>1</v>
      </c>
      <c r="F197" s="249" t="s">
        <v>23</v>
      </c>
      <c r="G197" s="247"/>
      <c r="H197" s="250">
        <v>1</v>
      </c>
      <c r="I197" s="251"/>
      <c r="J197" s="247"/>
      <c r="K197" s="247"/>
      <c r="L197" s="252"/>
      <c r="M197" s="253"/>
      <c r="N197" s="254"/>
      <c r="O197" s="254"/>
      <c r="P197" s="254"/>
      <c r="Q197" s="254"/>
      <c r="R197" s="254"/>
      <c r="S197" s="254"/>
      <c r="T197" s="255"/>
      <c r="U197" s="13"/>
      <c r="V197" s="13"/>
      <c r="W197" s="13"/>
      <c r="X197" s="13"/>
      <c r="Y197" s="13"/>
      <c r="Z197" s="13"/>
      <c r="AA197" s="13"/>
      <c r="AB197" s="13"/>
      <c r="AC197" s="13"/>
      <c r="AD197" s="13"/>
      <c r="AE197" s="13"/>
      <c r="AT197" s="256" t="s">
        <v>146</v>
      </c>
      <c r="AU197" s="256" t="s">
        <v>92</v>
      </c>
      <c r="AV197" s="13" t="s">
        <v>92</v>
      </c>
      <c r="AW197" s="13" t="s">
        <v>40</v>
      </c>
      <c r="AX197" s="13" t="s">
        <v>23</v>
      </c>
      <c r="AY197" s="256" t="s">
        <v>133</v>
      </c>
    </row>
    <row r="198" s="2" customFormat="1" ht="37.8" customHeight="1">
      <c r="A198" s="38"/>
      <c r="B198" s="39"/>
      <c r="C198" s="226" t="s">
        <v>248</v>
      </c>
      <c r="D198" s="226" t="s">
        <v>135</v>
      </c>
      <c r="E198" s="227" t="s">
        <v>567</v>
      </c>
      <c r="F198" s="228" t="s">
        <v>568</v>
      </c>
      <c r="G198" s="229" t="s">
        <v>487</v>
      </c>
      <c r="H198" s="230">
        <v>1</v>
      </c>
      <c r="I198" s="231"/>
      <c r="J198" s="232">
        <f>ROUND(I198*H198,2)</f>
        <v>0</v>
      </c>
      <c r="K198" s="228" t="s">
        <v>1</v>
      </c>
      <c r="L198" s="44"/>
      <c r="M198" s="233" t="s">
        <v>1</v>
      </c>
      <c r="N198" s="234" t="s">
        <v>50</v>
      </c>
      <c r="O198" s="91"/>
      <c r="P198" s="235">
        <f>O198*H198</f>
        <v>0</v>
      </c>
      <c r="Q198" s="235">
        <v>0</v>
      </c>
      <c r="R198" s="235">
        <f>Q198*H198</f>
        <v>0</v>
      </c>
      <c r="S198" s="235">
        <v>0</v>
      </c>
      <c r="T198" s="236">
        <f>S198*H198</f>
        <v>0</v>
      </c>
      <c r="U198" s="38"/>
      <c r="V198" s="38"/>
      <c r="W198" s="38"/>
      <c r="X198" s="38"/>
      <c r="Y198" s="38"/>
      <c r="Z198" s="38"/>
      <c r="AA198" s="38"/>
      <c r="AB198" s="38"/>
      <c r="AC198" s="38"/>
      <c r="AD198" s="38"/>
      <c r="AE198" s="38"/>
      <c r="AR198" s="237" t="s">
        <v>488</v>
      </c>
      <c r="AT198" s="237" t="s">
        <v>135</v>
      </c>
      <c r="AU198" s="237" t="s">
        <v>92</v>
      </c>
      <c r="AY198" s="17" t="s">
        <v>133</v>
      </c>
      <c r="BE198" s="238">
        <f>IF(N198="základní",J198,0)</f>
        <v>0</v>
      </c>
      <c r="BF198" s="238">
        <f>IF(N198="snížená",J198,0)</f>
        <v>0</v>
      </c>
      <c r="BG198" s="238">
        <f>IF(N198="zákl. přenesená",J198,0)</f>
        <v>0</v>
      </c>
      <c r="BH198" s="238">
        <f>IF(N198="sníž. přenesená",J198,0)</f>
        <v>0</v>
      </c>
      <c r="BI198" s="238">
        <f>IF(N198="nulová",J198,0)</f>
        <v>0</v>
      </c>
      <c r="BJ198" s="17" t="s">
        <v>23</v>
      </c>
      <c r="BK198" s="238">
        <f>ROUND(I198*H198,2)</f>
        <v>0</v>
      </c>
      <c r="BL198" s="17" t="s">
        <v>488</v>
      </c>
      <c r="BM198" s="237" t="s">
        <v>569</v>
      </c>
    </row>
    <row r="199" s="15" customFormat="1">
      <c r="A199" s="15"/>
      <c r="B199" s="268"/>
      <c r="C199" s="269"/>
      <c r="D199" s="244" t="s">
        <v>146</v>
      </c>
      <c r="E199" s="270" t="s">
        <v>1</v>
      </c>
      <c r="F199" s="271" t="s">
        <v>570</v>
      </c>
      <c r="G199" s="269"/>
      <c r="H199" s="270" t="s">
        <v>1</v>
      </c>
      <c r="I199" s="272"/>
      <c r="J199" s="269"/>
      <c r="K199" s="269"/>
      <c r="L199" s="273"/>
      <c r="M199" s="274"/>
      <c r="N199" s="275"/>
      <c r="O199" s="275"/>
      <c r="P199" s="275"/>
      <c r="Q199" s="275"/>
      <c r="R199" s="275"/>
      <c r="S199" s="275"/>
      <c r="T199" s="276"/>
      <c r="U199" s="15"/>
      <c r="V199" s="15"/>
      <c r="W199" s="15"/>
      <c r="X199" s="15"/>
      <c r="Y199" s="15"/>
      <c r="Z199" s="15"/>
      <c r="AA199" s="15"/>
      <c r="AB199" s="15"/>
      <c r="AC199" s="15"/>
      <c r="AD199" s="15"/>
      <c r="AE199" s="15"/>
      <c r="AT199" s="277" t="s">
        <v>146</v>
      </c>
      <c r="AU199" s="277" t="s">
        <v>92</v>
      </c>
      <c r="AV199" s="15" t="s">
        <v>23</v>
      </c>
      <c r="AW199" s="15" t="s">
        <v>40</v>
      </c>
      <c r="AX199" s="15" t="s">
        <v>85</v>
      </c>
      <c r="AY199" s="277" t="s">
        <v>133</v>
      </c>
    </row>
    <row r="200" s="13" customFormat="1">
      <c r="A200" s="13"/>
      <c r="B200" s="246"/>
      <c r="C200" s="247"/>
      <c r="D200" s="244" t="s">
        <v>146</v>
      </c>
      <c r="E200" s="248" t="s">
        <v>1</v>
      </c>
      <c r="F200" s="249" t="s">
        <v>23</v>
      </c>
      <c r="G200" s="247"/>
      <c r="H200" s="250">
        <v>1</v>
      </c>
      <c r="I200" s="251"/>
      <c r="J200" s="247"/>
      <c r="K200" s="247"/>
      <c r="L200" s="252"/>
      <c r="M200" s="253"/>
      <c r="N200" s="254"/>
      <c r="O200" s="254"/>
      <c r="P200" s="254"/>
      <c r="Q200" s="254"/>
      <c r="R200" s="254"/>
      <c r="S200" s="254"/>
      <c r="T200" s="255"/>
      <c r="U200" s="13"/>
      <c r="V200" s="13"/>
      <c r="W200" s="13"/>
      <c r="X200" s="13"/>
      <c r="Y200" s="13"/>
      <c r="Z200" s="13"/>
      <c r="AA200" s="13"/>
      <c r="AB200" s="13"/>
      <c r="AC200" s="13"/>
      <c r="AD200" s="13"/>
      <c r="AE200" s="13"/>
      <c r="AT200" s="256" t="s">
        <v>146</v>
      </c>
      <c r="AU200" s="256" t="s">
        <v>92</v>
      </c>
      <c r="AV200" s="13" t="s">
        <v>92</v>
      </c>
      <c r="AW200" s="13" t="s">
        <v>40</v>
      </c>
      <c r="AX200" s="13" t="s">
        <v>23</v>
      </c>
      <c r="AY200" s="256" t="s">
        <v>133</v>
      </c>
    </row>
    <row r="201" s="2" customFormat="1" ht="24.15" customHeight="1">
      <c r="A201" s="38"/>
      <c r="B201" s="39"/>
      <c r="C201" s="226" t="s">
        <v>255</v>
      </c>
      <c r="D201" s="226" t="s">
        <v>135</v>
      </c>
      <c r="E201" s="227" t="s">
        <v>571</v>
      </c>
      <c r="F201" s="228" t="s">
        <v>572</v>
      </c>
      <c r="G201" s="229" t="s">
        <v>487</v>
      </c>
      <c r="H201" s="230">
        <v>1</v>
      </c>
      <c r="I201" s="231"/>
      <c r="J201" s="232">
        <f>ROUND(I201*H201,2)</f>
        <v>0</v>
      </c>
      <c r="K201" s="228" t="s">
        <v>1</v>
      </c>
      <c r="L201" s="44"/>
      <c r="M201" s="233" t="s">
        <v>1</v>
      </c>
      <c r="N201" s="234" t="s">
        <v>50</v>
      </c>
      <c r="O201" s="91"/>
      <c r="P201" s="235">
        <f>O201*H201</f>
        <v>0</v>
      </c>
      <c r="Q201" s="235">
        <v>0</v>
      </c>
      <c r="R201" s="235">
        <f>Q201*H201</f>
        <v>0</v>
      </c>
      <c r="S201" s="235">
        <v>0</v>
      </c>
      <c r="T201" s="236">
        <f>S201*H201</f>
        <v>0</v>
      </c>
      <c r="U201" s="38"/>
      <c r="V201" s="38"/>
      <c r="W201" s="38"/>
      <c r="X201" s="38"/>
      <c r="Y201" s="38"/>
      <c r="Z201" s="38"/>
      <c r="AA201" s="38"/>
      <c r="AB201" s="38"/>
      <c r="AC201" s="38"/>
      <c r="AD201" s="38"/>
      <c r="AE201" s="38"/>
      <c r="AR201" s="237" t="s">
        <v>488</v>
      </c>
      <c r="AT201" s="237" t="s">
        <v>135</v>
      </c>
      <c r="AU201" s="237" t="s">
        <v>92</v>
      </c>
      <c r="AY201" s="17" t="s">
        <v>133</v>
      </c>
      <c r="BE201" s="238">
        <f>IF(N201="základní",J201,0)</f>
        <v>0</v>
      </c>
      <c r="BF201" s="238">
        <f>IF(N201="snížená",J201,0)</f>
        <v>0</v>
      </c>
      <c r="BG201" s="238">
        <f>IF(N201="zákl. přenesená",J201,0)</f>
        <v>0</v>
      </c>
      <c r="BH201" s="238">
        <f>IF(N201="sníž. přenesená",J201,0)</f>
        <v>0</v>
      </c>
      <c r="BI201" s="238">
        <f>IF(N201="nulová",J201,0)</f>
        <v>0</v>
      </c>
      <c r="BJ201" s="17" t="s">
        <v>23</v>
      </c>
      <c r="BK201" s="238">
        <f>ROUND(I201*H201,2)</f>
        <v>0</v>
      </c>
      <c r="BL201" s="17" t="s">
        <v>488</v>
      </c>
      <c r="BM201" s="237" t="s">
        <v>573</v>
      </c>
    </row>
    <row r="202" s="15" customFormat="1">
      <c r="A202" s="15"/>
      <c r="B202" s="268"/>
      <c r="C202" s="269"/>
      <c r="D202" s="244" t="s">
        <v>146</v>
      </c>
      <c r="E202" s="270" t="s">
        <v>1</v>
      </c>
      <c r="F202" s="271" t="s">
        <v>574</v>
      </c>
      <c r="G202" s="269"/>
      <c r="H202" s="270" t="s">
        <v>1</v>
      </c>
      <c r="I202" s="272"/>
      <c r="J202" s="269"/>
      <c r="K202" s="269"/>
      <c r="L202" s="273"/>
      <c r="M202" s="274"/>
      <c r="N202" s="275"/>
      <c r="O202" s="275"/>
      <c r="P202" s="275"/>
      <c r="Q202" s="275"/>
      <c r="R202" s="275"/>
      <c r="S202" s="275"/>
      <c r="T202" s="276"/>
      <c r="U202" s="15"/>
      <c r="V202" s="15"/>
      <c r="W202" s="15"/>
      <c r="X202" s="15"/>
      <c r="Y202" s="15"/>
      <c r="Z202" s="15"/>
      <c r="AA202" s="15"/>
      <c r="AB202" s="15"/>
      <c r="AC202" s="15"/>
      <c r="AD202" s="15"/>
      <c r="AE202" s="15"/>
      <c r="AT202" s="277" t="s">
        <v>146</v>
      </c>
      <c r="AU202" s="277" t="s">
        <v>92</v>
      </c>
      <c r="AV202" s="15" t="s">
        <v>23</v>
      </c>
      <c r="AW202" s="15" t="s">
        <v>40</v>
      </c>
      <c r="AX202" s="15" t="s">
        <v>85</v>
      </c>
      <c r="AY202" s="277" t="s">
        <v>133</v>
      </c>
    </row>
    <row r="203" s="15" customFormat="1">
      <c r="A203" s="15"/>
      <c r="B203" s="268"/>
      <c r="C203" s="269"/>
      <c r="D203" s="244" t="s">
        <v>146</v>
      </c>
      <c r="E203" s="270" t="s">
        <v>1</v>
      </c>
      <c r="F203" s="271" t="s">
        <v>575</v>
      </c>
      <c r="G203" s="269"/>
      <c r="H203" s="270" t="s">
        <v>1</v>
      </c>
      <c r="I203" s="272"/>
      <c r="J203" s="269"/>
      <c r="K203" s="269"/>
      <c r="L203" s="273"/>
      <c r="M203" s="274"/>
      <c r="N203" s="275"/>
      <c r="O203" s="275"/>
      <c r="P203" s="275"/>
      <c r="Q203" s="275"/>
      <c r="R203" s="275"/>
      <c r="S203" s="275"/>
      <c r="T203" s="276"/>
      <c r="U203" s="15"/>
      <c r="V203" s="15"/>
      <c r="W203" s="15"/>
      <c r="X203" s="15"/>
      <c r="Y203" s="15"/>
      <c r="Z203" s="15"/>
      <c r="AA203" s="15"/>
      <c r="AB203" s="15"/>
      <c r="AC203" s="15"/>
      <c r="AD203" s="15"/>
      <c r="AE203" s="15"/>
      <c r="AT203" s="277" t="s">
        <v>146</v>
      </c>
      <c r="AU203" s="277" t="s">
        <v>92</v>
      </c>
      <c r="AV203" s="15" t="s">
        <v>23</v>
      </c>
      <c r="AW203" s="15" t="s">
        <v>40</v>
      </c>
      <c r="AX203" s="15" t="s">
        <v>85</v>
      </c>
      <c r="AY203" s="277" t="s">
        <v>133</v>
      </c>
    </row>
    <row r="204" s="15" customFormat="1">
      <c r="A204" s="15"/>
      <c r="B204" s="268"/>
      <c r="C204" s="269"/>
      <c r="D204" s="244" t="s">
        <v>146</v>
      </c>
      <c r="E204" s="270" t="s">
        <v>1</v>
      </c>
      <c r="F204" s="271" t="s">
        <v>570</v>
      </c>
      <c r="G204" s="269"/>
      <c r="H204" s="270" t="s">
        <v>1</v>
      </c>
      <c r="I204" s="272"/>
      <c r="J204" s="269"/>
      <c r="K204" s="269"/>
      <c r="L204" s="273"/>
      <c r="M204" s="274"/>
      <c r="N204" s="275"/>
      <c r="O204" s="275"/>
      <c r="P204" s="275"/>
      <c r="Q204" s="275"/>
      <c r="R204" s="275"/>
      <c r="S204" s="275"/>
      <c r="T204" s="276"/>
      <c r="U204" s="15"/>
      <c r="V204" s="15"/>
      <c r="W204" s="15"/>
      <c r="X204" s="15"/>
      <c r="Y204" s="15"/>
      <c r="Z204" s="15"/>
      <c r="AA204" s="15"/>
      <c r="AB204" s="15"/>
      <c r="AC204" s="15"/>
      <c r="AD204" s="15"/>
      <c r="AE204" s="15"/>
      <c r="AT204" s="277" t="s">
        <v>146</v>
      </c>
      <c r="AU204" s="277" t="s">
        <v>92</v>
      </c>
      <c r="AV204" s="15" t="s">
        <v>23</v>
      </c>
      <c r="AW204" s="15" t="s">
        <v>40</v>
      </c>
      <c r="AX204" s="15" t="s">
        <v>85</v>
      </c>
      <c r="AY204" s="277" t="s">
        <v>133</v>
      </c>
    </row>
    <row r="205" s="13" customFormat="1">
      <c r="A205" s="13"/>
      <c r="B205" s="246"/>
      <c r="C205" s="247"/>
      <c r="D205" s="244" t="s">
        <v>146</v>
      </c>
      <c r="E205" s="248" t="s">
        <v>1</v>
      </c>
      <c r="F205" s="249" t="s">
        <v>23</v>
      </c>
      <c r="G205" s="247"/>
      <c r="H205" s="250">
        <v>1</v>
      </c>
      <c r="I205" s="251"/>
      <c r="J205" s="247"/>
      <c r="K205" s="247"/>
      <c r="L205" s="252"/>
      <c r="M205" s="253"/>
      <c r="N205" s="254"/>
      <c r="O205" s="254"/>
      <c r="P205" s="254"/>
      <c r="Q205" s="254"/>
      <c r="R205" s="254"/>
      <c r="S205" s="254"/>
      <c r="T205" s="255"/>
      <c r="U205" s="13"/>
      <c r="V205" s="13"/>
      <c r="W205" s="13"/>
      <c r="X205" s="13"/>
      <c r="Y205" s="13"/>
      <c r="Z205" s="13"/>
      <c r="AA205" s="13"/>
      <c r="AB205" s="13"/>
      <c r="AC205" s="13"/>
      <c r="AD205" s="13"/>
      <c r="AE205" s="13"/>
      <c r="AT205" s="256" t="s">
        <v>146</v>
      </c>
      <c r="AU205" s="256" t="s">
        <v>92</v>
      </c>
      <c r="AV205" s="13" t="s">
        <v>92</v>
      </c>
      <c r="AW205" s="13" t="s">
        <v>40</v>
      </c>
      <c r="AX205" s="13" t="s">
        <v>23</v>
      </c>
      <c r="AY205" s="256" t="s">
        <v>133</v>
      </c>
    </row>
    <row r="206" s="2" customFormat="1" ht="16.5" customHeight="1">
      <c r="A206" s="38"/>
      <c r="B206" s="39"/>
      <c r="C206" s="226" t="s">
        <v>265</v>
      </c>
      <c r="D206" s="226" t="s">
        <v>135</v>
      </c>
      <c r="E206" s="227" t="s">
        <v>576</v>
      </c>
      <c r="F206" s="228" t="s">
        <v>577</v>
      </c>
      <c r="G206" s="229" t="s">
        <v>487</v>
      </c>
      <c r="H206" s="230">
        <v>1</v>
      </c>
      <c r="I206" s="231"/>
      <c r="J206" s="232">
        <f>ROUND(I206*H206,2)</f>
        <v>0</v>
      </c>
      <c r="K206" s="228" t="s">
        <v>1</v>
      </c>
      <c r="L206" s="44"/>
      <c r="M206" s="233" t="s">
        <v>1</v>
      </c>
      <c r="N206" s="234" t="s">
        <v>50</v>
      </c>
      <c r="O206" s="91"/>
      <c r="P206" s="235">
        <f>O206*H206</f>
        <v>0</v>
      </c>
      <c r="Q206" s="235">
        <v>0</v>
      </c>
      <c r="R206" s="235">
        <f>Q206*H206</f>
        <v>0</v>
      </c>
      <c r="S206" s="235">
        <v>0</v>
      </c>
      <c r="T206" s="236">
        <f>S206*H206</f>
        <v>0</v>
      </c>
      <c r="U206" s="38"/>
      <c r="V206" s="38"/>
      <c r="W206" s="38"/>
      <c r="X206" s="38"/>
      <c r="Y206" s="38"/>
      <c r="Z206" s="38"/>
      <c r="AA206" s="38"/>
      <c r="AB206" s="38"/>
      <c r="AC206" s="38"/>
      <c r="AD206" s="38"/>
      <c r="AE206" s="38"/>
      <c r="AR206" s="237" t="s">
        <v>488</v>
      </c>
      <c r="AT206" s="237" t="s">
        <v>135</v>
      </c>
      <c r="AU206" s="237" t="s">
        <v>92</v>
      </c>
      <c r="AY206" s="17" t="s">
        <v>133</v>
      </c>
      <c r="BE206" s="238">
        <f>IF(N206="základní",J206,0)</f>
        <v>0</v>
      </c>
      <c r="BF206" s="238">
        <f>IF(N206="snížená",J206,0)</f>
        <v>0</v>
      </c>
      <c r="BG206" s="238">
        <f>IF(N206="zákl. přenesená",J206,0)</f>
        <v>0</v>
      </c>
      <c r="BH206" s="238">
        <f>IF(N206="sníž. přenesená",J206,0)</f>
        <v>0</v>
      </c>
      <c r="BI206" s="238">
        <f>IF(N206="nulová",J206,0)</f>
        <v>0</v>
      </c>
      <c r="BJ206" s="17" t="s">
        <v>23</v>
      </c>
      <c r="BK206" s="238">
        <f>ROUND(I206*H206,2)</f>
        <v>0</v>
      </c>
      <c r="BL206" s="17" t="s">
        <v>488</v>
      </c>
      <c r="BM206" s="237" t="s">
        <v>578</v>
      </c>
    </row>
    <row r="207" s="15" customFormat="1">
      <c r="A207" s="15"/>
      <c r="B207" s="268"/>
      <c r="C207" s="269"/>
      <c r="D207" s="244" t="s">
        <v>146</v>
      </c>
      <c r="E207" s="270" t="s">
        <v>1</v>
      </c>
      <c r="F207" s="271" t="s">
        <v>579</v>
      </c>
      <c r="G207" s="269"/>
      <c r="H207" s="270" t="s">
        <v>1</v>
      </c>
      <c r="I207" s="272"/>
      <c r="J207" s="269"/>
      <c r="K207" s="269"/>
      <c r="L207" s="273"/>
      <c r="M207" s="274"/>
      <c r="N207" s="275"/>
      <c r="O207" s="275"/>
      <c r="P207" s="275"/>
      <c r="Q207" s="275"/>
      <c r="R207" s="275"/>
      <c r="S207" s="275"/>
      <c r="T207" s="276"/>
      <c r="U207" s="15"/>
      <c r="V207" s="15"/>
      <c r="W207" s="15"/>
      <c r="X207" s="15"/>
      <c r="Y207" s="15"/>
      <c r="Z207" s="15"/>
      <c r="AA207" s="15"/>
      <c r="AB207" s="15"/>
      <c r="AC207" s="15"/>
      <c r="AD207" s="15"/>
      <c r="AE207" s="15"/>
      <c r="AT207" s="277" t="s">
        <v>146</v>
      </c>
      <c r="AU207" s="277" t="s">
        <v>92</v>
      </c>
      <c r="AV207" s="15" t="s">
        <v>23</v>
      </c>
      <c r="AW207" s="15" t="s">
        <v>40</v>
      </c>
      <c r="AX207" s="15" t="s">
        <v>85</v>
      </c>
      <c r="AY207" s="277" t="s">
        <v>133</v>
      </c>
    </row>
    <row r="208" s="15" customFormat="1">
      <c r="A208" s="15"/>
      <c r="B208" s="268"/>
      <c r="C208" s="269"/>
      <c r="D208" s="244" t="s">
        <v>146</v>
      </c>
      <c r="E208" s="270" t="s">
        <v>1</v>
      </c>
      <c r="F208" s="271" t="s">
        <v>580</v>
      </c>
      <c r="G208" s="269"/>
      <c r="H208" s="270" t="s">
        <v>1</v>
      </c>
      <c r="I208" s="272"/>
      <c r="J208" s="269"/>
      <c r="K208" s="269"/>
      <c r="L208" s="273"/>
      <c r="M208" s="274"/>
      <c r="N208" s="275"/>
      <c r="O208" s="275"/>
      <c r="P208" s="275"/>
      <c r="Q208" s="275"/>
      <c r="R208" s="275"/>
      <c r="S208" s="275"/>
      <c r="T208" s="276"/>
      <c r="U208" s="15"/>
      <c r="V208" s="15"/>
      <c r="W208" s="15"/>
      <c r="X208" s="15"/>
      <c r="Y208" s="15"/>
      <c r="Z208" s="15"/>
      <c r="AA208" s="15"/>
      <c r="AB208" s="15"/>
      <c r="AC208" s="15"/>
      <c r="AD208" s="15"/>
      <c r="AE208" s="15"/>
      <c r="AT208" s="277" t="s">
        <v>146</v>
      </c>
      <c r="AU208" s="277" t="s">
        <v>92</v>
      </c>
      <c r="AV208" s="15" t="s">
        <v>23</v>
      </c>
      <c r="AW208" s="15" t="s">
        <v>40</v>
      </c>
      <c r="AX208" s="15" t="s">
        <v>85</v>
      </c>
      <c r="AY208" s="277" t="s">
        <v>133</v>
      </c>
    </row>
    <row r="209" s="15" customFormat="1">
      <c r="A209" s="15"/>
      <c r="B209" s="268"/>
      <c r="C209" s="269"/>
      <c r="D209" s="244" t="s">
        <v>146</v>
      </c>
      <c r="E209" s="270" t="s">
        <v>1</v>
      </c>
      <c r="F209" s="271" t="s">
        <v>581</v>
      </c>
      <c r="G209" s="269"/>
      <c r="H209" s="270" t="s">
        <v>1</v>
      </c>
      <c r="I209" s="272"/>
      <c r="J209" s="269"/>
      <c r="K209" s="269"/>
      <c r="L209" s="273"/>
      <c r="M209" s="274"/>
      <c r="N209" s="275"/>
      <c r="O209" s="275"/>
      <c r="P209" s="275"/>
      <c r="Q209" s="275"/>
      <c r="R209" s="275"/>
      <c r="S209" s="275"/>
      <c r="T209" s="276"/>
      <c r="U209" s="15"/>
      <c r="V209" s="15"/>
      <c r="W209" s="15"/>
      <c r="X209" s="15"/>
      <c r="Y209" s="15"/>
      <c r="Z209" s="15"/>
      <c r="AA209" s="15"/>
      <c r="AB209" s="15"/>
      <c r="AC209" s="15"/>
      <c r="AD209" s="15"/>
      <c r="AE209" s="15"/>
      <c r="AT209" s="277" t="s">
        <v>146</v>
      </c>
      <c r="AU209" s="277" t="s">
        <v>92</v>
      </c>
      <c r="AV209" s="15" t="s">
        <v>23</v>
      </c>
      <c r="AW209" s="15" t="s">
        <v>40</v>
      </c>
      <c r="AX209" s="15" t="s">
        <v>85</v>
      </c>
      <c r="AY209" s="277" t="s">
        <v>133</v>
      </c>
    </row>
    <row r="210" s="13" customFormat="1">
      <c r="A210" s="13"/>
      <c r="B210" s="246"/>
      <c r="C210" s="247"/>
      <c r="D210" s="244" t="s">
        <v>146</v>
      </c>
      <c r="E210" s="248" t="s">
        <v>1</v>
      </c>
      <c r="F210" s="249" t="s">
        <v>23</v>
      </c>
      <c r="G210" s="247"/>
      <c r="H210" s="250">
        <v>1</v>
      </c>
      <c r="I210" s="251"/>
      <c r="J210" s="247"/>
      <c r="K210" s="247"/>
      <c r="L210" s="252"/>
      <c r="M210" s="253"/>
      <c r="N210" s="254"/>
      <c r="O210" s="254"/>
      <c r="P210" s="254"/>
      <c r="Q210" s="254"/>
      <c r="R210" s="254"/>
      <c r="S210" s="254"/>
      <c r="T210" s="255"/>
      <c r="U210" s="13"/>
      <c r="V210" s="13"/>
      <c r="W210" s="13"/>
      <c r="X210" s="13"/>
      <c r="Y210" s="13"/>
      <c r="Z210" s="13"/>
      <c r="AA210" s="13"/>
      <c r="AB210" s="13"/>
      <c r="AC210" s="13"/>
      <c r="AD210" s="13"/>
      <c r="AE210" s="13"/>
      <c r="AT210" s="256" t="s">
        <v>146</v>
      </c>
      <c r="AU210" s="256" t="s">
        <v>92</v>
      </c>
      <c r="AV210" s="13" t="s">
        <v>92</v>
      </c>
      <c r="AW210" s="13" t="s">
        <v>40</v>
      </c>
      <c r="AX210" s="13" t="s">
        <v>23</v>
      </c>
      <c r="AY210" s="256" t="s">
        <v>133</v>
      </c>
    </row>
    <row r="211" s="2" customFormat="1" ht="62.7" customHeight="1">
      <c r="A211" s="38"/>
      <c r="B211" s="39"/>
      <c r="C211" s="226" t="s">
        <v>272</v>
      </c>
      <c r="D211" s="226" t="s">
        <v>135</v>
      </c>
      <c r="E211" s="227" t="s">
        <v>582</v>
      </c>
      <c r="F211" s="228" t="s">
        <v>583</v>
      </c>
      <c r="G211" s="229" t="s">
        <v>487</v>
      </c>
      <c r="H211" s="230">
        <v>1</v>
      </c>
      <c r="I211" s="231"/>
      <c r="J211" s="232">
        <f>ROUND(I211*H211,2)</f>
        <v>0</v>
      </c>
      <c r="K211" s="228" t="s">
        <v>1</v>
      </c>
      <c r="L211" s="44"/>
      <c r="M211" s="233" t="s">
        <v>1</v>
      </c>
      <c r="N211" s="234" t="s">
        <v>50</v>
      </c>
      <c r="O211" s="91"/>
      <c r="P211" s="235">
        <f>O211*H211</f>
        <v>0</v>
      </c>
      <c r="Q211" s="235">
        <v>0</v>
      </c>
      <c r="R211" s="235">
        <f>Q211*H211</f>
        <v>0</v>
      </c>
      <c r="S211" s="235">
        <v>0</v>
      </c>
      <c r="T211" s="236">
        <f>S211*H211</f>
        <v>0</v>
      </c>
      <c r="U211" s="38"/>
      <c r="V211" s="38"/>
      <c r="W211" s="38"/>
      <c r="X211" s="38"/>
      <c r="Y211" s="38"/>
      <c r="Z211" s="38"/>
      <c r="AA211" s="38"/>
      <c r="AB211" s="38"/>
      <c r="AC211" s="38"/>
      <c r="AD211" s="38"/>
      <c r="AE211" s="38"/>
      <c r="AR211" s="237" t="s">
        <v>488</v>
      </c>
      <c r="AT211" s="237" t="s">
        <v>135</v>
      </c>
      <c r="AU211" s="237" t="s">
        <v>92</v>
      </c>
      <c r="AY211" s="17" t="s">
        <v>133</v>
      </c>
      <c r="BE211" s="238">
        <f>IF(N211="základní",J211,0)</f>
        <v>0</v>
      </c>
      <c r="BF211" s="238">
        <f>IF(N211="snížená",J211,0)</f>
        <v>0</v>
      </c>
      <c r="BG211" s="238">
        <f>IF(N211="zákl. přenesená",J211,0)</f>
        <v>0</v>
      </c>
      <c r="BH211" s="238">
        <f>IF(N211="sníž. přenesená",J211,0)</f>
        <v>0</v>
      </c>
      <c r="BI211" s="238">
        <f>IF(N211="nulová",J211,0)</f>
        <v>0</v>
      </c>
      <c r="BJ211" s="17" t="s">
        <v>23</v>
      </c>
      <c r="BK211" s="238">
        <f>ROUND(I211*H211,2)</f>
        <v>0</v>
      </c>
      <c r="BL211" s="17" t="s">
        <v>488</v>
      </c>
      <c r="BM211" s="237" t="s">
        <v>584</v>
      </c>
    </row>
    <row r="212" s="13" customFormat="1">
      <c r="A212" s="13"/>
      <c r="B212" s="246"/>
      <c r="C212" s="247"/>
      <c r="D212" s="244" t="s">
        <v>146</v>
      </c>
      <c r="E212" s="248" t="s">
        <v>1</v>
      </c>
      <c r="F212" s="249" t="s">
        <v>23</v>
      </c>
      <c r="G212" s="247"/>
      <c r="H212" s="250">
        <v>1</v>
      </c>
      <c r="I212" s="251"/>
      <c r="J212" s="247"/>
      <c r="K212" s="247"/>
      <c r="L212" s="252"/>
      <c r="M212" s="253"/>
      <c r="N212" s="254"/>
      <c r="O212" s="254"/>
      <c r="P212" s="254"/>
      <c r="Q212" s="254"/>
      <c r="R212" s="254"/>
      <c r="S212" s="254"/>
      <c r="T212" s="255"/>
      <c r="U212" s="13"/>
      <c r="V212" s="13"/>
      <c r="W212" s="13"/>
      <c r="X212" s="13"/>
      <c r="Y212" s="13"/>
      <c r="Z212" s="13"/>
      <c r="AA212" s="13"/>
      <c r="AB212" s="13"/>
      <c r="AC212" s="13"/>
      <c r="AD212" s="13"/>
      <c r="AE212" s="13"/>
      <c r="AT212" s="256" t="s">
        <v>146</v>
      </c>
      <c r="AU212" s="256" t="s">
        <v>92</v>
      </c>
      <c r="AV212" s="13" t="s">
        <v>92</v>
      </c>
      <c r="AW212" s="13" t="s">
        <v>40</v>
      </c>
      <c r="AX212" s="13" t="s">
        <v>23</v>
      </c>
      <c r="AY212" s="256" t="s">
        <v>133</v>
      </c>
    </row>
    <row r="213" s="2" customFormat="1" ht="24.15" customHeight="1">
      <c r="A213" s="38"/>
      <c r="B213" s="39"/>
      <c r="C213" s="226" t="s">
        <v>279</v>
      </c>
      <c r="D213" s="226" t="s">
        <v>135</v>
      </c>
      <c r="E213" s="227" t="s">
        <v>585</v>
      </c>
      <c r="F213" s="228" t="s">
        <v>586</v>
      </c>
      <c r="G213" s="229" t="s">
        <v>487</v>
      </c>
      <c r="H213" s="230">
        <v>1</v>
      </c>
      <c r="I213" s="231"/>
      <c r="J213" s="232">
        <f>ROUND(I213*H213,2)</f>
        <v>0</v>
      </c>
      <c r="K213" s="228" t="s">
        <v>1</v>
      </c>
      <c r="L213" s="44"/>
      <c r="M213" s="233" t="s">
        <v>1</v>
      </c>
      <c r="N213" s="234" t="s">
        <v>50</v>
      </c>
      <c r="O213" s="91"/>
      <c r="P213" s="235">
        <f>O213*H213</f>
        <v>0</v>
      </c>
      <c r="Q213" s="235">
        <v>0</v>
      </c>
      <c r="R213" s="235">
        <f>Q213*H213</f>
        <v>0</v>
      </c>
      <c r="S213" s="235">
        <v>0</v>
      </c>
      <c r="T213" s="236">
        <f>S213*H213</f>
        <v>0</v>
      </c>
      <c r="U213" s="38"/>
      <c r="V213" s="38"/>
      <c r="W213" s="38"/>
      <c r="X213" s="38"/>
      <c r="Y213" s="38"/>
      <c r="Z213" s="38"/>
      <c r="AA213" s="38"/>
      <c r="AB213" s="38"/>
      <c r="AC213" s="38"/>
      <c r="AD213" s="38"/>
      <c r="AE213" s="38"/>
      <c r="AR213" s="237" t="s">
        <v>488</v>
      </c>
      <c r="AT213" s="237" t="s">
        <v>135</v>
      </c>
      <c r="AU213" s="237" t="s">
        <v>92</v>
      </c>
      <c r="AY213" s="17" t="s">
        <v>133</v>
      </c>
      <c r="BE213" s="238">
        <f>IF(N213="základní",J213,0)</f>
        <v>0</v>
      </c>
      <c r="BF213" s="238">
        <f>IF(N213="snížená",J213,0)</f>
        <v>0</v>
      </c>
      <c r="BG213" s="238">
        <f>IF(N213="zákl. přenesená",J213,0)</f>
        <v>0</v>
      </c>
      <c r="BH213" s="238">
        <f>IF(N213="sníž. přenesená",J213,0)</f>
        <v>0</v>
      </c>
      <c r="BI213" s="238">
        <f>IF(N213="nulová",J213,0)</f>
        <v>0</v>
      </c>
      <c r="BJ213" s="17" t="s">
        <v>23</v>
      </c>
      <c r="BK213" s="238">
        <f>ROUND(I213*H213,2)</f>
        <v>0</v>
      </c>
      <c r="BL213" s="17" t="s">
        <v>488</v>
      </c>
      <c r="BM213" s="237" t="s">
        <v>587</v>
      </c>
    </row>
    <row r="214" s="13" customFormat="1">
      <c r="A214" s="13"/>
      <c r="B214" s="246"/>
      <c r="C214" s="247"/>
      <c r="D214" s="244" t="s">
        <v>146</v>
      </c>
      <c r="E214" s="248" t="s">
        <v>1</v>
      </c>
      <c r="F214" s="249" t="s">
        <v>23</v>
      </c>
      <c r="G214" s="247"/>
      <c r="H214" s="250">
        <v>1</v>
      </c>
      <c r="I214" s="251"/>
      <c r="J214" s="247"/>
      <c r="K214" s="247"/>
      <c r="L214" s="252"/>
      <c r="M214" s="253"/>
      <c r="N214" s="254"/>
      <c r="O214" s="254"/>
      <c r="P214" s="254"/>
      <c r="Q214" s="254"/>
      <c r="R214" s="254"/>
      <c r="S214" s="254"/>
      <c r="T214" s="255"/>
      <c r="U214" s="13"/>
      <c r="V214" s="13"/>
      <c r="W214" s="13"/>
      <c r="X214" s="13"/>
      <c r="Y214" s="13"/>
      <c r="Z214" s="13"/>
      <c r="AA214" s="13"/>
      <c r="AB214" s="13"/>
      <c r="AC214" s="13"/>
      <c r="AD214" s="13"/>
      <c r="AE214" s="13"/>
      <c r="AT214" s="256" t="s">
        <v>146</v>
      </c>
      <c r="AU214" s="256" t="s">
        <v>92</v>
      </c>
      <c r="AV214" s="13" t="s">
        <v>92</v>
      </c>
      <c r="AW214" s="13" t="s">
        <v>40</v>
      </c>
      <c r="AX214" s="13" t="s">
        <v>23</v>
      </c>
      <c r="AY214" s="256" t="s">
        <v>133</v>
      </c>
    </row>
    <row r="215" s="2" customFormat="1" ht="24.15" customHeight="1">
      <c r="A215" s="38"/>
      <c r="B215" s="39"/>
      <c r="C215" s="226" t="s">
        <v>7</v>
      </c>
      <c r="D215" s="226" t="s">
        <v>135</v>
      </c>
      <c r="E215" s="227" t="s">
        <v>588</v>
      </c>
      <c r="F215" s="228" t="s">
        <v>589</v>
      </c>
      <c r="G215" s="229" t="s">
        <v>487</v>
      </c>
      <c r="H215" s="230">
        <v>1</v>
      </c>
      <c r="I215" s="231"/>
      <c r="J215" s="232">
        <f>ROUND(I215*H215,2)</f>
        <v>0</v>
      </c>
      <c r="K215" s="228" t="s">
        <v>1</v>
      </c>
      <c r="L215" s="44"/>
      <c r="M215" s="233" t="s">
        <v>1</v>
      </c>
      <c r="N215" s="234" t="s">
        <v>50</v>
      </c>
      <c r="O215" s="91"/>
      <c r="P215" s="235">
        <f>O215*H215</f>
        <v>0</v>
      </c>
      <c r="Q215" s="235">
        <v>0</v>
      </c>
      <c r="R215" s="235">
        <f>Q215*H215</f>
        <v>0</v>
      </c>
      <c r="S215" s="235">
        <v>0</v>
      </c>
      <c r="T215" s="236">
        <f>S215*H215</f>
        <v>0</v>
      </c>
      <c r="U215" s="38"/>
      <c r="V215" s="38"/>
      <c r="W215" s="38"/>
      <c r="X215" s="38"/>
      <c r="Y215" s="38"/>
      <c r="Z215" s="38"/>
      <c r="AA215" s="38"/>
      <c r="AB215" s="38"/>
      <c r="AC215" s="38"/>
      <c r="AD215" s="38"/>
      <c r="AE215" s="38"/>
      <c r="AR215" s="237" t="s">
        <v>488</v>
      </c>
      <c r="AT215" s="237" t="s">
        <v>135</v>
      </c>
      <c r="AU215" s="237" t="s">
        <v>92</v>
      </c>
      <c r="AY215" s="17" t="s">
        <v>133</v>
      </c>
      <c r="BE215" s="238">
        <f>IF(N215="základní",J215,0)</f>
        <v>0</v>
      </c>
      <c r="BF215" s="238">
        <f>IF(N215="snížená",J215,0)</f>
        <v>0</v>
      </c>
      <c r="BG215" s="238">
        <f>IF(N215="zákl. přenesená",J215,0)</f>
        <v>0</v>
      </c>
      <c r="BH215" s="238">
        <f>IF(N215="sníž. přenesená",J215,0)</f>
        <v>0</v>
      </c>
      <c r="BI215" s="238">
        <f>IF(N215="nulová",J215,0)</f>
        <v>0</v>
      </c>
      <c r="BJ215" s="17" t="s">
        <v>23</v>
      </c>
      <c r="BK215" s="238">
        <f>ROUND(I215*H215,2)</f>
        <v>0</v>
      </c>
      <c r="BL215" s="17" t="s">
        <v>488</v>
      </c>
      <c r="BM215" s="237" t="s">
        <v>590</v>
      </c>
    </row>
    <row r="216" s="13" customFormat="1">
      <c r="A216" s="13"/>
      <c r="B216" s="246"/>
      <c r="C216" s="247"/>
      <c r="D216" s="244" t="s">
        <v>146</v>
      </c>
      <c r="E216" s="248" t="s">
        <v>1</v>
      </c>
      <c r="F216" s="249" t="s">
        <v>23</v>
      </c>
      <c r="G216" s="247"/>
      <c r="H216" s="250">
        <v>1</v>
      </c>
      <c r="I216" s="251"/>
      <c r="J216" s="247"/>
      <c r="K216" s="247"/>
      <c r="L216" s="252"/>
      <c r="M216" s="253"/>
      <c r="N216" s="254"/>
      <c r="O216" s="254"/>
      <c r="P216" s="254"/>
      <c r="Q216" s="254"/>
      <c r="R216" s="254"/>
      <c r="S216" s="254"/>
      <c r="T216" s="255"/>
      <c r="U216" s="13"/>
      <c r="V216" s="13"/>
      <c r="W216" s="13"/>
      <c r="X216" s="13"/>
      <c r="Y216" s="13"/>
      <c r="Z216" s="13"/>
      <c r="AA216" s="13"/>
      <c r="AB216" s="13"/>
      <c r="AC216" s="13"/>
      <c r="AD216" s="13"/>
      <c r="AE216" s="13"/>
      <c r="AT216" s="256" t="s">
        <v>146</v>
      </c>
      <c r="AU216" s="256" t="s">
        <v>92</v>
      </c>
      <c r="AV216" s="13" t="s">
        <v>92</v>
      </c>
      <c r="AW216" s="13" t="s">
        <v>40</v>
      </c>
      <c r="AX216" s="13" t="s">
        <v>23</v>
      </c>
      <c r="AY216" s="256" t="s">
        <v>133</v>
      </c>
    </row>
    <row r="217" s="2" customFormat="1" ht="33" customHeight="1">
      <c r="A217" s="38"/>
      <c r="B217" s="39"/>
      <c r="C217" s="226" t="s">
        <v>287</v>
      </c>
      <c r="D217" s="226" t="s">
        <v>135</v>
      </c>
      <c r="E217" s="227" t="s">
        <v>591</v>
      </c>
      <c r="F217" s="228" t="s">
        <v>592</v>
      </c>
      <c r="G217" s="229" t="s">
        <v>487</v>
      </c>
      <c r="H217" s="230">
        <v>1</v>
      </c>
      <c r="I217" s="231"/>
      <c r="J217" s="232">
        <f>ROUND(I217*H217,2)</f>
        <v>0</v>
      </c>
      <c r="K217" s="228" t="s">
        <v>1</v>
      </c>
      <c r="L217" s="44"/>
      <c r="M217" s="233" t="s">
        <v>1</v>
      </c>
      <c r="N217" s="234" t="s">
        <v>50</v>
      </c>
      <c r="O217" s="91"/>
      <c r="P217" s="235">
        <f>O217*H217</f>
        <v>0</v>
      </c>
      <c r="Q217" s="235">
        <v>0</v>
      </c>
      <c r="R217" s="235">
        <f>Q217*H217</f>
        <v>0</v>
      </c>
      <c r="S217" s="235">
        <v>0</v>
      </c>
      <c r="T217" s="236">
        <f>S217*H217</f>
        <v>0</v>
      </c>
      <c r="U217" s="38"/>
      <c r="V217" s="38"/>
      <c r="W217" s="38"/>
      <c r="X217" s="38"/>
      <c r="Y217" s="38"/>
      <c r="Z217" s="38"/>
      <c r="AA217" s="38"/>
      <c r="AB217" s="38"/>
      <c r="AC217" s="38"/>
      <c r="AD217" s="38"/>
      <c r="AE217" s="38"/>
      <c r="AR217" s="237" t="s">
        <v>488</v>
      </c>
      <c r="AT217" s="237" t="s">
        <v>135</v>
      </c>
      <c r="AU217" s="237" t="s">
        <v>92</v>
      </c>
      <c r="AY217" s="17" t="s">
        <v>133</v>
      </c>
      <c r="BE217" s="238">
        <f>IF(N217="základní",J217,0)</f>
        <v>0</v>
      </c>
      <c r="BF217" s="238">
        <f>IF(N217="snížená",J217,0)</f>
        <v>0</v>
      </c>
      <c r="BG217" s="238">
        <f>IF(N217="zákl. přenesená",J217,0)</f>
        <v>0</v>
      </c>
      <c r="BH217" s="238">
        <f>IF(N217="sníž. přenesená",J217,0)</f>
        <v>0</v>
      </c>
      <c r="BI217" s="238">
        <f>IF(N217="nulová",J217,0)</f>
        <v>0</v>
      </c>
      <c r="BJ217" s="17" t="s">
        <v>23</v>
      </c>
      <c r="BK217" s="238">
        <f>ROUND(I217*H217,2)</f>
        <v>0</v>
      </c>
      <c r="BL217" s="17" t="s">
        <v>488</v>
      </c>
      <c r="BM217" s="237" t="s">
        <v>593</v>
      </c>
    </row>
    <row r="218" s="13" customFormat="1">
      <c r="A218" s="13"/>
      <c r="B218" s="246"/>
      <c r="C218" s="247"/>
      <c r="D218" s="244" t="s">
        <v>146</v>
      </c>
      <c r="E218" s="248" t="s">
        <v>1</v>
      </c>
      <c r="F218" s="249" t="s">
        <v>23</v>
      </c>
      <c r="G218" s="247"/>
      <c r="H218" s="250">
        <v>1</v>
      </c>
      <c r="I218" s="251"/>
      <c r="J218" s="247"/>
      <c r="K218" s="247"/>
      <c r="L218" s="252"/>
      <c r="M218" s="292"/>
      <c r="N218" s="293"/>
      <c r="O218" s="293"/>
      <c r="P218" s="293"/>
      <c r="Q218" s="293"/>
      <c r="R218" s="293"/>
      <c r="S218" s="293"/>
      <c r="T218" s="294"/>
      <c r="U218" s="13"/>
      <c r="V218" s="13"/>
      <c r="W218" s="13"/>
      <c r="X218" s="13"/>
      <c r="Y218" s="13"/>
      <c r="Z218" s="13"/>
      <c r="AA218" s="13"/>
      <c r="AB218" s="13"/>
      <c r="AC218" s="13"/>
      <c r="AD218" s="13"/>
      <c r="AE218" s="13"/>
      <c r="AT218" s="256" t="s">
        <v>146</v>
      </c>
      <c r="AU218" s="256" t="s">
        <v>92</v>
      </c>
      <c r="AV218" s="13" t="s">
        <v>92</v>
      </c>
      <c r="AW218" s="13" t="s">
        <v>40</v>
      </c>
      <c r="AX218" s="13" t="s">
        <v>23</v>
      </c>
      <c r="AY218" s="256" t="s">
        <v>133</v>
      </c>
    </row>
    <row r="219" s="2" customFormat="1" ht="6.96" customHeight="1">
      <c r="A219" s="38"/>
      <c r="B219" s="66"/>
      <c r="C219" s="67"/>
      <c r="D219" s="67"/>
      <c r="E219" s="67"/>
      <c r="F219" s="67"/>
      <c r="G219" s="67"/>
      <c r="H219" s="67"/>
      <c r="I219" s="67"/>
      <c r="J219" s="67"/>
      <c r="K219" s="67"/>
      <c r="L219" s="44"/>
      <c r="M219" s="38"/>
      <c r="O219" s="38"/>
      <c r="P219" s="38"/>
      <c r="Q219" s="38"/>
      <c r="R219" s="38"/>
      <c r="S219" s="38"/>
      <c r="T219" s="38"/>
      <c r="U219" s="38"/>
      <c r="V219" s="38"/>
      <c r="W219" s="38"/>
      <c r="X219" s="38"/>
      <c r="Y219" s="38"/>
      <c r="Z219" s="38"/>
      <c r="AA219" s="38"/>
      <c r="AB219" s="38"/>
      <c r="AC219" s="38"/>
      <c r="AD219" s="38"/>
      <c r="AE219" s="38"/>
    </row>
  </sheetData>
  <sheetProtection sheet="1" autoFilter="0" formatColumns="0" formatRows="0" objects="1" scenarios="1" spinCount="100000" saltValue="Nz+yxbMSnbARJ9lpm2UDUu/ghafqBB1afza1BqwqHsJSqr5IFjJ1+/7csHImwWGV2NV+tPrm/LYctMsGqCn6vw==" hashValue="39H3thaqSzF+lNeOqx/3n3hdc9GN+WKJ4MP8uKYLvl2FbVKSHvYV7mOcuegXHxMHHDBvFDr/oZ+Bt4wEMoZyxA==" algorithmName="SHA-512" password="CC35"/>
  <autoFilter ref="C122:K218"/>
  <mergeCells count="9">
    <mergeCell ref="E7:H7"/>
    <mergeCell ref="E9:H9"/>
    <mergeCell ref="E18:H18"/>
    <mergeCell ref="E27:H27"/>
    <mergeCell ref="E85:H85"/>
    <mergeCell ref="E87:H87"/>
    <mergeCell ref="E113:H113"/>
    <mergeCell ref="E115:H115"/>
    <mergeCell ref="L2:V2"/>
  </mergeCells>
  <hyperlinks>
    <hyperlink ref="F127" r:id="rId1" display="https://podminky.urs.cz/item/CS_URS_2025_02/938909311"/>
  </hyperlinks>
  <pageMargins left="0.39375" right="0.39375" top="0.39375" bottom="0.39375" header="0" footer="0"/>
  <pageSetup paperSize="9" orientation="portrait" blackAndWhite="1" fitToHeight="100"/>
  <headerFooter>
    <oddFooter>&amp;CStrana &amp;P z &amp;N</oddFooter>
  </headerFooter>
  <drawing r:id="rId2"/>
</worksheet>
</file>

<file path=docProps/core.xml><?xml version="1.0" encoding="utf-8"?>
<cp:coreProperties xmlns:dc="http://purl.org/dc/elements/1.1/" xmlns:dcterms="http://purl.org/dc/terms/" xmlns:xsi="http://www.w3.org/2001/XMLSchema-instance" xmlns:cp="http://schemas.openxmlformats.org/package/2006/metadata/core-properties">
  <dc:creator>Romášek Pavel</dc:creator>
  <cp:lastModifiedBy>Romášek Pavel</cp:lastModifiedBy>
  <dcterms:created xsi:type="dcterms:W3CDTF">2026-03-16T07:37:11Z</dcterms:created>
  <dcterms:modified xsi:type="dcterms:W3CDTF">2026-03-16T07:37:15Z</dcterms:modified>
</cp:coreProperties>
</file>