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rolaslegal.sharepoint.com/sites/KAROLASLegals.r.o.advoktnkancel/Shared Documents/General/!Public/!Klienti/Povodí Ohře/Dokumenty/ZŘ_CDE/01_ZD/prefinal/FINAL_nové/"/>
    </mc:Choice>
  </mc:AlternateContent>
  <xr:revisionPtr revIDLastSave="49" documentId="13_ncr:1_{0713F4F1-220B-45FA-A77A-BF3390E91950}" xr6:coauthVersionLast="47" xr6:coauthVersionMax="47" xr10:uidLastSave="{2E5A82DF-DE46-4A71-917A-A8ACDC4907A4}"/>
  <bookViews>
    <workbookView xWindow="28680" yWindow="-120" windowWidth="38640" windowHeight="21120" activeTab="1" xr2:uid="{7061E162-130D-4EB8-8872-5DBF34B0419E}"/>
  </bookViews>
  <sheets>
    <sheet name="legenda" sheetId="11" r:id="rId1"/>
    <sheet name="HK1_cena" sheetId="8" r:id="rId2"/>
    <sheet name="HK2a_kvalita" sheetId="9" r:id="rId3"/>
    <sheet name="HK2b_kvalita" sheetId="10" r:id="rId4"/>
    <sheet name="číselník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8" l="1"/>
  <c r="D9" i="8"/>
  <c r="D7" i="8" l="1"/>
  <c r="D8" i="8"/>
  <c r="D6" i="8"/>
  <c r="E25" i="10"/>
  <c r="E24" i="10"/>
  <c r="B11" i="8" l="1"/>
  <c r="B26" i="8"/>
  <c r="B25" i="8"/>
  <c r="B27" i="8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B29" i="8" l="1"/>
  <c r="E26" i="10"/>
  <c r="E19" i="9"/>
  <c r="B33" i="8" l="1"/>
</calcChain>
</file>

<file path=xl/sharedStrings.xml><?xml version="1.0" encoding="utf-8"?>
<sst xmlns="http://schemas.openxmlformats.org/spreadsheetml/2006/main" count="216" uniqueCount="102">
  <si>
    <t>Odbor</t>
  </si>
  <si>
    <t>Projekty</t>
  </si>
  <si>
    <t>SI</t>
  </si>
  <si>
    <t>INŽ</t>
  </si>
  <si>
    <t>Školení</t>
  </si>
  <si>
    <t>Oblast</t>
  </si>
  <si>
    <t>Funkcionalita</t>
  </si>
  <si>
    <t>odpověď
ANO/NE</t>
  </si>
  <si>
    <t>hodnota funkcionality</t>
  </si>
  <si>
    <t xml:space="preserve"> nabízené řešení</t>
  </si>
  <si>
    <t>Mobilní aplikace a podpora Virtual/Augmented/Mixed reality</t>
  </si>
  <si>
    <t>Podporuje CDE zobrazení modelů v rozšíření realitě (AR / augmented reality)?</t>
  </si>
  <si>
    <t>ANO</t>
  </si>
  <si>
    <t>Umožňuje mobilní řešení (tzn. mobilní aplikace nebo webová responsibilní aplikace) přímo pořizování videí a fotografií?</t>
  </si>
  <si>
    <t>Práce s výkresy a dokumenty</t>
  </si>
  <si>
    <t>CDE podporuje zobrazení výkresů ve formátu *.dwg (bez nutnosti stažení)?</t>
  </si>
  <si>
    <t>Podporuje CDE porovnání verzí souborů ve formátu *.pdf?</t>
  </si>
  <si>
    <t>Umožňuje CDE fulltextové vyhledávání?</t>
  </si>
  <si>
    <t>Umožňuje CDE vkládání komentářů (revizní obláčky a texty) do výkresů *.dwg nebo *.dgn?</t>
  </si>
  <si>
    <t>Práce se zobrazeným modelem</t>
  </si>
  <si>
    <t>Podporuje CDE detekci kolizí mezi více modely ve formátu*.ifc?</t>
  </si>
  <si>
    <t>Umožňuje CDE porovnání jednotlivých verzí modelu BIM mezi sebou (se zvýrazněnými rozdíly)?</t>
  </si>
  <si>
    <t>Základní funkce, bezpečnost a správa</t>
  </si>
  <si>
    <t>Má poskytovatel zaveden nástroj na sledování a vyhodnocování kybernetických bezpečnostních událostí a umožní zpřístupnění vzdáleně všech událostí týkajících se konkrétního zákazníka zákazníkovi, bez zbytečného prodlení po vzniku události?</t>
  </si>
  <si>
    <t>Umožňuje CDE použití vícefaktorového zabezpečení (MFA) při přihlášení do CDE?</t>
  </si>
  <si>
    <t>Umožňuje CDE zobrazení mračna bodů s tím, že umí zpracovat (převést nebo přímo otevřít) mračna bodů v otevřeném formátu (např. E57)?</t>
  </si>
  <si>
    <t>Podporuje CDE formát *.BCF (export a import)?</t>
  </si>
  <si>
    <t>Otevřenost API, integrace</t>
  </si>
  <si>
    <t>Celkem</t>
  </si>
  <si>
    <t>Infrastruktura</t>
  </si>
  <si>
    <t>Podporuje CDE zobrazení modelu ve formátu *.ifc v národních souřadnicových systémech (např. polohový S-JTSK a výškový Bpv) (bez nutnosti stažení)?</t>
  </si>
  <si>
    <t xml:space="preserve">Podporuje CDE zobrazení výkresů ve formátu *.dgn v národních souřadnicových systémech (např. polohový S-JTSK a výškový Bpv) (bez nutnosti stažení)?	</t>
  </si>
  <si>
    <t>Podporuje CDE zobrazení výkresů ve formátu *.dwg v národních souřadnicových systémech (např. polohový S-JTSK a výškový Bpv) (bez nutnosti stažení)?</t>
  </si>
  <si>
    <t>Umožňuje CDE vytvářet vazby úkolů ke konkrétnímu prvku nebo umístění na 2D výkrese (např. DWG, PDF, apod.)?</t>
  </si>
  <si>
    <t>Umožňuje CDE vytvářet vazby dokumentů ke konkrétnímu prvku nebo umístění na 2D výkrese (např. DWG, PDF, apod.)?</t>
  </si>
  <si>
    <t>Lze řezy vytvářet jako roviny paralelní k libovolné ploše (polygonu) prvku v modelu?</t>
  </si>
  <si>
    <t>Podporuje CDE nastavení průhlednosti prvků modelu?</t>
  </si>
  <si>
    <t>Podporuje CDE řezy modelem ve formátu *.ifc?</t>
  </si>
  <si>
    <t>Umožňuje CDE filtrování (vyhledávání) prvků v modelu podle atributů (parametrů)?</t>
  </si>
  <si>
    <t>Umožňuje CDE uživateli zobrazit současně více modelů (zobrazení federated modelu) ve formátu *.ifc?</t>
  </si>
  <si>
    <t>Umožňuje CDE vkládání komentářů (revizní obláčky a texty) do modelu?</t>
  </si>
  <si>
    <t>Umožňuje CDE přidávat nebo editovat IFC vlastnosti a skupiny vlastností vč. zápisu do IFC modelu (koncept 'Property Sets')?</t>
  </si>
  <si>
    <t>Umožňuje CDE probarvit prvky modelu dle přednastaveného pravidla (např. hodnoty doby požární odolnosti)?</t>
  </si>
  <si>
    <t>CDE umožňuje současné zobrazení modelu a 2D výkresů?</t>
  </si>
  <si>
    <t>Umožňuje CDE zobrazení vazeb prvků na skupinu/systém/zónu (koncept 'Group Assignment')?
 Více viz: 
https://standards.buildingsmart.org/IFC/RELEASE/IFC4/ADD2_TC1/HTML/link/group-assignment.htm</t>
  </si>
  <si>
    <t>Umožňuje CDE zobrazení prvků podle projektového typu (koncept 'Object Typing')?
 Více viz:  https://standards.buildingsmart.org/IFC/RELEASE/IFC4/ADD2_TC1/HTML/schema/templates/object-typing.htm</t>
  </si>
  <si>
    <t>Umožňuje CDE zobrazení prvků ve struktuře klasifikací obsažených v IFC modelu (koncept 'Classification')?
Více viz:  https://standards.buildingsmart.org/IFC/RELEASE/IFC4/ADD2_TC1/HTML/link/classification.htm</t>
  </si>
  <si>
    <t>Umožňuje CDE zobrazení prvků podle vrstvy (pomocí datové třídy IfcPresentationLayerAssignment)?
Více viz: 
https://standards.buildingsmart.org/IFC/RELEASE/IFC4/ADD2_TC1/HTML/link/ifcpresentationlayerassignment.htm</t>
  </si>
  <si>
    <t>Umožňuje CDE vkládání dalších informací k souborům, tzv. metadata?</t>
  </si>
  <si>
    <t>Podporuje CDE uživatelsky nastavená workflow pro dokumenty?</t>
  </si>
  <si>
    <t>Podporuje CDE práci s mračny bodů v národních souřadnicových systémech (např. polohový S-JTSK a výškový Bpv) včetně podpory technologie EDL (Eye-Dome-Lighting)?</t>
  </si>
  <si>
    <t>NE</t>
  </si>
  <si>
    <t>HK1a</t>
  </si>
  <si>
    <t>HK1b</t>
  </si>
  <si>
    <t>nabídková cena</t>
  </si>
  <si>
    <t>Položka</t>
  </si>
  <si>
    <t>Zpřesnění položky</t>
  </si>
  <si>
    <t>Udržovací
 licence</t>
  </si>
  <si>
    <t>cena HK1b</t>
  </si>
  <si>
    <t>HK1</t>
  </si>
  <si>
    <t>Je CDE integrováno (tzn. je možné načítat model přímo online z CDE) se Solibri (nebo kvalitativně srovnatelném nástroji především co se týče využití IDS, práce se schématy IFC, automatizace kontrol negrafických informací a výkazů množství)?</t>
  </si>
  <si>
    <t>projekt 1: VD Kryry</t>
  </si>
  <si>
    <t>Umožňuje CDE efektivní využití časosběrných 360st. snímků dokumentujících průběh výstavby? – tzn. Určení snímkovací lokace snímkování, rovnání snímků ze stejné lokace ale v různých časech, případně porovnání snímků s modelem. Minimální srovnatelná funkcionalita OpenSpace (s moduly OpenSpace Capture, OpenSpace Air, OpenSpace BIM+).</t>
  </si>
  <si>
    <t>vyplňte</t>
  </si>
  <si>
    <t>Implementace</t>
  </si>
  <si>
    <t>projekt 3: VD Kamenička</t>
  </si>
  <si>
    <t>projekt 2: Přivaděč vody z Ohře do povodí Rakovnického potoka</t>
  </si>
  <si>
    <t>Celková nabídková cena (=HK1a + HK1b)</t>
  </si>
  <si>
    <t>cena HK1a</t>
  </si>
  <si>
    <t>celková předpokládaná cena za aktivní licenci a vybrané související plnění (viz HK1b)</t>
  </si>
  <si>
    <r>
      <t xml:space="preserve">Konfigurace společného datového prostředí – systému CDE pro Objednatele, zpřístupnění systému pro správce Objednatele a jím nominované uživatele, provedení testu funkčnosti. </t>
    </r>
    <r>
      <rPr>
        <b/>
        <sz val="11"/>
        <color theme="1"/>
        <rFont val="Calibri"/>
        <family val="2"/>
        <charset val="238"/>
        <scheme val="minor"/>
      </rPr>
      <t>Je součástí ceny za aktivní využití CDE na projektech (HK1a).</t>
    </r>
  </si>
  <si>
    <t>Programování</t>
  </si>
  <si>
    <t>hodnotící kritérium 1 - cena</t>
  </si>
  <si>
    <t>hodnotící kritérium 2a: kvalita funkcionalit CDE - obecně (bez rozlišení platformy)</t>
  </si>
  <si>
    <t>Hodnotící kritérium 2b: kvalita funkcionalit CDE - webová aplikace</t>
  </si>
  <si>
    <t>bodové hodnocení nabízeného řešení</t>
  </si>
  <si>
    <t>jakákoliv barva jiná než žlutá - nevyplňujte, neměňte</t>
  </si>
  <si>
    <t>docenění souvisejícíh plnění - mezisoučet</t>
  </si>
  <si>
    <t>docenění souvisejícíh plnění - nabídka</t>
  </si>
  <si>
    <t>bude ověřováno DEMO přístupem</t>
  </si>
  <si>
    <t>x</t>
  </si>
  <si>
    <t>-</t>
  </si>
  <si>
    <t>Umožňuje CDE výměnu BCF dat online, tedy nikoliv cestou exportu/importu souborů BCF.
Více viz popis na: https://github.com/buildingSMART/BCF-API</t>
  </si>
  <si>
    <t>Podporuje CDE práci s mračny bodů s podporou technologie EDL (Eye-Dome-Lighting)?</t>
  </si>
  <si>
    <t>nabídková cena za předpokládanou dobu projektu</t>
  </si>
  <si>
    <t>celková nabídková cena bez DPH</t>
  </si>
  <si>
    <t>nabídková cena v CZK bez DPH
za 1 rok/ projekt</t>
  </si>
  <si>
    <t>předpokládané celkové projekční náklady</t>
  </si>
  <si>
    <t>předpokládané trvání projektu v letech (= pouze projektování)</t>
  </si>
  <si>
    <t>celková cena za související plnění bez DPH</t>
  </si>
  <si>
    <t>číselník</t>
  </si>
  <si>
    <t>projekt 4: MVE Terezín</t>
  </si>
  <si>
    <t>Uživatelská a Technická podpora</t>
  </si>
  <si>
    <t xml:space="preserve"> Cena za aktivní využití CDE na projektech</t>
  </si>
  <si>
    <r>
      <t xml:space="preserve">Minimální trvání udržovací licence je 10 let po ukončení licence pro aktivní využívání CDE na konkrétním projektu (bod 2.1.5 smlouvy).
</t>
    </r>
    <r>
      <rPr>
        <b/>
        <sz val="11"/>
        <color theme="1"/>
        <rFont val="Calibri"/>
        <family val="2"/>
        <charset val="238"/>
        <scheme val="minor"/>
      </rPr>
      <t>Částka zde uvedená je cena udržovací licence/projekt/rok v CZK bez DPH</t>
    </r>
  </si>
  <si>
    <r>
      <t xml:space="preserve">Poskytnutí školení  (bod 2.1.6 smlouvy).
</t>
    </r>
    <r>
      <rPr>
        <b/>
        <sz val="11"/>
        <color theme="1"/>
        <rFont val="Calibri"/>
        <family val="2"/>
        <charset val="238"/>
        <scheme val="minor"/>
      </rPr>
      <t>Částka zde uvedená je v cena v za 1 hodinu v CZK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bez DPH</t>
    </r>
  </si>
  <si>
    <r>
      <t xml:space="preserve">Poskytnutí programovacích služeb (bod 2.1.7 smlouvy).
</t>
    </r>
    <r>
      <rPr>
        <b/>
        <sz val="11"/>
        <color theme="1"/>
        <rFont val="Calibri"/>
        <family val="2"/>
        <charset val="238"/>
        <scheme val="minor"/>
      </rPr>
      <t>Částka zde uvedená je cena za 1 hodinu v CZK bez DPH</t>
    </r>
  </si>
  <si>
    <r>
      <t xml:space="preserve">Podpora realizovaná po dobu trvání jakékoliv aktivní licence souhrnně pro všechny projekty (bod 2.1.8 smlouvy).
</t>
    </r>
    <r>
      <rPr>
        <b/>
        <sz val="11"/>
        <color theme="1"/>
        <rFont val="Calibri"/>
        <family val="2"/>
        <charset val="238"/>
        <scheme val="minor"/>
      </rPr>
      <t>Částka zde uvedená je cena za podporu/rok v CZK bez DPH</t>
    </r>
  </si>
  <si>
    <t>udržovací licence celkově za 10 let a projekty 1 až 4 (bod 2.1.5 smlouvy)</t>
  </si>
  <si>
    <t>poskytnutí školení v rozsahu 100 hodin (bod 2.1.6 smlouvy)</t>
  </si>
  <si>
    <t>poskytnutí programovacích služeb v rozsahu 100 hodin (bod 2.1.7 smlouvy)</t>
  </si>
  <si>
    <t>uživatelská podpora celkově za 7 let (bod 2.1.8 smlouvy)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</si>
</sst>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[$Kč-405]_-;\-* #,##0\ [$Kč-405]_-;_-* &quot;-&quot;??\ [$Kč-405]_-;_-@_-"/>
    <numFmt numFmtId="165" formatCode="_-* #,##0\ &quot;Kč&quot;_-;\-* #,##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9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1" fillId="5" borderId="0" xfId="0" applyFont="1" applyFill="1"/>
    <xf numFmtId="0" fontId="0" fillId="5" borderId="0" xfId="0" applyFill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right"/>
    </xf>
    <xf numFmtId="1" fontId="0" fillId="6" borderId="5" xfId="0" applyNumberFormat="1" applyFill="1" applyBorder="1" applyAlignment="1">
      <alignment horizontal="left" wrapText="1"/>
    </xf>
    <xf numFmtId="0" fontId="0" fillId="4" borderId="1" xfId="0" applyFill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" fontId="1" fillId="8" borderId="12" xfId="0" applyNumberFormat="1" applyFont="1" applyFill="1" applyBorder="1" applyAlignment="1">
      <alignment horizontal="center"/>
    </xf>
    <xf numFmtId="0" fontId="0" fillId="0" borderId="1" xfId="0" applyBorder="1"/>
    <xf numFmtId="0" fontId="7" fillId="10" borderId="17" xfId="0" applyFont="1" applyFill="1" applyBorder="1" applyAlignment="1">
      <alignment horizontal="center" vertical="center" textRotation="90" wrapText="1"/>
    </xf>
    <xf numFmtId="0" fontId="0" fillId="9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textRotation="90" wrapText="1"/>
    </xf>
    <xf numFmtId="0" fontId="0" fillId="9" borderId="1" xfId="0" applyFill="1" applyBorder="1" applyAlignment="1">
      <alignment horizontal="center" vertical="center"/>
    </xf>
    <xf numFmtId="1" fontId="1" fillId="8" borderId="20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0" fontId="0" fillId="0" borderId="3" xfId="0" applyBorder="1"/>
    <xf numFmtId="0" fontId="1" fillId="0" borderId="21" xfId="0" applyFont="1" applyBorder="1"/>
    <xf numFmtId="0" fontId="1" fillId="0" borderId="15" xfId="0" applyFont="1" applyBorder="1"/>
    <xf numFmtId="0" fontId="1" fillId="0" borderId="22" xfId="0" applyFont="1" applyBorder="1" applyAlignment="1">
      <alignment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0" xfId="0" applyFont="1" applyAlignment="1">
      <alignment wrapText="1"/>
    </xf>
    <xf numFmtId="164" fontId="0" fillId="6" borderId="1" xfId="1" applyNumberFormat="1" applyFont="1" applyFill="1" applyBorder="1" applyAlignment="1"/>
    <xf numFmtId="164" fontId="0" fillId="6" borderId="3" xfId="1" applyNumberFormat="1" applyFont="1" applyFill="1" applyBorder="1" applyAlignment="1"/>
    <xf numFmtId="44" fontId="1" fillId="7" borderId="1" xfId="2" applyFont="1" applyFill="1" applyBorder="1" applyAlignment="1">
      <alignment horizontal="center"/>
    </xf>
    <xf numFmtId="165" fontId="0" fillId="6" borderId="0" xfId="2" applyNumberFormat="1" applyFont="1" applyFill="1" applyAlignment="1">
      <alignment horizontal="center"/>
    </xf>
    <xf numFmtId="165" fontId="1" fillId="7" borderId="1" xfId="2" applyNumberFormat="1" applyFont="1" applyFill="1" applyBorder="1" applyAlignment="1">
      <alignment horizontal="center"/>
    </xf>
    <xf numFmtId="165" fontId="1" fillId="8" borderId="12" xfId="2" applyNumberFormat="1" applyFont="1" applyFill="1" applyBorder="1" applyAlignment="1">
      <alignment horizontal="center"/>
    </xf>
    <xf numFmtId="165" fontId="0" fillId="0" borderId="2" xfId="2" applyNumberFormat="1" applyFont="1" applyBorder="1"/>
    <xf numFmtId="165" fontId="0" fillId="0" borderId="4" xfId="2" applyNumberFormat="1" applyFont="1" applyBorder="1"/>
    <xf numFmtId="165" fontId="0" fillId="0" borderId="1" xfId="2" applyNumberFormat="1" applyFont="1" applyFill="1" applyBorder="1" applyAlignment="1">
      <alignment horizontal="left" vertical="center"/>
    </xf>
    <xf numFmtId="165" fontId="0" fillId="2" borderId="1" xfId="2" applyNumberFormat="1" applyFont="1" applyFill="1" applyBorder="1" applyAlignment="1" applyProtection="1">
      <alignment horizontal="left" vertical="center"/>
      <protection locked="0"/>
    </xf>
    <xf numFmtId="164" fontId="0" fillId="2" borderId="1" xfId="1" applyNumberFormat="1" applyFont="1" applyFill="1" applyBorder="1" applyAlignment="1" applyProtection="1">
      <protection locked="0"/>
    </xf>
    <xf numFmtId="164" fontId="0" fillId="2" borderId="3" xfId="1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5" borderId="0" xfId="0" applyFont="1" applyFill="1" applyAlignment="1">
      <alignment horizontal="center"/>
    </xf>
    <xf numFmtId="0" fontId="0" fillId="5" borderId="13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3" fillId="5" borderId="0" xfId="0" applyFont="1" applyFill="1" applyAlignment="1">
      <alignment horizontal="center"/>
    </xf>
  </cellXfs>
  <cellStyles count="3">
    <cellStyle name="Čárka" xfId="1" builtinId="3"/>
    <cellStyle name="Měna" xfId="2" builtinId="4"/>
    <cellStyle name="Normální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</dxf>
    <dxf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theme="5" tint="0.79998168889431442"/>
        </top>
        <bottom style="thin">
          <color theme="5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5" tint="0.39997558519241921"/>
          <bgColor theme="5" tint="0.3999755851924192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 style="thin">
          <color theme="5" tint="0.79998168889431442"/>
        </bottom>
      </border>
    </dxf>
    <dxf>
      <border outline="0">
        <right style="thin">
          <color indexed="64"/>
        </right>
      </border>
    </dxf>
    <dxf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ED2258-9C0E-4526-8D20-8B96090BFEE8}" name="tab_HK2a5" displayName="tab_HK2a5" ref="A3:E19" totalsRowCount="1" headerRowDxfId="27" dataDxfId="25" headerRowBorderDxfId="26" tableBorderDxfId="24" totalsRowBorderDxfId="23">
  <autoFilter ref="A3:E18" xr:uid="{F1ED2258-9C0E-4526-8D20-8B96090BFEE8}"/>
  <tableColumns count="5">
    <tableColumn id="1" xr3:uid="{97DE4E30-A75D-4339-8F0F-55D2EF041025}" name="Oblast" totalsRowLabel="Celkem" dataDxfId="22" totalsRowDxfId="21"/>
    <tableColumn id="2" xr3:uid="{68E85E7E-18FB-4279-B015-AB5382F8B392}" name="Funkcionalita" dataDxfId="20" totalsRowDxfId="19"/>
    <tableColumn id="3" xr3:uid="{DF340505-A22A-4281-88DD-06E2A8A6D33C}" name="odpověď_x000a_ANO/NE" dataDxfId="18" totalsRowDxfId="17"/>
    <tableColumn id="4" xr3:uid="{B6A8504C-AECD-44E9-9CEA-14476F2F4D78}" name="hodnota funkcionality" dataDxfId="16" totalsRowDxfId="15"/>
    <tableColumn id="5" xr3:uid="{913764BD-AD9A-4189-97E0-B5AEE7A4EECB}" name=" nabízené řešení" totalsRowFunction="sum" dataDxfId="14" totalsRowDxfId="13">
      <calculatedColumnFormula>IF(C4="ANO",D4,0)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E3855C-CAC0-4228-B1B7-DEA085A498D5}" name="tab_HK2b6" displayName="tab_HK2b6" ref="A3:E26" totalsRowCount="1" headerRowDxfId="12" dataDxfId="11" tableBorderDxfId="10">
  <autoFilter ref="A3:E25" xr:uid="{94E3855C-CAC0-4228-B1B7-DEA085A498D5}"/>
  <tableColumns count="5">
    <tableColumn id="1" xr3:uid="{018CE709-2A2D-48A0-A9F4-F1FCE9F063D1}" name="Oblast" totalsRowLabel="Celkem" dataDxfId="9" totalsRowDxfId="8"/>
    <tableColumn id="2" xr3:uid="{2C8A3D77-1862-4CD8-8405-47740D402DA3}" name="Funkcionalita" dataDxfId="7" totalsRowDxfId="6"/>
    <tableColumn id="3" xr3:uid="{C11C8830-DAC5-48AA-B544-420F1EE328B2}" name="odpověď_x000a_ANO/NE" dataDxfId="5" totalsRowDxfId="4"/>
    <tableColumn id="4" xr3:uid="{9153BF06-7AE8-4997-B6E4-424269CD6100}" name="hodnota funkcionality" dataDxfId="3" totalsRowDxfId="2"/>
    <tableColumn id="5" xr3:uid="{195B1DAC-B905-419E-990E-ECDA0810492E}" name=" nabízené řešení" totalsRowFunction="sum" dataDxfId="1" totalsRowDxfId="0">
      <calculatedColumnFormula>IF(C4="ANO",D4,0)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6ED239-01B2-4ADE-B5A6-5F7345E5F534}" name="Tabulka1" displayName="Tabulka1" ref="A1:A4" totalsRowShown="0">
  <autoFilter ref="A1:A4" xr:uid="{CF6ED239-01B2-4ADE-B5A6-5F7345E5F534}"/>
  <tableColumns count="1">
    <tableColumn id="1" xr3:uid="{597A6A1C-45FD-453D-B764-F881D6EDCB1D}" name="číselní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A754-EED9-4A1D-BF43-D6826DBC46C6}">
  <dimension ref="A1:B6"/>
  <sheetViews>
    <sheetView workbookViewId="0">
      <selection activeCell="B17" sqref="B17"/>
    </sheetView>
  </sheetViews>
  <sheetFormatPr defaultRowHeight="14.4" x14ac:dyDescent="0.3"/>
  <cols>
    <col min="1" max="1" width="23.33203125" customWidth="1"/>
    <col min="2" max="2" width="19.44140625" customWidth="1"/>
  </cols>
  <sheetData>
    <row r="1" spans="1:2" x14ac:dyDescent="0.3">
      <c r="A1" s="25" t="s">
        <v>63</v>
      </c>
    </row>
    <row r="2" spans="1:2" x14ac:dyDescent="0.3">
      <c r="A2" s="29"/>
      <c r="B2" s="77" t="s">
        <v>76</v>
      </c>
    </row>
    <row r="3" spans="1:2" x14ac:dyDescent="0.3">
      <c r="A3" s="30"/>
      <c r="B3" s="77"/>
    </row>
    <row r="4" spans="1:2" x14ac:dyDescent="0.3">
      <c r="A4" s="31"/>
      <c r="B4" s="77"/>
    </row>
    <row r="5" spans="1:2" x14ac:dyDescent="0.3">
      <c r="A5" s="34"/>
      <c r="B5" s="77"/>
    </row>
    <row r="6" spans="1:2" x14ac:dyDescent="0.3">
      <c r="A6" s="39"/>
      <c r="B6" s="77"/>
    </row>
  </sheetData>
  <sheetProtection algorithmName="SHA-512" hashValue="XZud6pH3RGRELMmon0IXQgrKo4eMn2IoFXqEbiT9ID7oKE4+j6OLbEkttl7ug0cEDCQhEo1Ao1s7HpKWo3uYcg==" saltValue="PRL5byAK79/C+fBcrxrsjA==" spinCount="100000" sheet="1" objects="1" scenarios="1"/>
  <mergeCells count="1">
    <mergeCell ref="B2:B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BB02-C98D-4E73-8F79-4D880F4B55D4}">
  <dimension ref="A1:P33"/>
  <sheetViews>
    <sheetView tabSelected="1" zoomScale="85" zoomScaleNormal="85" workbookViewId="0">
      <selection activeCell="F28" sqref="F28"/>
    </sheetView>
  </sheetViews>
  <sheetFormatPr defaultRowHeight="14.4" x14ac:dyDescent="0.3"/>
  <cols>
    <col min="1" max="1" width="9.109375" customWidth="1"/>
    <col min="2" max="2" width="52.33203125" customWidth="1"/>
    <col min="3" max="3" width="20.109375" customWidth="1"/>
    <col min="4" max="4" width="17.21875" customWidth="1"/>
    <col min="5" max="5" width="17.109375" customWidth="1"/>
    <col min="6" max="6" width="16.77734375" customWidth="1"/>
    <col min="9" max="9" width="10.21875" customWidth="1"/>
    <col min="15" max="15" width="33.109375" customWidth="1"/>
    <col min="16" max="16" width="18.33203125" customWidth="1"/>
  </cols>
  <sheetData>
    <row r="1" spans="1:16" x14ac:dyDescent="0.3">
      <c r="A1" s="72" t="s">
        <v>72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6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6" x14ac:dyDescent="0.3">
      <c r="A3" s="23" t="s">
        <v>52</v>
      </c>
      <c r="B3" s="24" t="s">
        <v>93</v>
      </c>
      <c r="C3" s="23"/>
      <c r="D3" s="23"/>
      <c r="E3" s="23"/>
      <c r="F3" s="23"/>
      <c r="G3" s="23"/>
      <c r="H3" s="23"/>
      <c r="I3" s="23"/>
      <c r="J3" s="23"/>
      <c r="K3" s="23"/>
    </row>
    <row r="4" spans="1:16" ht="15" thickBot="1" x14ac:dyDescent="0.35">
      <c r="A4" s="19"/>
    </row>
    <row r="5" spans="1:16" s="1" customFormat="1" ht="64.95" customHeight="1" x14ac:dyDescent="0.3">
      <c r="A5" s="48" t="s">
        <v>0</v>
      </c>
      <c r="B5" s="49" t="s">
        <v>1</v>
      </c>
      <c r="C5" s="46" t="s">
        <v>86</v>
      </c>
      <c r="D5" s="46" t="s">
        <v>84</v>
      </c>
      <c r="E5" s="46" t="s">
        <v>88</v>
      </c>
      <c r="F5" s="50" t="s">
        <v>87</v>
      </c>
      <c r="H5" s="53"/>
      <c r="I5" s="53"/>
      <c r="J5" s="53"/>
      <c r="K5" s="53"/>
    </row>
    <row r="6" spans="1:16" x14ac:dyDescent="0.3">
      <c r="A6" s="51" t="s">
        <v>2</v>
      </c>
      <c r="B6" s="39" t="s">
        <v>61</v>
      </c>
      <c r="C6" s="64"/>
      <c r="D6" s="54">
        <f>C6*E6</f>
        <v>0</v>
      </c>
      <c r="E6" s="39">
        <v>5</v>
      </c>
      <c r="F6" s="60">
        <v>250000000</v>
      </c>
    </row>
    <row r="7" spans="1:16" ht="28.8" x14ac:dyDescent="0.3">
      <c r="A7" s="51" t="s">
        <v>2</v>
      </c>
      <c r="B7" s="67" t="s">
        <v>66</v>
      </c>
      <c r="C7" s="64"/>
      <c r="D7" s="54">
        <f t="shared" ref="D7:D9" si="0">C7*E7</f>
        <v>0</v>
      </c>
      <c r="E7" s="39">
        <v>3</v>
      </c>
      <c r="F7" s="60">
        <v>50000000</v>
      </c>
    </row>
    <row r="8" spans="1:16" s="27" customFormat="1" x14ac:dyDescent="0.3">
      <c r="A8" s="51" t="s">
        <v>3</v>
      </c>
      <c r="B8" s="39" t="s">
        <v>65</v>
      </c>
      <c r="C8" s="64"/>
      <c r="D8" s="54">
        <f t="shared" si="0"/>
        <v>0</v>
      </c>
      <c r="E8" s="39">
        <v>3</v>
      </c>
      <c r="F8" s="60">
        <v>25000000</v>
      </c>
      <c r="H8"/>
      <c r="I8"/>
      <c r="J8"/>
      <c r="K8"/>
      <c r="P8" s="28"/>
    </row>
    <row r="9" spans="1:16" s="27" customFormat="1" ht="15" thickBot="1" x14ac:dyDescent="0.35">
      <c r="A9" s="52" t="s">
        <v>2</v>
      </c>
      <c r="B9" s="47" t="s">
        <v>91</v>
      </c>
      <c r="C9" s="65"/>
      <c r="D9" s="55">
        <f t="shared" si="0"/>
        <v>0</v>
      </c>
      <c r="E9" s="47">
        <v>3</v>
      </c>
      <c r="F9" s="61">
        <v>10000000</v>
      </c>
      <c r="H9"/>
      <c r="I9"/>
      <c r="J9"/>
      <c r="K9"/>
      <c r="P9" s="28"/>
    </row>
    <row r="11" spans="1:16" x14ac:dyDescent="0.3">
      <c r="A11" s="19"/>
      <c r="B11" s="56">
        <f>SUM(D6:D9)</f>
        <v>0</v>
      </c>
      <c r="C11" s="33" t="s">
        <v>68</v>
      </c>
      <c r="D11" t="s">
        <v>69</v>
      </c>
      <c r="E11" s="32"/>
      <c r="F11" s="32"/>
      <c r="G11" s="32"/>
      <c r="H11" s="32"/>
      <c r="I11" s="32"/>
      <c r="J11" s="32"/>
    </row>
    <row r="13" spans="1:16" x14ac:dyDescent="0.3">
      <c r="A13" s="23" t="s">
        <v>53</v>
      </c>
      <c r="B13" s="21" t="s">
        <v>78</v>
      </c>
      <c r="C13" s="22"/>
      <c r="D13" s="22"/>
      <c r="E13" s="22"/>
      <c r="F13" s="22"/>
      <c r="G13" s="22"/>
      <c r="H13" s="22"/>
      <c r="I13" s="22"/>
      <c r="J13" s="22"/>
      <c r="K13" s="22"/>
    </row>
    <row r="15" spans="1:16" x14ac:dyDescent="0.3">
      <c r="B15" s="34" t="s">
        <v>54</v>
      </c>
      <c r="C15" s="35" t="s">
        <v>55</v>
      </c>
      <c r="D15" s="73" t="s">
        <v>56</v>
      </c>
      <c r="E15" s="74"/>
      <c r="F15" s="74"/>
      <c r="G15" s="74"/>
      <c r="H15" s="74"/>
      <c r="I15" s="74"/>
      <c r="J15" s="74"/>
      <c r="K15" s="75"/>
    </row>
    <row r="16" spans="1:16" ht="46.5" customHeight="1" x14ac:dyDescent="0.3">
      <c r="B16" s="62">
        <v>0</v>
      </c>
      <c r="C16" s="5" t="s">
        <v>64</v>
      </c>
      <c r="D16" s="69" t="s">
        <v>70</v>
      </c>
      <c r="E16" s="70"/>
      <c r="F16" s="70"/>
      <c r="G16" s="70"/>
      <c r="H16" s="70"/>
      <c r="I16" s="70"/>
      <c r="J16" s="70"/>
      <c r="K16" s="71"/>
    </row>
    <row r="17" spans="1:11" s="18" customFormat="1" ht="43.2" customHeight="1" x14ac:dyDescent="0.3">
      <c r="B17" s="63"/>
      <c r="C17" s="8" t="s">
        <v>57</v>
      </c>
      <c r="D17" s="68" t="s">
        <v>94</v>
      </c>
      <c r="E17" s="68"/>
      <c r="F17" s="68"/>
      <c r="G17" s="68"/>
      <c r="H17" s="68"/>
      <c r="I17" s="68"/>
      <c r="J17" s="68"/>
      <c r="K17" s="68"/>
    </row>
    <row r="18" spans="1:11" s="18" customFormat="1" ht="43.2" customHeight="1" x14ac:dyDescent="0.3">
      <c r="B18" s="63"/>
      <c r="C18" s="5" t="s">
        <v>4</v>
      </c>
      <c r="D18" s="68" t="s">
        <v>95</v>
      </c>
      <c r="E18" s="76"/>
      <c r="F18" s="76"/>
      <c r="G18" s="76"/>
      <c r="H18" s="76"/>
      <c r="I18" s="76"/>
      <c r="J18" s="76"/>
      <c r="K18" s="76"/>
    </row>
    <row r="19" spans="1:11" s="18" customFormat="1" ht="43.2" customHeight="1" x14ac:dyDescent="0.3">
      <c r="B19" s="63"/>
      <c r="C19" s="8" t="s">
        <v>71</v>
      </c>
      <c r="D19" s="68" t="s">
        <v>96</v>
      </c>
      <c r="E19" s="68"/>
      <c r="F19" s="68"/>
      <c r="G19" s="68"/>
      <c r="H19" s="68"/>
      <c r="I19" s="68"/>
      <c r="J19" s="68"/>
      <c r="K19" s="68"/>
    </row>
    <row r="20" spans="1:11" s="18" customFormat="1" ht="43.2" customHeight="1" x14ac:dyDescent="0.3">
      <c r="B20" s="63"/>
      <c r="C20" s="8" t="s">
        <v>92</v>
      </c>
      <c r="D20" s="68" t="s">
        <v>97</v>
      </c>
      <c r="E20" s="68"/>
      <c r="F20" s="68"/>
      <c r="G20" s="68"/>
      <c r="H20" s="68"/>
      <c r="I20" s="68"/>
      <c r="J20" s="68"/>
      <c r="K20" s="68"/>
    </row>
    <row r="21" spans="1:11" x14ac:dyDescent="0.3">
      <c r="B21" s="11"/>
    </row>
    <row r="22" spans="1:11" x14ac:dyDescent="0.3">
      <c r="A22" s="20"/>
      <c r="B22" s="21" t="s">
        <v>77</v>
      </c>
      <c r="C22" s="22"/>
      <c r="D22" s="22"/>
      <c r="E22" s="22"/>
      <c r="F22" s="22"/>
      <c r="G22" s="22"/>
      <c r="H22" s="22"/>
      <c r="I22" s="22"/>
      <c r="J22" s="22"/>
      <c r="K22" s="22"/>
    </row>
    <row r="23" spans="1:11" x14ac:dyDescent="0.3">
      <c r="B23" s="11"/>
    </row>
    <row r="24" spans="1:11" x14ac:dyDescent="0.3">
      <c r="B24" s="57">
        <f>(B17*10*4)</f>
        <v>0</v>
      </c>
      <c r="D24" t="s">
        <v>98</v>
      </c>
    </row>
    <row r="25" spans="1:11" x14ac:dyDescent="0.3">
      <c r="B25" s="57">
        <f>B18*100</f>
        <v>0</v>
      </c>
      <c r="D25" t="s">
        <v>99</v>
      </c>
    </row>
    <row r="26" spans="1:11" x14ac:dyDescent="0.3">
      <c r="B26" s="57">
        <f>B19*100</f>
        <v>0</v>
      </c>
      <c r="D26" t="s">
        <v>100</v>
      </c>
    </row>
    <row r="27" spans="1:11" x14ac:dyDescent="0.3">
      <c r="B27" s="57">
        <f>B20*7</f>
        <v>0</v>
      </c>
      <c r="D27" t="s">
        <v>101</v>
      </c>
    </row>
    <row r="28" spans="1:11" x14ac:dyDescent="0.3">
      <c r="B28" s="11"/>
    </row>
    <row r="29" spans="1:11" x14ac:dyDescent="0.3">
      <c r="B29" s="58">
        <f>SUM(B24:B27)</f>
        <v>0</v>
      </c>
      <c r="C29" s="20" t="s">
        <v>58</v>
      </c>
      <c r="D29" t="s">
        <v>89</v>
      </c>
    </row>
    <row r="31" spans="1:11" x14ac:dyDescent="0.3">
      <c r="A31" s="23" t="s">
        <v>59</v>
      </c>
      <c r="B31" s="21" t="s">
        <v>67</v>
      </c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5" thickBot="1" x14ac:dyDescent="0.35"/>
    <row r="33" spans="2:3" ht="15" thickBot="1" x14ac:dyDescent="0.35">
      <c r="B33" s="59">
        <f>SUM(B29,B11)</f>
        <v>0</v>
      </c>
      <c r="C33" s="26" t="s">
        <v>85</v>
      </c>
    </row>
  </sheetData>
  <sheetProtection algorithmName="SHA-512" hashValue="ggLt6UQp2vQm7dKi5YzWJDCK409J+S0bXZR+u1NYV6mmT+rcmkfhL+B3lXHf+FTh9Cypl8AjB+oqB9B7//EDcg==" saltValue="0patWClE4nkEtnQlbcsNqQ==" spinCount="100000" sheet="1" objects="1" scenarios="1"/>
  <mergeCells count="7">
    <mergeCell ref="D20:K20"/>
    <mergeCell ref="D16:K16"/>
    <mergeCell ref="D19:K19"/>
    <mergeCell ref="D17:K17"/>
    <mergeCell ref="A1:K1"/>
    <mergeCell ref="D15:K15"/>
    <mergeCell ref="D18:K18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3D1E-66DB-4572-80CE-894337B36FD6}">
  <dimension ref="A1:F19"/>
  <sheetViews>
    <sheetView zoomScale="115" zoomScaleNormal="115" workbookViewId="0">
      <selection activeCell="D18" sqref="D4:D18"/>
    </sheetView>
  </sheetViews>
  <sheetFormatPr defaultRowHeight="14.4" x14ac:dyDescent="0.3"/>
  <cols>
    <col min="1" max="1" width="49.5546875" bestFit="1" customWidth="1"/>
    <col min="2" max="2" width="77.109375" customWidth="1"/>
    <col min="6" max="6" width="10.44140625" customWidth="1"/>
  </cols>
  <sheetData>
    <row r="1" spans="1:6" x14ac:dyDescent="0.3">
      <c r="A1" s="78" t="s">
        <v>73</v>
      </c>
      <c r="B1" s="78"/>
      <c r="C1" s="78"/>
      <c r="D1" s="78"/>
      <c r="E1" s="78"/>
    </row>
    <row r="3" spans="1:6" ht="68.400000000000006" customHeight="1" x14ac:dyDescent="0.3">
      <c r="A3" s="12" t="s">
        <v>5</v>
      </c>
      <c r="B3" s="13" t="s">
        <v>6</v>
      </c>
      <c r="C3" s="2" t="s">
        <v>7</v>
      </c>
      <c r="D3" s="2" t="s">
        <v>8</v>
      </c>
      <c r="E3" s="14" t="s">
        <v>9</v>
      </c>
      <c r="F3" s="40" t="s">
        <v>79</v>
      </c>
    </row>
    <row r="4" spans="1:6" ht="28.8" x14ac:dyDescent="0.3">
      <c r="A4" s="7" t="s">
        <v>10</v>
      </c>
      <c r="B4" s="7" t="s">
        <v>11</v>
      </c>
      <c r="C4" s="66" t="s">
        <v>81</v>
      </c>
      <c r="D4" s="8">
        <v>5</v>
      </c>
      <c r="E4" s="36">
        <f t="shared" ref="E4:E18" si="0">IF(C4="ANO",D4,0)</f>
        <v>0</v>
      </c>
      <c r="F4" s="41" t="s">
        <v>80</v>
      </c>
    </row>
    <row r="5" spans="1:6" ht="28.8" x14ac:dyDescent="0.3">
      <c r="A5" s="7" t="s">
        <v>10</v>
      </c>
      <c r="B5" s="7" t="s">
        <v>13</v>
      </c>
      <c r="C5" s="66" t="s">
        <v>81</v>
      </c>
      <c r="D5" s="8">
        <v>2</v>
      </c>
      <c r="E5" s="36">
        <f t="shared" si="0"/>
        <v>0</v>
      </c>
      <c r="F5" s="42" t="s">
        <v>80</v>
      </c>
    </row>
    <row r="6" spans="1:6" x14ac:dyDescent="0.3">
      <c r="A6" s="7" t="s">
        <v>14</v>
      </c>
      <c r="B6" s="7" t="s">
        <v>15</v>
      </c>
      <c r="C6" s="66" t="s">
        <v>81</v>
      </c>
      <c r="D6" s="8">
        <v>2</v>
      </c>
      <c r="E6" s="36">
        <f t="shared" si="0"/>
        <v>0</v>
      </c>
      <c r="F6" s="41" t="s">
        <v>80</v>
      </c>
    </row>
    <row r="7" spans="1:6" x14ac:dyDescent="0.3">
      <c r="A7" s="7" t="s">
        <v>14</v>
      </c>
      <c r="B7" s="7" t="s">
        <v>16</v>
      </c>
      <c r="C7" s="66" t="s">
        <v>81</v>
      </c>
      <c r="D7" s="8">
        <v>1</v>
      </c>
      <c r="E7" s="36">
        <f t="shared" si="0"/>
        <v>0</v>
      </c>
      <c r="F7" s="42" t="s">
        <v>80</v>
      </c>
    </row>
    <row r="8" spans="1:6" x14ac:dyDescent="0.3">
      <c r="A8" s="7" t="s">
        <v>14</v>
      </c>
      <c r="B8" s="7" t="s">
        <v>17</v>
      </c>
      <c r="C8" s="66" t="s">
        <v>81</v>
      </c>
      <c r="D8" s="8">
        <v>1</v>
      </c>
      <c r="E8" s="36">
        <f t="shared" si="0"/>
        <v>0</v>
      </c>
      <c r="F8" s="41" t="s">
        <v>80</v>
      </c>
    </row>
    <row r="9" spans="1:6" x14ac:dyDescent="0.3">
      <c r="A9" s="7" t="s">
        <v>14</v>
      </c>
      <c r="B9" s="7" t="s">
        <v>18</v>
      </c>
      <c r="C9" s="66" t="s">
        <v>81</v>
      </c>
      <c r="D9" s="8">
        <v>1</v>
      </c>
      <c r="E9" s="36">
        <f t="shared" si="0"/>
        <v>0</v>
      </c>
      <c r="F9" s="42" t="s">
        <v>80</v>
      </c>
    </row>
    <row r="10" spans="1:6" x14ac:dyDescent="0.3">
      <c r="A10" s="7" t="s">
        <v>19</v>
      </c>
      <c r="B10" s="7" t="s">
        <v>20</v>
      </c>
      <c r="C10" s="66" t="s">
        <v>81</v>
      </c>
      <c r="D10" s="8">
        <v>1</v>
      </c>
      <c r="E10" s="36">
        <f t="shared" si="0"/>
        <v>0</v>
      </c>
      <c r="F10" s="41" t="s">
        <v>80</v>
      </c>
    </row>
    <row r="11" spans="1:6" ht="28.8" x14ac:dyDescent="0.3">
      <c r="A11" s="7" t="s">
        <v>19</v>
      </c>
      <c r="B11" s="7" t="s">
        <v>21</v>
      </c>
      <c r="C11" s="66" t="s">
        <v>81</v>
      </c>
      <c r="D11" s="8">
        <v>1</v>
      </c>
      <c r="E11" s="36">
        <f t="shared" si="0"/>
        <v>0</v>
      </c>
      <c r="F11" s="42" t="s">
        <v>80</v>
      </c>
    </row>
    <row r="12" spans="1:6" ht="43.2" x14ac:dyDescent="0.3">
      <c r="A12" s="7" t="s">
        <v>22</v>
      </c>
      <c r="B12" s="7" t="s">
        <v>23</v>
      </c>
      <c r="C12" s="66" t="s">
        <v>81</v>
      </c>
      <c r="D12" s="8">
        <v>5</v>
      </c>
      <c r="E12" s="36">
        <f t="shared" si="0"/>
        <v>0</v>
      </c>
      <c r="F12" s="41" t="s">
        <v>81</v>
      </c>
    </row>
    <row r="13" spans="1:6" x14ac:dyDescent="0.3">
      <c r="A13" s="7" t="s">
        <v>22</v>
      </c>
      <c r="B13" s="7" t="s">
        <v>24</v>
      </c>
      <c r="C13" s="66" t="s">
        <v>81</v>
      </c>
      <c r="D13" s="8">
        <v>2</v>
      </c>
      <c r="E13" s="36">
        <f t="shared" si="0"/>
        <v>0</v>
      </c>
      <c r="F13" s="42" t="s">
        <v>81</v>
      </c>
    </row>
    <row r="14" spans="1:6" ht="28.8" x14ac:dyDescent="0.3">
      <c r="A14" s="7" t="s">
        <v>22</v>
      </c>
      <c r="B14" s="7" t="s">
        <v>25</v>
      </c>
      <c r="C14" s="66" t="s">
        <v>81</v>
      </c>
      <c r="D14" s="8">
        <v>5</v>
      </c>
      <c r="E14" s="36">
        <f t="shared" si="0"/>
        <v>0</v>
      </c>
      <c r="F14" s="41" t="s">
        <v>80</v>
      </c>
    </row>
    <row r="15" spans="1:6" ht="64.5" customHeight="1" x14ac:dyDescent="0.3">
      <c r="A15" s="7" t="s">
        <v>22</v>
      </c>
      <c r="B15" s="7" t="s">
        <v>62</v>
      </c>
      <c r="C15" s="66" t="s">
        <v>81</v>
      </c>
      <c r="D15" s="8">
        <v>5</v>
      </c>
      <c r="E15" s="36">
        <f t="shared" si="0"/>
        <v>0</v>
      </c>
      <c r="F15" s="42" t="s">
        <v>80</v>
      </c>
    </row>
    <row r="16" spans="1:6" ht="28.8" x14ac:dyDescent="0.3">
      <c r="A16" s="7" t="s">
        <v>22</v>
      </c>
      <c r="B16" s="7" t="s">
        <v>82</v>
      </c>
      <c r="C16" s="66" t="s">
        <v>81</v>
      </c>
      <c r="D16" s="8">
        <v>12</v>
      </c>
      <c r="E16" s="36">
        <f t="shared" si="0"/>
        <v>0</v>
      </c>
      <c r="F16" s="41" t="s">
        <v>80</v>
      </c>
    </row>
    <row r="17" spans="1:6" x14ac:dyDescent="0.3">
      <c r="A17" s="7" t="s">
        <v>22</v>
      </c>
      <c r="B17" s="7" t="s">
        <v>26</v>
      </c>
      <c r="C17" s="66" t="s">
        <v>81</v>
      </c>
      <c r="D17" s="8">
        <v>1</v>
      </c>
      <c r="E17" s="36">
        <f t="shared" si="0"/>
        <v>0</v>
      </c>
      <c r="F17" s="42" t="s">
        <v>80</v>
      </c>
    </row>
    <row r="18" spans="1:6" ht="43.8" thickBot="1" x14ac:dyDescent="0.35">
      <c r="A18" s="7" t="s">
        <v>27</v>
      </c>
      <c r="B18" s="7" t="s">
        <v>60</v>
      </c>
      <c r="C18" s="66" t="s">
        <v>81</v>
      </c>
      <c r="D18" s="8">
        <v>6</v>
      </c>
      <c r="E18" s="36">
        <f t="shared" si="0"/>
        <v>0</v>
      </c>
      <c r="F18" s="41" t="s">
        <v>80</v>
      </c>
    </row>
    <row r="19" spans="1:6" ht="15" thickBot="1" x14ac:dyDescent="0.35">
      <c r="A19" s="15" t="s">
        <v>28</v>
      </c>
      <c r="B19" s="15"/>
      <c r="C19" s="16"/>
      <c r="D19" s="17"/>
      <c r="E19" s="38">
        <f>SUBTOTAL(109,tab_HK2a5[[ nabízené řešení]])</f>
        <v>0</v>
      </c>
      <c r="F19" s="26" t="s">
        <v>75</v>
      </c>
    </row>
  </sheetData>
  <sheetProtection algorithmName="SHA-512" hashValue="8bpU7Y2XlSSvwFn+bYhjuTuvoUkrWYMSgZ6uyqJSiRVBHalr5WUTjZK49i+LtjKz6mKjC/G/hcgfJFRFYKGf4g==" saltValue="KAV2c4e1Ue/an1QUc2HJ+w==" spinCount="100000" sheet="1" objects="1" scenarios="1"/>
  <protectedRanges>
    <protectedRange sqref="C4:C18" name="tabHK2avyplnit"/>
  </protectedRanges>
  <mergeCells count="1">
    <mergeCell ref="A1:E1"/>
  </mergeCells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F99751-3C0E-48FC-A2AF-2BFF2F17227D}">
          <x14:formula1>
            <xm:f>číselník!$A$1:$A$4</xm:f>
          </x14:formula1>
          <xm:sqref>C4:C18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2BBA-B1BC-4199-BEDE-FEDEC31D6805}">
  <dimension ref="A1:F26"/>
  <sheetViews>
    <sheetView topLeftCell="A2" workbookViewId="0">
      <selection activeCell="C21" sqref="C21"/>
    </sheetView>
  </sheetViews>
  <sheetFormatPr defaultRowHeight="14.4" x14ac:dyDescent="0.3"/>
  <cols>
    <col min="1" max="1" width="42" customWidth="1"/>
    <col min="2" max="2" width="85.109375" customWidth="1"/>
    <col min="3" max="5" width="10.109375" bestFit="1" customWidth="1"/>
    <col min="6" max="6" width="11.44140625" customWidth="1"/>
  </cols>
  <sheetData>
    <row r="1" spans="1:6" x14ac:dyDescent="0.3">
      <c r="A1" s="78" t="s">
        <v>74</v>
      </c>
      <c r="B1" s="78"/>
      <c r="C1" s="78"/>
      <c r="D1" s="78"/>
      <c r="E1" s="78"/>
    </row>
    <row r="2" spans="1:6" x14ac:dyDescent="0.3">
      <c r="C2" s="11"/>
    </row>
    <row r="3" spans="1:6" ht="68.25" customHeight="1" x14ac:dyDescent="0.3">
      <c r="A3" s="1" t="s">
        <v>5</v>
      </c>
      <c r="B3" s="1" t="s">
        <v>6</v>
      </c>
      <c r="C3" s="2" t="s">
        <v>7</v>
      </c>
      <c r="D3" s="2" t="s">
        <v>8</v>
      </c>
      <c r="E3" s="2" t="s">
        <v>9</v>
      </c>
      <c r="F3" s="43" t="s">
        <v>79</v>
      </c>
    </row>
    <row r="4" spans="1:6" ht="28.8" x14ac:dyDescent="0.3">
      <c r="A4" s="3" t="s">
        <v>29</v>
      </c>
      <c r="B4" s="3" t="s">
        <v>30</v>
      </c>
      <c r="C4" s="66" t="s">
        <v>81</v>
      </c>
      <c r="D4" s="4">
        <v>1</v>
      </c>
      <c r="E4" s="37">
        <f t="shared" ref="E4:E23" si="0">IF(C4="ANO",D4,0)</f>
        <v>0</v>
      </c>
      <c r="F4" s="44" t="s">
        <v>80</v>
      </c>
    </row>
    <row r="5" spans="1:6" ht="28.8" x14ac:dyDescent="0.3">
      <c r="A5" s="3" t="s">
        <v>29</v>
      </c>
      <c r="B5" s="3" t="s">
        <v>31</v>
      </c>
      <c r="C5" s="66" t="s">
        <v>81</v>
      </c>
      <c r="D5" s="5">
        <v>1</v>
      </c>
      <c r="E5" s="36">
        <f t="shared" si="0"/>
        <v>0</v>
      </c>
      <c r="F5" s="5" t="s">
        <v>80</v>
      </c>
    </row>
    <row r="6" spans="1:6" ht="28.8" x14ac:dyDescent="0.3">
      <c r="A6" s="3" t="s">
        <v>29</v>
      </c>
      <c r="B6" s="3" t="s">
        <v>32</v>
      </c>
      <c r="C6" s="66" t="s">
        <v>81</v>
      </c>
      <c r="D6" s="5">
        <v>1</v>
      </c>
      <c r="E6" s="36">
        <f t="shared" si="0"/>
        <v>0</v>
      </c>
      <c r="F6" s="44" t="s">
        <v>80</v>
      </c>
    </row>
    <row r="7" spans="1:6" ht="28.8" x14ac:dyDescent="0.3">
      <c r="A7" s="3" t="s">
        <v>14</v>
      </c>
      <c r="B7" s="3" t="s">
        <v>33</v>
      </c>
      <c r="C7" s="66" t="s">
        <v>81</v>
      </c>
      <c r="D7" s="5">
        <v>1</v>
      </c>
      <c r="E7" s="36">
        <f t="shared" si="0"/>
        <v>0</v>
      </c>
      <c r="F7" s="5" t="s">
        <v>80</v>
      </c>
    </row>
    <row r="8" spans="1:6" ht="28.8" x14ac:dyDescent="0.3">
      <c r="A8" s="6" t="s">
        <v>14</v>
      </c>
      <c r="B8" s="6" t="s">
        <v>34</v>
      </c>
      <c r="C8" s="66" t="s">
        <v>81</v>
      </c>
      <c r="D8" s="5">
        <v>1</v>
      </c>
      <c r="E8" s="36">
        <f t="shared" si="0"/>
        <v>0</v>
      </c>
      <c r="F8" s="44" t="s">
        <v>80</v>
      </c>
    </row>
    <row r="9" spans="1:6" x14ac:dyDescent="0.3">
      <c r="A9" s="6" t="s">
        <v>19</v>
      </c>
      <c r="B9" s="6" t="s">
        <v>35</v>
      </c>
      <c r="C9" s="66" t="s">
        <v>81</v>
      </c>
      <c r="D9" s="5">
        <v>3</v>
      </c>
      <c r="E9" s="36">
        <f t="shared" si="0"/>
        <v>0</v>
      </c>
      <c r="F9" s="5" t="s">
        <v>80</v>
      </c>
    </row>
    <row r="10" spans="1:6" x14ac:dyDescent="0.3">
      <c r="A10" s="6" t="s">
        <v>19</v>
      </c>
      <c r="B10" s="6" t="s">
        <v>36</v>
      </c>
      <c r="C10" s="66" t="s">
        <v>81</v>
      </c>
      <c r="D10" s="5">
        <v>1</v>
      </c>
      <c r="E10" s="36">
        <f t="shared" si="0"/>
        <v>0</v>
      </c>
      <c r="F10" s="44" t="s">
        <v>80</v>
      </c>
    </row>
    <row r="11" spans="1:6" x14ac:dyDescent="0.3">
      <c r="A11" s="6" t="s">
        <v>19</v>
      </c>
      <c r="B11" s="6" t="s">
        <v>37</v>
      </c>
      <c r="C11" s="66" t="s">
        <v>81</v>
      </c>
      <c r="D11" s="5">
        <v>2</v>
      </c>
      <c r="E11" s="36">
        <f t="shared" si="0"/>
        <v>0</v>
      </c>
      <c r="F11" s="5" t="s">
        <v>80</v>
      </c>
    </row>
    <row r="12" spans="1:6" x14ac:dyDescent="0.3">
      <c r="A12" s="6" t="s">
        <v>19</v>
      </c>
      <c r="B12" s="6" t="s">
        <v>38</v>
      </c>
      <c r="C12" s="66" t="s">
        <v>81</v>
      </c>
      <c r="D12" s="5">
        <v>2</v>
      </c>
      <c r="E12" s="36">
        <f t="shared" si="0"/>
        <v>0</v>
      </c>
      <c r="F12" s="44" t="s">
        <v>80</v>
      </c>
    </row>
    <row r="13" spans="1:6" ht="28.8" x14ac:dyDescent="0.3">
      <c r="A13" s="6" t="s">
        <v>19</v>
      </c>
      <c r="B13" s="6" t="s">
        <v>39</v>
      </c>
      <c r="C13" s="66" t="s">
        <v>81</v>
      </c>
      <c r="D13" s="5">
        <v>7</v>
      </c>
      <c r="E13" s="36">
        <f t="shared" si="0"/>
        <v>0</v>
      </c>
      <c r="F13" s="5" t="s">
        <v>80</v>
      </c>
    </row>
    <row r="14" spans="1:6" x14ac:dyDescent="0.3">
      <c r="A14" s="6" t="s">
        <v>19</v>
      </c>
      <c r="B14" s="6" t="s">
        <v>40</v>
      </c>
      <c r="C14" s="66" t="s">
        <v>81</v>
      </c>
      <c r="D14" s="5">
        <v>4</v>
      </c>
      <c r="E14" s="36">
        <f t="shared" si="0"/>
        <v>0</v>
      </c>
      <c r="F14" s="44" t="s">
        <v>80</v>
      </c>
    </row>
    <row r="15" spans="1:6" ht="28.8" x14ac:dyDescent="0.3">
      <c r="A15" s="6" t="s">
        <v>19</v>
      </c>
      <c r="B15" s="6" t="s">
        <v>41</v>
      </c>
      <c r="C15" s="66" t="s">
        <v>81</v>
      </c>
      <c r="D15" s="5">
        <v>1</v>
      </c>
      <c r="E15" s="36">
        <f t="shared" si="0"/>
        <v>0</v>
      </c>
      <c r="F15" s="5" t="s">
        <v>80</v>
      </c>
    </row>
    <row r="16" spans="1:6" ht="28.8" x14ac:dyDescent="0.3">
      <c r="A16" s="6" t="s">
        <v>19</v>
      </c>
      <c r="B16" s="6" t="s">
        <v>42</v>
      </c>
      <c r="C16" s="66" t="s">
        <v>81</v>
      </c>
      <c r="D16" s="5">
        <v>5</v>
      </c>
      <c r="E16" s="36">
        <f t="shared" si="0"/>
        <v>0</v>
      </c>
      <c r="F16" s="44" t="s">
        <v>80</v>
      </c>
    </row>
    <row r="17" spans="1:6" x14ac:dyDescent="0.3">
      <c r="A17" s="6" t="s">
        <v>19</v>
      </c>
      <c r="B17" s="6" t="s">
        <v>43</v>
      </c>
      <c r="C17" s="66" t="s">
        <v>81</v>
      </c>
      <c r="D17" s="5">
        <v>1</v>
      </c>
      <c r="E17" s="36">
        <f t="shared" si="0"/>
        <v>0</v>
      </c>
      <c r="F17" s="5" t="s">
        <v>80</v>
      </c>
    </row>
    <row r="18" spans="1:6" ht="72" customHeight="1" x14ac:dyDescent="0.3">
      <c r="A18" s="6" t="s">
        <v>19</v>
      </c>
      <c r="B18" s="6" t="s">
        <v>44</v>
      </c>
      <c r="C18" s="66" t="s">
        <v>81</v>
      </c>
      <c r="D18" s="5">
        <v>5</v>
      </c>
      <c r="E18" s="36">
        <f t="shared" si="0"/>
        <v>0</v>
      </c>
      <c r="F18" s="44" t="s">
        <v>80</v>
      </c>
    </row>
    <row r="19" spans="1:6" ht="63.6" customHeight="1" x14ac:dyDescent="0.3">
      <c r="A19" s="6" t="s">
        <v>19</v>
      </c>
      <c r="B19" s="6" t="s">
        <v>45</v>
      </c>
      <c r="C19" s="66" t="s">
        <v>81</v>
      </c>
      <c r="D19" s="5">
        <v>4</v>
      </c>
      <c r="E19" s="36">
        <f t="shared" si="0"/>
        <v>0</v>
      </c>
      <c r="F19" s="5" t="s">
        <v>80</v>
      </c>
    </row>
    <row r="20" spans="1:6" ht="71.400000000000006" customHeight="1" x14ac:dyDescent="0.3">
      <c r="A20" s="6" t="s">
        <v>19</v>
      </c>
      <c r="B20" s="6" t="s">
        <v>46</v>
      </c>
      <c r="C20" s="66" t="s">
        <v>81</v>
      </c>
      <c r="D20" s="5">
        <v>2</v>
      </c>
      <c r="E20" s="36">
        <f t="shared" si="0"/>
        <v>0</v>
      </c>
      <c r="F20" s="44" t="s">
        <v>80</v>
      </c>
    </row>
    <row r="21" spans="1:6" ht="81" customHeight="1" x14ac:dyDescent="0.3">
      <c r="A21" s="6" t="s">
        <v>19</v>
      </c>
      <c r="B21" s="6" t="s">
        <v>47</v>
      </c>
      <c r="C21" s="66" t="s">
        <v>51</v>
      </c>
      <c r="D21" s="5">
        <v>2</v>
      </c>
      <c r="E21" s="36">
        <f t="shared" si="0"/>
        <v>0</v>
      </c>
      <c r="F21" s="5" t="s">
        <v>80</v>
      </c>
    </row>
    <row r="22" spans="1:6" x14ac:dyDescent="0.3">
      <c r="A22" s="6" t="s">
        <v>22</v>
      </c>
      <c r="B22" s="6" t="s">
        <v>48</v>
      </c>
      <c r="C22" s="66" t="s">
        <v>81</v>
      </c>
      <c r="D22" s="5">
        <v>1</v>
      </c>
      <c r="E22" s="36">
        <f t="shared" si="0"/>
        <v>0</v>
      </c>
      <c r="F22" s="44" t="s">
        <v>80</v>
      </c>
    </row>
    <row r="23" spans="1:6" x14ac:dyDescent="0.3">
      <c r="A23" s="6" t="s">
        <v>22</v>
      </c>
      <c r="B23" s="6" t="s">
        <v>49</v>
      </c>
      <c r="C23" s="66" t="s">
        <v>81</v>
      </c>
      <c r="D23" s="5">
        <v>3</v>
      </c>
      <c r="E23" s="36">
        <f t="shared" si="0"/>
        <v>0</v>
      </c>
      <c r="F23" s="5" t="s">
        <v>80</v>
      </c>
    </row>
    <row r="24" spans="1:6" ht="28.8" x14ac:dyDescent="0.3">
      <c r="A24" s="7" t="s">
        <v>29</v>
      </c>
      <c r="B24" s="7" t="s">
        <v>50</v>
      </c>
      <c r="C24" s="66" t="s">
        <v>81</v>
      </c>
      <c r="D24" s="8">
        <v>1</v>
      </c>
      <c r="E24" s="36">
        <f>IF(C24="ANO",D24,0)</f>
        <v>0</v>
      </c>
      <c r="F24" s="44" t="s">
        <v>80</v>
      </c>
    </row>
    <row r="25" spans="1:6" x14ac:dyDescent="0.3">
      <c r="A25" s="6" t="s">
        <v>19</v>
      </c>
      <c r="B25" s="7" t="s">
        <v>83</v>
      </c>
      <c r="C25" s="66" t="s">
        <v>81</v>
      </c>
      <c r="D25" s="5">
        <v>1</v>
      </c>
      <c r="E25" s="36">
        <f>IF(C25="ANO",D25,0)</f>
        <v>0</v>
      </c>
      <c r="F25" s="44" t="s">
        <v>80</v>
      </c>
    </row>
    <row r="26" spans="1:6" ht="15" thickBot="1" x14ac:dyDescent="0.35">
      <c r="A26" s="1" t="s">
        <v>28</v>
      </c>
      <c r="B26" s="1"/>
      <c r="C26" s="9"/>
      <c r="D26" s="10"/>
      <c r="E26" s="45">
        <f>SUBTOTAL(109,tab_HK2b6[[ nabízené řešení]])</f>
        <v>0</v>
      </c>
      <c r="F26" s="26" t="s">
        <v>75</v>
      </c>
    </row>
  </sheetData>
  <sheetProtection algorithmName="SHA-512" hashValue="O+8uruySgT5DgDEynoQrzEGrRaYxB8CI7eCQd43vb8ZAe574N+t62fsytXJGDLKa3oWL7incs12kFpSu+aLoFw==" saltValue="ZzzEZuc1sXiJ7LPo9kIADA==" spinCount="100000" sheet="1" objects="1" scenarios="1"/>
  <protectedRanges>
    <protectedRange sqref="C4:C25" name="tabHK2bvyplnit"/>
  </protectedRanges>
  <mergeCells count="1">
    <mergeCell ref="A1:E1"/>
  </mergeCells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853B62-5F61-4938-86D2-03514DA582A3}">
          <x14:formula1>
            <xm:f>číselník!$A$1:$A$4</xm:f>
          </x14:formula1>
          <xm:sqref>C4:C25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5589-3B12-49CA-B303-559A9C06055B}">
  <dimension ref="A1:A4"/>
  <sheetViews>
    <sheetView workbookViewId="0">
      <selection activeCell="H29" sqref="H29"/>
    </sheetView>
  </sheetViews>
  <sheetFormatPr defaultRowHeight="14.4" x14ac:dyDescent="0.3"/>
  <sheetData>
    <row r="1" spans="1:1" x14ac:dyDescent="0.3">
      <c r="A1" t="s">
        <v>90</v>
      </c>
    </row>
    <row r="2" spans="1:1" x14ac:dyDescent="0.3">
      <c r="A2" t="s">
        <v>81</v>
      </c>
    </row>
    <row r="3" spans="1:1" x14ac:dyDescent="0.3">
      <c r="A3" t="s">
        <v>51</v>
      </c>
    </row>
    <row r="4" spans="1:1" x14ac:dyDescent="0.3">
      <c r="A4" t="s">
        <v>12</v>
      </c>
    </row>
  </sheetData>
  <sheetProtection algorithmName="SHA-512" hashValue="0kk+QJr+Z/5SsDJWyBmI4MLyn2PTibkoFBYk8NqFSLBBEvJKdUpecst9+YTr6xlCjE7xl2YK+dw3N7+xvQykEw==" saltValue="8ZAzCC4ajIP3kIeJoBlCzA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f1404015e76b2785b45e8596e307d9b4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cacefb246145a9db898cc420b0cf7862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AF52D-B805-4B73-B2AC-6D52B5184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610b31-3ce7-4119-9dd0-82ede7636467"/>
    <ds:schemaRef ds:uri="7a5feb10-646c-4d0a-80b1-8c09b104f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A14091-7C94-4249-9230-9BE2E8841DFE}">
  <ds:schemaRefs>
    <ds:schemaRef ds:uri="http://schemas.microsoft.com/office/2006/metadata/properties"/>
    <ds:schemaRef ds:uri="http://schemas.microsoft.com/office/infopath/2007/PartnerControls"/>
    <ds:schemaRef ds:uri="da610b31-3ce7-4119-9dd0-82ede7636467"/>
    <ds:schemaRef ds:uri="7a5feb10-646c-4d0a-80b1-8c09b104fe53"/>
  </ds:schemaRefs>
</ds:datastoreItem>
</file>

<file path=customXml/itemProps3.xml><?xml version="1.0" encoding="utf-8"?>
<ds:datastoreItem xmlns:ds="http://schemas.openxmlformats.org/officeDocument/2006/customXml" ds:itemID="{4AE7E0E2-AAF0-40D6-A4BB-84723EFBE9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legenda</vt:lpstr>
      <vt:lpstr>HK1_cena</vt:lpstr>
      <vt:lpstr>HK2a_kvalita</vt:lpstr>
      <vt:lpstr>HK2b_kvalita</vt:lpstr>
      <vt:lpstr>číselník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Santnerová Lucie</dc:creator>
  <cp:keywords/>
  <dc:description/>
  <cp:lastModifiedBy>KAROLAS</cp:lastModifiedBy>
  <cp:revision/>
  <dcterms:created xsi:type="dcterms:W3CDTF">2025-10-09T10:11:25Z</dcterms:created>
  <dcterms:modified xsi:type="dcterms:W3CDTF">2026-03-10T08:07:24Z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  <property fmtid="{D5CDD505-2E9C-101B-9397-08002B2CF9AE}" pid="3" name="MediaServiceImageTags">
    <vt:lpwstr/>
  </property>
</Properties>
</file>