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5480" windowHeight="10995" activeTab="0"/>
  </bookViews>
  <sheets>
    <sheet name="Stavba" sheetId="1" r:id="rId1"/>
    <sheet name="SO 01 001 KL" sheetId="2" r:id="rId2"/>
    <sheet name="SO 01 001 Rek" sheetId="3" r:id="rId3"/>
    <sheet name="SO 01 001 Pol" sheetId="4" r:id="rId4"/>
    <sheet name="SO 02 001 KL" sheetId="5" r:id="rId5"/>
    <sheet name="SO 02 001 Rek" sheetId="6" r:id="rId6"/>
    <sheet name="SO 02 001 Pol" sheetId="7" r:id="rId7"/>
    <sheet name="SO 03 001 KL" sheetId="8" r:id="rId8"/>
    <sheet name="SO 03 001 Rek" sheetId="9" r:id="rId9"/>
    <sheet name="SO 03 001 Pol" sheetId="10" r:id="rId10"/>
    <sheet name="SO 04 001 KL" sheetId="11" r:id="rId11"/>
    <sheet name="SO 04 001 Rek" sheetId="12" r:id="rId12"/>
    <sheet name="SO 04 001 Pol" sheetId="13" r:id="rId13"/>
    <sheet name="SO 05 001 KL" sheetId="14" r:id="rId14"/>
    <sheet name="SO 05 001 Rek" sheetId="15" r:id="rId15"/>
    <sheet name="SO 05 001 Pol" sheetId="16" r:id="rId16"/>
    <sheet name="SO 06 001 KL" sheetId="17" r:id="rId17"/>
    <sheet name="SO 06 001 Rek" sheetId="18" r:id="rId18"/>
    <sheet name="SO 06 001 Pol" sheetId="19" r:id="rId19"/>
    <sheet name="SO 07 001 KL" sheetId="20" r:id="rId20"/>
    <sheet name="SO 07 001 Rek" sheetId="21" r:id="rId21"/>
    <sheet name="SO 07 001 Pol" sheetId="22" r:id="rId22"/>
  </sheets>
  <definedNames>
    <definedName name="CelkemObjekty" localSheetId="0">'Stavba'!$F$37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'SO 01 001 Pol'!$1:$6</definedName>
    <definedName name="_xlnm.Print_Titles" localSheetId="2">'SO 01 001 Rek'!$1:$6</definedName>
    <definedName name="_xlnm.Print_Titles" localSheetId="6">'SO 02 001 Pol'!$1:$6</definedName>
    <definedName name="_xlnm.Print_Titles" localSheetId="5">'SO 02 001 Rek'!$1:$6</definedName>
    <definedName name="_xlnm.Print_Titles" localSheetId="9">'SO 03 001 Pol'!$1:$6</definedName>
    <definedName name="_xlnm.Print_Titles" localSheetId="8">'SO 03 001 Rek'!$1:$6</definedName>
    <definedName name="_xlnm.Print_Titles" localSheetId="12">'SO 04 001 Pol'!$1:$6</definedName>
    <definedName name="_xlnm.Print_Titles" localSheetId="11">'SO 04 001 Rek'!$1:$6</definedName>
    <definedName name="_xlnm.Print_Titles" localSheetId="15">'SO 05 001 Pol'!$1:$6</definedName>
    <definedName name="_xlnm.Print_Titles" localSheetId="14">'SO 05 001 Rek'!$1:$6</definedName>
    <definedName name="_xlnm.Print_Titles" localSheetId="18">'SO 06 001 Pol'!$1:$6</definedName>
    <definedName name="_xlnm.Print_Titles" localSheetId="17">'SO 06 001 Rek'!$1:$6</definedName>
    <definedName name="_xlnm.Print_Titles" localSheetId="21">'SO 07 001 Pol'!$1:$6</definedName>
    <definedName name="_xlnm.Print_Titles" localSheetId="20">'SO 07 001 Rek'!$1:$6</definedName>
    <definedName name="Objednatel" localSheetId="0">'Stavba'!$D$11</definedName>
    <definedName name="Objekt" localSheetId="0">'Stavba'!$B$29</definedName>
    <definedName name="_xlnm.Print_Area" localSheetId="1">'SO 01 001 KL'!$A$1:$G$45</definedName>
    <definedName name="_xlnm.Print_Area" localSheetId="3">'SO 01 001 Pol'!$A$1:$K$26</definedName>
    <definedName name="_xlnm.Print_Area" localSheetId="2">'SO 01 001 Rek'!$A$1:$I$22</definedName>
    <definedName name="_xlnm.Print_Area" localSheetId="4">'SO 02 001 KL'!$A$1:$G$45</definedName>
    <definedName name="_xlnm.Print_Area" localSheetId="6">'SO 02 001 Pol'!$A$1:$K$60</definedName>
    <definedName name="_xlnm.Print_Area" localSheetId="5">'SO 02 001 Rek'!$A$1:$I$27</definedName>
    <definedName name="_xlnm.Print_Area" localSheetId="7">'SO 03 001 KL'!$A$1:$G$45</definedName>
    <definedName name="_xlnm.Print_Area" localSheetId="9">'SO 03 001 Pol'!$A$1:$K$76</definedName>
    <definedName name="_xlnm.Print_Area" localSheetId="8">'SO 03 001 Rek'!$A$1:$I$27</definedName>
    <definedName name="_xlnm.Print_Area" localSheetId="10">'SO 04 001 KL'!$A$1:$G$45</definedName>
    <definedName name="_xlnm.Print_Area" localSheetId="12">'SO 04 001 Pol'!$A$1:$K$16</definedName>
    <definedName name="_xlnm.Print_Area" localSheetId="11">'SO 04 001 Rek'!$A$1:$I$23</definedName>
    <definedName name="_xlnm.Print_Area" localSheetId="13">'SO 05 001 KL'!$A$1:$G$45</definedName>
    <definedName name="_xlnm.Print_Area" localSheetId="15">'SO 05 001 Pol'!$A$1:$K$55</definedName>
    <definedName name="_xlnm.Print_Area" localSheetId="14">'SO 05 001 Rek'!$A$1:$I$27</definedName>
    <definedName name="_xlnm.Print_Area" localSheetId="16">'SO 06 001 KL'!$A$1:$G$45</definedName>
    <definedName name="_xlnm.Print_Area" localSheetId="18">'SO 06 001 Pol'!$A$1:$K$76</definedName>
    <definedName name="_xlnm.Print_Area" localSheetId="17">'SO 06 001 Rek'!$A$1:$I$30</definedName>
    <definedName name="_xlnm.Print_Area" localSheetId="19">'SO 07 001 KL'!$A$1:$G$45</definedName>
    <definedName name="_xlnm.Print_Area" localSheetId="21">'SO 07 001 Pol'!$A$1:$K$17</definedName>
    <definedName name="_xlnm.Print_Area" localSheetId="20">'SO 07 001 Rek'!$A$1:$I$22</definedName>
    <definedName name="_xlnm.Print_Area" localSheetId="0">'Stavba'!$B$1:$J$89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lin" localSheetId="21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num" localSheetId="21" hidden="1">0</definedName>
    <definedName name="solver_opt" localSheetId="3" hidden="1">'SO 01 001 Pol'!#REF!</definedName>
    <definedName name="solver_opt" localSheetId="6" hidden="1">'SO 02 001 Pol'!#REF!</definedName>
    <definedName name="solver_opt" localSheetId="9" hidden="1">'SO 03 001 Pol'!#REF!</definedName>
    <definedName name="solver_opt" localSheetId="12" hidden="1">'SO 04 001 Pol'!#REF!</definedName>
    <definedName name="solver_opt" localSheetId="15" hidden="1">'SO 05 001 Pol'!#REF!</definedName>
    <definedName name="solver_opt" localSheetId="18" hidden="1">'SO 06 001 Pol'!#REF!</definedName>
    <definedName name="solver_opt" localSheetId="21" hidden="1">'SO 07 001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typ" localSheetId="21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lver_val" localSheetId="21" hidden="1">0</definedName>
    <definedName name="SoucetDilu" localSheetId="0">'Stavba'!$F$70:$J$70</definedName>
    <definedName name="StavbaCelkem" localSheetId="0">'Stavba'!$H$37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<sst xmlns="http://schemas.openxmlformats.org/spreadsheetml/2006/main" count="1629" uniqueCount="384">
  <si>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</si>
  <si>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</si>
  <si>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</si>
  <si>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</si>
  <si>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</si>
  <si>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</si>
  <si>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</si>
  <si>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</si>
  <si>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</si>
  <si>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</si>
  <si>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</si>
  <si>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</si>
  <si>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</si>
  <si>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</si>
  <si>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</si>
  <si>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</si>
  <si>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</si>
  <si>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</si>
  <si>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</si>
  <si>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</si>
  <si>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</si>
  <si>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</si>
  <si>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</si>
  <si>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</si>
  <si>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</si>
  <si>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</si>
  <si>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</si>
  <si>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</si>
  <si>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</si>
  <si>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</si>
  <si>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</si>
  <si>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</si>
  <si>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</si>
  <si>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</si>
  <si>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</si>
  <si>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</si>
  <si>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</si>
  <si>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</si>
  <si>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</si>
  <si>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</si>
  <si>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</si>
  <si>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</si>
  <si>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</si>
  <si>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</si>
  <si>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</si>
  <si>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</si>
  <si>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</si>
  <si>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</si>
  <si>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</si>
  <si>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</si>
  <si>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</si>
  <si>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</si>
  <si>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</si>
  <si>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</si>
  <si>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</si>
  <si>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</si>
  <si>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</si>
  <si>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</si>
  <si>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</si>
  <si>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</si>
  <si>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</si>
  <si>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</si>
  <si>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</si>
  <si>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</si>
  <si>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</si>
  <si>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</si>
  <si>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</si>
  <si>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</si>
  <si>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</si>
  <si>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</si>
  <si>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</si>
  <si>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</si>
  <si>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</si>
  <si>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</si>
  <si>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</si>
  <si>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</si>
  <si>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</si>
  <si>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</si>
  <si>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</si>
  <si>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</si>
  <si>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</si>
  <si>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</si>
  <si>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</si>
  <si>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</si>
  <si>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</si>
  <si>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</si>
  <si>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</si>
  <si>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</si>
  <si>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</si>
  <si>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</si>
  <si>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</si>
  <si>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</si>
  <si>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</si>
  <si>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</si>
  <si>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</si>
  <si>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</si>
  <si>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</si>
  <si>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</si>
  <si>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</si>
  <si>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</si>
  <si>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</si>
  <si>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</si>
  <si>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</si>
  <si>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PM049797</t>
  </si>
  <si>
    <t>Blata, Senice na Hané, oprava opěrných zdí</t>
  </si>
  <si>
    <t>PM049797 Blata, Senice na Hané, oprava opěrných zdí</t>
  </si>
  <si>
    <t>SO 01</t>
  </si>
  <si>
    <t>Odtěžení nánosů</t>
  </si>
  <si>
    <t>SO 01 Odtěžení nánosů</t>
  </si>
  <si>
    <t>1 Zemní práce</t>
  </si>
  <si>
    <t>122201102R00</t>
  </si>
  <si>
    <t xml:space="preserve">Odkopávky nezapažené v hor. 3 do 1000 m3 </t>
  </si>
  <si>
    <t>m3</t>
  </si>
  <si>
    <t>776,919-109,67</t>
  </si>
  <si>
    <t>122201109R00</t>
  </si>
  <si>
    <t xml:space="preserve">Příplatek za lepivost - odkopávky v hor. 3 </t>
  </si>
  <si>
    <t>132202109U00</t>
  </si>
  <si>
    <t xml:space="preserve">Příplatek za lepivost hor 3 ručně </t>
  </si>
  <si>
    <t>(3,4*4+3,4*4+4*1+4*1,2+4*5)*0,60</t>
  </si>
  <si>
    <t>76,07</t>
  </si>
  <si>
    <t>139601102R00</t>
  </si>
  <si>
    <t xml:space="preserve">Ruční výkop jam, rýh a šachet v hornině tř. 3 </t>
  </si>
  <si>
    <t>161101102R00</t>
  </si>
  <si>
    <t xml:space="preserve">Svislé přemístění výkopku z hor.1-4 do 4,0 m </t>
  </si>
  <si>
    <t>776,919</t>
  </si>
  <si>
    <t>162201101R00</t>
  </si>
  <si>
    <t xml:space="preserve">Vodorovné přemístění výkopku z hor.1-4 do 20 m </t>
  </si>
  <si>
    <t>162401102R00</t>
  </si>
  <si>
    <t xml:space="preserve">Vodorovné přemístění výkopku z hor.1-4 do 2000 m </t>
  </si>
  <si>
    <t>167101102R00</t>
  </si>
  <si>
    <t xml:space="preserve">Nakládání výkopku z hor.1-4 v množství nad 100 m3 </t>
  </si>
  <si>
    <t>171201201R00</t>
  </si>
  <si>
    <t xml:space="preserve">Uložení sypaniny na skl.-modelace na výšku přes 2m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</si>
  <si>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</si>
  <si>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</si>
  <si>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</si>
  <si>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</si>
  <si>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</si>
  <si>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</si>
  <si>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</si>
  <si>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</si>
  <si>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001 Odtěžení nánosů</t>
  </si>
  <si>
    <t>SO 02</t>
  </si>
  <si>
    <t>Oprava paty opěrných zdí</t>
  </si>
  <si>
    <t>SO 02 Oprava paty opěrných zdí</t>
  </si>
  <si>
    <t>114203104R00</t>
  </si>
  <si>
    <t xml:space="preserve">Rozebrání záhozů a rovnanin na sucho </t>
  </si>
  <si>
    <t>(356,40+348,13+70,80+21,8+23-7,0)*0,5*0,2</t>
  </si>
  <si>
    <t>115101201R00</t>
  </si>
  <si>
    <t xml:space="preserve">Čerpání vody na výšku do 10 m, přítok do 500 l </t>
  </si>
  <si>
    <t>h</t>
  </si>
  <si>
    <t>2*30*8</t>
  </si>
  <si>
    <t>115101301R00</t>
  </si>
  <si>
    <t xml:space="preserve">Pohotovost čerp.soupravy, výška 10 m, přítok 500 l </t>
  </si>
  <si>
    <t>den</t>
  </si>
  <si>
    <t>(356,40+348,13+70,80+21,8+23-7,0)*0,6*0,6</t>
  </si>
  <si>
    <t>(356,40+348,13+70,80+21,8+23-7,0)*0,045</t>
  </si>
  <si>
    <t>8*0,8*0,5*0,7</t>
  </si>
  <si>
    <t>(356,40+348,13+70,80+21,8+23-7,0)*0,6*0,5</t>
  </si>
  <si>
    <t>(356,40+348,13+70,80+21,8-7,0)*0,045</t>
  </si>
  <si>
    <t>3</t>
  </si>
  <si>
    <t>Svislé a kompletní konstrukce</t>
  </si>
  <si>
    <t>3 Svislé a kompletní konstrukce</t>
  </si>
  <si>
    <t>321311114R00</t>
  </si>
  <si>
    <t xml:space="preserve">Konstrukce přehrad z prostého betonu V8 T100 B 30 </t>
  </si>
  <si>
    <t>(356,40+348,13+70,80+21,8+23-7,0)*0,78</t>
  </si>
  <si>
    <t>321351010R00</t>
  </si>
  <si>
    <t xml:space="preserve">Obednění konstrukcí přehrad ploch rovinných </t>
  </si>
  <si>
    <t>m2</t>
  </si>
  <si>
    <t>(356,40+348,13+70,80+21,8+23-7,0)*0,2</t>
  </si>
  <si>
    <t>321352010R00</t>
  </si>
  <si>
    <t xml:space="preserve">Odbednění konstrukcí přehrad ploch rovinných </t>
  </si>
  <si>
    <t>321357110R01</t>
  </si>
  <si>
    <t xml:space="preserve">Bednění ztracené konstrukcí přehrad všech ploch </t>
  </si>
  <si>
    <t>Jedná se o prosté dřevěné vantny - sbíjené z desek tl. 25mm</t>
  </si>
  <si>
    <t>(356,40+348,13+70,80+21,8+23-7,0)*0,5</t>
  </si>
  <si>
    <t>4</t>
  </si>
  <si>
    <t>Vodorovné konstrukce</t>
  </si>
  <si>
    <t>4 Vodorovné konstrukce</t>
  </si>
  <si>
    <t>462511270R00</t>
  </si>
  <si>
    <t xml:space="preserve">Zához z kamene bez proštěrk. z terénu do 200 kg </t>
  </si>
  <si>
    <t>(356,40+348,13+70,80+21,8+23-7,0)*0,1</t>
  </si>
  <si>
    <t>462511270R01</t>
  </si>
  <si>
    <t>Zához z kamene bez proštěrk. z terénu do 200 kg bez dodání kamene</t>
  </si>
  <si>
    <t>LK se použije ze základových konstrukcí</t>
  </si>
  <si>
    <t>(356,40+348,13+70,80+21,8+23-7,0)*0,25</t>
  </si>
  <si>
    <t>96</t>
  </si>
  <si>
    <t>Bourání konstrukcí</t>
  </si>
  <si>
    <t>96 Bourání konstrukcí</t>
  </si>
  <si>
    <t>961021311R00</t>
  </si>
  <si>
    <t xml:space="preserve">Bourání základů ze zdiva kamenného </t>
  </si>
  <si>
    <t>(356,40+348,13+70,80+21,8+23-7,0)*0,7*0,5</t>
  </si>
  <si>
    <t>97</t>
  </si>
  <si>
    <t>Prorážení otvorů</t>
  </si>
  <si>
    <t>97 Prorážení otvorů</t>
  </si>
  <si>
    <t>979012212R00</t>
  </si>
  <si>
    <t xml:space="preserve">Svislá doprava suti a vybour. hmot na H do 4 m </t>
  </si>
  <si>
    <t>t</t>
  </si>
  <si>
    <t>979082314R00</t>
  </si>
  <si>
    <t xml:space="preserve">Vodorovná doprava suti a hmot po suchu do 2000 m </t>
  </si>
  <si>
    <t>979093111R00</t>
  </si>
  <si>
    <t xml:space="preserve">Uložení suti na skládku bez zhutnění </t>
  </si>
  <si>
    <t>99</t>
  </si>
  <si>
    <t>Staveništní přesun hmot</t>
  </si>
  <si>
    <t>99 Staveništní přesun hmot</t>
  </si>
  <si>
    <t>998321091R00</t>
  </si>
  <si>
    <t xml:space="preserve">Přesun hmot, hráze zemní a kamenité, příplatek 1km </t>
  </si>
  <si>
    <t>001 Oprava paty opěrných zdí</t>
  </si>
  <si>
    <t>SO 03</t>
  </si>
  <si>
    <t>Oprava zdiva</t>
  </si>
  <si>
    <t>SO 03 Oprava zdiva</t>
  </si>
  <si>
    <t>7*8</t>
  </si>
  <si>
    <t>7</t>
  </si>
  <si>
    <t>131201101R00</t>
  </si>
  <si>
    <t xml:space="preserve">Hloubení nezapažených jam v hor.3 do 100 m3 </t>
  </si>
  <si>
    <t>4,20*7</t>
  </si>
  <si>
    <t>131201109R00</t>
  </si>
  <si>
    <t xml:space="preserve">Příplatek za lepivost - hloubení nezap.jam v hor.3 </t>
  </si>
  <si>
    <t>161101501R00</t>
  </si>
  <si>
    <t xml:space="preserve">Svislé přemístění výkopku z hor. 1-4 nošením </t>
  </si>
  <si>
    <t>(2+8+2)*0,5</t>
  </si>
  <si>
    <t>171101102R00</t>
  </si>
  <si>
    <t xml:space="preserve">Uložení sypaniny do násypů zhutněných na 96% PS </t>
  </si>
  <si>
    <t>4,20*7-3,5*0,15*7</t>
  </si>
  <si>
    <t>180402112R00</t>
  </si>
  <si>
    <t xml:space="preserve">Založení trávníku parkového výsevem svah do 1:2 </t>
  </si>
  <si>
    <t>3,5*7</t>
  </si>
  <si>
    <t>182301122R00</t>
  </si>
  <si>
    <t xml:space="preserve">Rozprostření ornice, svah, tl. 10-15 cm, do 500 m2 </t>
  </si>
  <si>
    <t>1-R-1</t>
  </si>
  <si>
    <t xml:space="preserve">Zřízení jímky + odstranění jímky </t>
  </si>
  <si>
    <t>soubor</t>
  </si>
  <si>
    <t>Včetně dodávky PE pytlů</t>
  </si>
  <si>
    <t>00572410</t>
  </si>
  <si>
    <t>Směs travní parková II. mírná zátěž PROFI</t>
  </si>
  <si>
    <t>kg</t>
  </si>
  <si>
    <t>3,5*7*0,006</t>
  </si>
  <si>
    <t>58337306</t>
  </si>
  <si>
    <t>Štěrkopísek frakce 0-8 tř.B</t>
  </si>
  <si>
    <t>T</t>
  </si>
  <si>
    <t>(2+8+2)*0,5*1,65</t>
  </si>
  <si>
    <t>2</t>
  </si>
  <si>
    <t>Základy a zvláštní zakládání</t>
  </si>
  <si>
    <t>2 Základy a zvláštní zakládání</t>
  </si>
  <si>
    <t>216904112R00</t>
  </si>
  <si>
    <t xml:space="preserve">Očištění tlakovou vodou zdiva stěn a rubu kleneb </t>
  </si>
  <si>
    <t>(356,40+348,13+70,8+21,8+23-7,0)*0,7</t>
  </si>
  <si>
    <t>321213345R00</t>
  </si>
  <si>
    <t xml:space="preserve">Zdivo nadzákl. přehrad z lom.kam.,obkladní vyspár. </t>
  </si>
  <si>
    <t>285,7*0,7*0,25</t>
  </si>
  <si>
    <t>0,79*7</t>
  </si>
  <si>
    <t>321213345R01</t>
  </si>
  <si>
    <t>Bez dodání kamene, LK bude použit stávající</t>
  </si>
  <si>
    <t>(356,40+348,13+70,8+21,8+23-7,0)*0,6*0,25</t>
  </si>
  <si>
    <t>0,50*7</t>
  </si>
  <si>
    <t>0,2*(7+7+0,25+0,25)</t>
  </si>
  <si>
    <t>7*(0,22+0,2+0,005)</t>
  </si>
  <si>
    <t>2*0,1</t>
  </si>
  <si>
    <t>321357110R00</t>
  </si>
  <si>
    <t>0,5*7</t>
  </si>
  <si>
    <t>321365111R00</t>
  </si>
  <si>
    <t xml:space="preserve">Výztuž ŽB konstrukcí přehrad ocelí 10425, D 12 mm </t>
  </si>
  <si>
    <t>(6,22+2,82)*7*0,001</t>
  </si>
  <si>
    <t>960211251R00</t>
  </si>
  <si>
    <t xml:space="preserve">Bourání konstrukcí zděných z kamene nebo cihel </t>
  </si>
  <si>
    <t>LK bude očištěn pro další použití</t>
  </si>
  <si>
    <t>1,33*7</t>
  </si>
  <si>
    <t>960211251R01</t>
  </si>
  <si>
    <t>998321011R00</t>
  </si>
  <si>
    <t xml:space="preserve">Přesun hmot pro hráze přehradní zemní a kamenité </t>
  </si>
  <si>
    <t>001 Oprava zdiva</t>
  </si>
  <si>
    <t>SO 04</t>
  </si>
  <si>
    <t>Oprava dna toku</t>
  </si>
  <si>
    <t>SO 04 Oprava dna toku</t>
  </si>
  <si>
    <t>462512270R00</t>
  </si>
  <si>
    <t xml:space="preserve">Zához z kamene s proštěrk. z terénu do 200 kg </t>
  </si>
  <si>
    <t>9*0,2*3*3*1,25*2</t>
  </si>
  <si>
    <t>4,5*3,5*1,0*0,5</t>
  </si>
  <si>
    <t>462519002R00</t>
  </si>
  <si>
    <t xml:space="preserve">Příplatek-urovnání ploch záhozu, kameny do 200 kg </t>
  </si>
  <si>
    <t>9*3*3*1,25*2</t>
  </si>
  <si>
    <t>001 Oprava dna toku</t>
  </si>
  <si>
    <t>SO 05</t>
  </si>
  <si>
    <t>Oprava římsy zdí</t>
  </si>
  <si>
    <t>SO 05 Oprava římsy zdí</t>
  </si>
  <si>
    <t>122101101R00</t>
  </si>
  <si>
    <t xml:space="preserve">Odkopávky nezapažené v hor. 2 do 100 m3 </t>
  </si>
  <si>
    <t>(356,40+348,13+70,80+21,80+23-57,5-7,0)*0,25</t>
  </si>
  <si>
    <t>0,21*0,3*(356,40+348,13+70,80+21,80-7,0-57,5)</t>
  </si>
  <si>
    <t>1,20*0,3*(356,40+348,13+70,80+21,80-7,0-57,5)</t>
  </si>
  <si>
    <t>181101102R00</t>
  </si>
  <si>
    <t xml:space="preserve">Úprava pláně v zářezech v hor. 1-4, se zhutněním </t>
  </si>
  <si>
    <t>0,6*0,3*(356,40+348,13+70,80+21,80-7,0-57,5)</t>
  </si>
  <si>
    <t>181201102R00</t>
  </si>
  <si>
    <t xml:space="preserve">Úprava pláně v násypech v hor. 1-4, se zhutněním </t>
  </si>
  <si>
    <t>182201101R00</t>
  </si>
  <si>
    <t xml:space="preserve">Svahování násypů </t>
  </si>
  <si>
    <t>(1,20*0,3*(356,40+348,13+70,80+21,80-7,0-57,5))*0,006</t>
  </si>
  <si>
    <t>0,3*(356,40+348,13+70,80+21,80-7,0-57,5)*0,45</t>
  </si>
  <si>
    <t>0,3*(356,40+348,13+70,80+21,80-7,0-57,5)*(6,22+2,82)*0,001</t>
  </si>
  <si>
    <t>327321114R00</t>
  </si>
  <si>
    <t xml:space="preserve">Opěrné zdi z betonu železového vodo. V8 T 100-B 30 </t>
  </si>
  <si>
    <t>0,3*(356,40+348,13+70,80+21,80-7,0-57,5)*0,10</t>
  </si>
  <si>
    <t>327351010R00</t>
  </si>
  <si>
    <t xml:space="preserve">Obednění opěrných zdí ploch rovinných </t>
  </si>
  <si>
    <t>0,3*(356,40+348,13+70,80+21,80-7,0-57,5)*(0,05+0,22+0,2)</t>
  </si>
  <si>
    <t>327352010R00</t>
  </si>
  <si>
    <t xml:space="preserve">Odbednění opěrných zdí ploch rovinných </t>
  </si>
  <si>
    <t>001 Oprava římsy zdí</t>
  </si>
  <si>
    <t>SO 06</t>
  </si>
  <si>
    <t>Oprava zábradlí</t>
  </si>
  <si>
    <t>SO 06 Oprava zábradlí</t>
  </si>
  <si>
    <t>131201102R00</t>
  </si>
  <si>
    <t xml:space="preserve">Hloubení nezapažených jam v hor.3 do 1000 m3 </t>
  </si>
  <si>
    <t>0,35*348,13*0,21</t>
  </si>
  <si>
    <t>0,35*348,13*1,20</t>
  </si>
  <si>
    <t>0,35*348,13*0,60</t>
  </si>
  <si>
    <t>0,35*348,13*1,20*0,006</t>
  </si>
  <si>
    <t>0,35*117*0,6*0,45</t>
  </si>
  <si>
    <t>(2,40+2,13)*0,001*0,35*117</t>
  </si>
  <si>
    <t>0,35*117*0,6*0,10</t>
  </si>
  <si>
    <t>0,35*117*0,6*0,15*0,3</t>
  </si>
  <si>
    <t>0,35*117*(0,22+0,2+0,05)</t>
  </si>
  <si>
    <t>91</t>
  </si>
  <si>
    <t>Doplňující práce na komunikaci</t>
  </si>
  <si>
    <t>91 Doplňující práce na komunikaci</t>
  </si>
  <si>
    <t>911231111R00</t>
  </si>
  <si>
    <t xml:space="preserve">Osazení a montáž silnič.zábradlí ocelového,2 madla </t>
  </si>
  <si>
    <t>m</t>
  </si>
  <si>
    <t>348,13*0,35</t>
  </si>
  <si>
    <t>767</t>
  </si>
  <si>
    <t>Konstrukce zámečnické</t>
  </si>
  <si>
    <t>767 Konstrukce zámečnické</t>
  </si>
  <si>
    <t>767991911R00</t>
  </si>
  <si>
    <t xml:space="preserve">Oprava samostatným svařováním </t>
  </si>
  <si>
    <t>15*1,02</t>
  </si>
  <si>
    <t>767991912R00</t>
  </si>
  <si>
    <t xml:space="preserve">Řezání plamenem (samostatně) </t>
  </si>
  <si>
    <t>0,35*117*2*0,3</t>
  </si>
  <si>
    <t>767995103R00</t>
  </si>
  <si>
    <t>Montáž kovových atypických konstrukcí do 20 kg osazení sloupků zábradlí</t>
  </si>
  <si>
    <t>0,35*117*8,34*1,50</t>
  </si>
  <si>
    <t>767995104R00</t>
  </si>
  <si>
    <t xml:space="preserve">Montáž kovových atypických konstrukcí do 50 kg </t>
  </si>
  <si>
    <t>3,0*2*5,94*348,13*0,35</t>
  </si>
  <si>
    <t>767-R-1</t>
  </si>
  <si>
    <t xml:space="preserve">Oprava zábradlí - natažení, vyrovnání </t>
  </si>
  <si>
    <t>348,13*0,65</t>
  </si>
  <si>
    <t>998767101R00</t>
  </si>
  <si>
    <t xml:space="preserve">Přesun hmot pro zámečnické konstr., výšky do 6 m </t>
  </si>
  <si>
    <t>783</t>
  </si>
  <si>
    <t>Nátěry</t>
  </si>
  <si>
    <t>783 Nátěry</t>
  </si>
  <si>
    <t>783101811R00</t>
  </si>
  <si>
    <t xml:space="preserve">Odstranění nátěrů z ocel.konstrukcí "A" oškrábáním </t>
  </si>
  <si>
    <t>117*0,65*1,15*0,4</t>
  </si>
  <si>
    <t>348,13*0,65*0,32</t>
  </si>
  <si>
    <t>783121121U00</t>
  </si>
  <si>
    <t xml:space="preserve">Nátěr syntet OK "A" DÜFA M 1a+1z+1e </t>
  </si>
  <si>
    <t>117*1,15*0,4</t>
  </si>
  <si>
    <t>348,13*0,32</t>
  </si>
  <si>
    <t>001 Oprava zábradlí</t>
  </si>
  <si>
    <t>SO 07</t>
  </si>
  <si>
    <t>Náklady nutné k realizaci díla</t>
  </si>
  <si>
    <t>SO 07 Náklady nutné k realizaci díla</t>
  </si>
  <si>
    <t>0</t>
  </si>
  <si>
    <t>0 Zemní práce</t>
  </si>
  <si>
    <t>0-R-1</t>
  </si>
  <si>
    <t xml:space="preserve">Zajištění přístupu do koryta toku </t>
  </si>
  <si>
    <t>Položka obsahuje</t>
  </si>
  <si>
    <t>- zajištění přístupu k jednotlivým úsekům stavby za účelem provádění a uvedení do původního stavu po dokončení stavby, včetně úhrady za dočasné zábory ploch, dočasné a trvalé skládky,</t>
  </si>
  <si>
    <t>0-R-2</t>
  </si>
  <si>
    <t>Oprava příjezdových komunikací v průběhu stavby</t>
  </si>
  <si>
    <t>0-R-3</t>
  </si>
  <si>
    <t xml:space="preserve">Projektová dokumentace skutečného provedení díla </t>
  </si>
  <si>
    <t>0-R-4</t>
  </si>
  <si>
    <t xml:space="preserve">Dopravní značení - montáž, demontáž, pronájem </t>
  </si>
  <si>
    <t>Položka obsahuje montáž, demontáž a pronájem dopravního značení nutného pro provedení stavby. Přesné umístění dopravního značení a typy svislých dopravních značení jsou popsány v příloze E. - Zásydy organizace výstavby.</t>
  </si>
  <si>
    <t>001 Náklady nutné k realizaci díla</t>
  </si>
  <si>
    <t>Slepý rozpočet stavby</t>
  </si>
  <si>
    <t>0-R-5</t>
  </si>
  <si>
    <t>Záchranný odlov a transfer ryb  - opakovaný</t>
  </si>
  <si>
    <t>Zajištění biologického dohledu</t>
  </si>
  <si>
    <t>0-R-6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</si>
</sst>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49" fontId="22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5" fillId="18" borderId="10" xfId="0" applyFont="1" applyFill="1" applyBorder="1" applyAlignment="1">
      <alignment wrapText="1"/>
    </xf>
    <xf numFmtId="0" fontId="25" fillId="18" borderId="11" xfId="0" applyFont="1" applyFill="1" applyBorder="1" applyAlignment="1">
      <alignment wrapText="1"/>
    </xf>
    <xf numFmtId="0" fontId="25" fillId="18" borderId="12" xfId="0" applyFont="1" applyFill="1" applyBorder="1" applyAlignment="1">
      <alignment wrapText="1"/>
    </xf>
    <xf numFmtId="0" fontId="25" fillId="18" borderId="10" xfId="0" applyFont="1" applyFill="1" applyBorder="1" applyAlignment="1">
      <alignment horizontal="right" wrapText="1"/>
    </xf>
    <xf numFmtId="0" fontId="22" fillId="18" borderId="11" xfId="0" applyFont="1" applyFill="1" applyBorder="1" applyAlignment="1">
      <alignment/>
    </xf>
    <xf numFmtId="0" fontId="25" fillId="18" borderId="11" xfId="0" applyFont="1" applyFill="1" applyBorder="1" applyAlignment="1">
      <alignment horizontal="right" wrapText="1"/>
    </xf>
    <xf numFmtId="0" fontId="25" fillId="18" borderId="12" xfId="0" applyFont="1" applyFill="1" applyBorder="1" applyAlignment="1">
      <alignment horizontal="right" vertical="center"/>
    </xf>
    <xf numFmtId="0" fontId="25" fillId="13" borderId="0" xfId="0" applyFont="1" applyFill="1" applyBorder="1" applyAlignment="1">
      <alignment horizontal="right" wrapText="1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" fontId="22" fillId="0" borderId="0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right" vertical="center"/>
    </xf>
    <xf numFmtId="4" fontId="22" fillId="13" borderId="0" xfId="0" applyNumberFormat="1" applyFont="1" applyFill="1" applyBorder="1" applyAlignment="1">
      <alignment vertical="center"/>
    </xf>
    <xf numFmtId="4" fontId="22" fillId="0" borderId="13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17" xfId="0" applyNumberFormat="1" applyFont="1" applyBorder="1" applyAlignment="1">
      <alignment horizontal="right" vertical="center"/>
    </xf>
    <xf numFmtId="4" fontId="22" fillId="0" borderId="18" xfId="0" applyNumberFormat="1" applyFont="1" applyBorder="1" applyAlignment="1">
      <alignment horizontal="right" vertical="center"/>
    </xf>
    <xf numFmtId="0" fontId="27" fillId="4" borderId="10" xfId="0" applyFont="1" applyFill="1" applyBorder="1" applyAlignment="1">
      <alignment vertical="center"/>
    </xf>
    <xf numFmtId="0" fontId="28" fillId="4" borderId="11" xfId="0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4" fontId="27" fillId="4" borderId="19" xfId="0" applyNumberFormat="1" applyFont="1" applyFill="1" applyBorder="1" applyAlignment="1">
      <alignment horizontal="right" vertical="center"/>
    </xf>
    <xf numFmtId="4" fontId="27" fillId="4" borderId="20" xfId="0" applyNumberFormat="1" applyFont="1" applyFill="1" applyBorder="1" applyAlignment="1">
      <alignment horizontal="right" vertical="center"/>
    </xf>
    <xf numFmtId="4" fontId="28" fillId="13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0" fontId="25" fillId="18" borderId="10" xfId="0" applyFont="1" applyFill="1" applyBorder="1" applyAlignment="1">
      <alignment vertical="center"/>
    </xf>
    <xf numFmtId="0" fontId="28" fillId="18" borderId="11" xfId="0" applyFont="1" applyFill="1" applyBorder="1" applyAlignment="1">
      <alignment vertical="center"/>
    </xf>
    <xf numFmtId="0" fontId="28" fillId="18" borderId="12" xfId="0" applyFont="1" applyFill="1" applyBorder="1" applyAlignment="1">
      <alignment vertical="center" wrapText="1"/>
    </xf>
    <xf numFmtId="0" fontId="28" fillId="18" borderId="21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170" fontId="24" fillId="0" borderId="22" xfId="0" applyNumberFormat="1" applyFont="1" applyBorder="1" applyAlignment="1">
      <alignment/>
    </xf>
    <xf numFmtId="3" fontId="25" fillId="0" borderId="23" xfId="0" applyNumberFormat="1" applyFont="1" applyBorder="1" applyAlignment="1">
      <alignment horizontal="right"/>
    </xf>
    <xf numFmtId="3" fontId="24" fillId="0" borderId="22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166" fontId="22" fillId="0" borderId="24" xfId="0" applyNumberFormat="1" applyFont="1" applyBorder="1" applyAlignment="1">
      <alignment/>
    </xf>
    <xf numFmtId="49" fontId="24" fillId="0" borderId="13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170" fontId="24" fillId="0" borderId="14" xfId="0" applyNumberFormat="1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3" fontId="24" fillId="0" borderId="24" xfId="0" applyNumberFormat="1" applyFont="1" applyBorder="1" applyAlignment="1">
      <alignment horizontal="right"/>
    </xf>
    <xf numFmtId="0" fontId="25" fillId="4" borderId="10" xfId="0" applyFont="1" applyFill="1" applyBorder="1" applyAlignment="1">
      <alignment vertical="center"/>
    </xf>
    <xf numFmtId="49" fontId="25" fillId="4" borderId="11" xfId="0" applyNumberFormat="1" applyFont="1" applyFill="1" applyBorder="1" applyAlignment="1">
      <alignment horizontal="left" vertical="center"/>
    </xf>
    <xf numFmtId="0" fontId="25" fillId="4" borderId="11" xfId="0" applyFont="1" applyFill="1" applyBorder="1" applyAlignment="1">
      <alignment vertical="center"/>
    </xf>
    <xf numFmtId="170" fontId="24" fillId="4" borderId="12" xfId="0" applyNumberFormat="1" applyFont="1" applyFill="1" applyBorder="1" applyAlignment="1">
      <alignment/>
    </xf>
    <xf numFmtId="3" fontId="25" fillId="4" borderId="21" xfId="0" applyNumberFormat="1" applyFont="1" applyFill="1" applyBorder="1" applyAlignment="1">
      <alignment horizontal="right" vertical="center"/>
    </xf>
    <xf numFmtId="166" fontId="25" fillId="4" borderId="2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top" wrapText="1"/>
    </xf>
    <xf numFmtId="0" fontId="25" fillId="18" borderId="21" xfId="0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/>
    </xf>
    <xf numFmtId="49" fontId="24" fillId="0" borderId="23" xfId="0" applyNumberFormat="1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49" fontId="24" fillId="0" borderId="24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3" fontId="25" fillId="4" borderId="12" xfId="0" applyNumberFormat="1" applyFont="1" applyFill="1" applyBorder="1" applyAlignment="1">
      <alignment horizontal="right" vertical="center"/>
    </xf>
    <xf numFmtId="4" fontId="28" fillId="18" borderId="21" xfId="0" applyNumberFormat="1" applyFont="1" applyFill="1" applyBorder="1" applyAlignment="1">
      <alignment horizontal="center" vertical="center"/>
    </xf>
    <xf numFmtId="166" fontId="24" fillId="0" borderId="23" xfId="0" applyNumberFormat="1" applyFont="1" applyBorder="1" applyAlignment="1">
      <alignment/>
    </xf>
    <xf numFmtId="166" fontId="24" fillId="0" borderId="24" xfId="0" applyNumberFormat="1" applyFont="1" applyBorder="1" applyAlignment="1">
      <alignment/>
    </xf>
    <xf numFmtId="166" fontId="24" fillId="4" borderId="21" xfId="0" applyNumberFormat="1" applyFont="1" applyFill="1" applyBorder="1" applyAlignment="1">
      <alignment/>
    </xf>
    <xf numFmtId="0" fontId="28" fillId="18" borderId="11" xfId="0" applyFont="1" applyFill="1" applyBorder="1" applyAlignment="1">
      <alignment vertical="center" wrapText="1"/>
    </xf>
    <xf numFmtId="0" fontId="28" fillId="18" borderId="11" xfId="0" applyFont="1" applyFill="1" applyBorder="1" applyAlignment="1">
      <alignment horizontal="center" vertical="center" wrapText="1"/>
    </xf>
    <xf numFmtId="170" fontId="24" fillId="0" borderId="16" xfId="0" applyNumberFormat="1" applyFont="1" applyBorder="1" applyAlignment="1">
      <alignment/>
    </xf>
    <xf numFmtId="3" fontId="25" fillId="0" borderId="16" xfId="0" applyNumberFormat="1" applyFont="1" applyBorder="1" applyAlignment="1">
      <alignment horizontal="right"/>
    </xf>
    <xf numFmtId="170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170" fontId="24" fillId="4" borderId="11" xfId="0" applyNumberFormat="1" applyFont="1" applyFill="1" applyBorder="1" applyAlignment="1">
      <alignment/>
    </xf>
    <xf numFmtId="3" fontId="25" fillId="4" borderId="11" xfId="0" applyNumberFormat="1" applyFont="1" applyFill="1" applyBorder="1" applyAlignment="1">
      <alignment horizontal="right" vertical="center"/>
    </xf>
    <xf numFmtId="0" fontId="23" fillId="0" borderId="18" xfId="0" applyFont="1" applyBorder="1" applyAlignment="1">
      <alignment horizontal="centerContinuous" vertical="top"/>
    </xf>
    <xf numFmtId="0" fontId="22" fillId="0" borderId="18" xfId="0" applyFont="1" applyBorder="1" applyAlignment="1">
      <alignment horizontal="centerContinuous"/>
    </xf>
    <xf numFmtId="0" fontId="28" fillId="18" borderId="25" xfId="0" applyFont="1" applyFill="1" applyBorder="1" applyAlignment="1">
      <alignment horizontal="left"/>
    </xf>
    <xf numFmtId="0" fontId="24" fillId="18" borderId="26" xfId="0" applyFont="1" applyFill="1" applyBorder="1" applyAlignment="1">
      <alignment horizontal="centerContinuous"/>
    </xf>
    <xf numFmtId="0" fontId="25" fillId="18" borderId="27" xfId="0" applyFont="1" applyFill="1" applyBorder="1" applyAlignment="1">
      <alignment horizontal="left"/>
    </xf>
    <xf numFmtId="0" fontId="24" fillId="0" borderId="28" xfId="0" applyFont="1" applyBorder="1" applyAlignment="1">
      <alignment/>
    </xf>
    <xf numFmtId="49" fontId="24" fillId="0" borderId="29" xfId="0" applyNumberFormat="1" applyFont="1" applyBorder="1" applyAlignment="1">
      <alignment horizontal="left"/>
    </xf>
    <xf numFmtId="0" fontId="22" fillId="0" borderId="3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31" xfId="0" applyFont="1" applyBorder="1" applyAlignment="1">
      <alignment horizontal="left"/>
    </xf>
    <xf numFmtId="0" fontId="28" fillId="0" borderId="30" xfId="0" applyFont="1" applyBorder="1" applyAlignment="1">
      <alignment/>
    </xf>
    <xf numFmtId="49" fontId="24" fillId="0" borderId="31" xfId="0" applyNumberFormat="1" applyFont="1" applyBorder="1" applyAlignment="1">
      <alignment horizontal="left"/>
    </xf>
    <xf numFmtId="49" fontId="28" fillId="18" borderId="30" xfId="0" applyNumberFormat="1" applyFont="1" applyFill="1" applyBorder="1" applyAlignment="1">
      <alignment/>
    </xf>
    <xf numFmtId="49" fontId="22" fillId="18" borderId="12" xfId="0" applyNumberFormat="1" applyFont="1" applyFill="1" applyBorder="1" applyAlignment="1">
      <alignment/>
    </xf>
    <xf numFmtId="0" fontId="28" fillId="18" borderId="11" xfId="0" applyFont="1" applyFill="1" applyBorder="1" applyAlignment="1">
      <alignment/>
    </xf>
    <xf numFmtId="0" fontId="22" fillId="18" borderId="11" xfId="0" applyFont="1" applyFill="1" applyBorder="1" applyAlignment="1">
      <alignment/>
    </xf>
    <xf numFmtId="0" fontId="22" fillId="18" borderId="12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3" fontId="24" fillId="0" borderId="31" xfId="0" applyNumberFormat="1" applyFont="1" applyBorder="1" applyAlignment="1">
      <alignment horizontal="left"/>
    </xf>
    <xf numFmtId="0" fontId="22" fillId="0" borderId="0" xfId="0" applyFont="1" applyFill="1" applyAlignment="1">
      <alignment/>
    </xf>
    <xf numFmtId="49" fontId="28" fillId="18" borderId="32" xfId="0" applyNumberFormat="1" applyFont="1" applyFill="1" applyBorder="1" applyAlignment="1">
      <alignment/>
    </xf>
    <xf numFmtId="49" fontId="22" fillId="18" borderId="14" xfId="0" applyNumberFormat="1" applyFont="1" applyFill="1" applyBorder="1" applyAlignment="1">
      <alignment/>
    </xf>
    <xf numFmtId="0" fontId="28" fillId="18" borderId="0" xfId="0" applyFont="1" applyFill="1" applyBorder="1" applyAlignment="1">
      <alignment/>
    </xf>
    <xf numFmtId="0" fontId="22" fillId="18" borderId="0" xfId="0" applyFont="1" applyFill="1" applyBorder="1" applyAlignment="1">
      <alignment/>
    </xf>
    <xf numFmtId="49" fontId="24" fillId="0" borderId="21" xfId="0" applyNumberFormat="1" applyFont="1" applyBorder="1" applyAlignment="1">
      <alignment horizontal="left"/>
    </xf>
    <xf numFmtId="0" fontId="24" fillId="0" borderId="33" xfId="0" applyFont="1" applyBorder="1" applyAlignment="1">
      <alignment/>
    </xf>
    <xf numFmtId="0" fontId="24" fillId="0" borderId="21" xfId="0" applyNumberFormat="1" applyFont="1" applyBorder="1" applyAlignment="1">
      <alignment/>
    </xf>
    <xf numFmtId="0" fontId="24" fillId="0" borderId="34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0" fontId="24" fillId="0" borderId="34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3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4" fillId="0" borderId="34" xfId="0" applyFont="1" applyBorder="1" applyAlignment="1">
      <alignment/>
    </xf>
    <xf numFmtId="3" fontId="22" fillId="0" borderId="0" xfId="0" applyNumberFormat="1" applyFont="1" applyAlignment="1">
      <alignment/>
    </xf>
    <xf numFmtId="0" fontId="24" fillId="0" borderId="30" xfId="0" applyFont="1" applyBorder="1" applyAlignment="1">
      <alignment/>
    </xf>
    <xf numFmtId="0" fontId="24" fillId="0" borderId="28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3" fillId="0" borderId="36" xfId="0" applyFont="1" applyBorder="1" applyAlignment="1">
      <alignment horizontal="centerContinuous" vertical="center"/>
    </xf>
    <xf numFmtId="0" fontId="27" fillId="0" borderId="37" xfId="0" applyFont="1" applyBorder="1" applyAlignment="1">
      <alignment horizontal="centerContinuous" vertical="center"/>
    </xf>
    <xf numFmtId="0" fontId="22" fillId="0" borderId="37" xfId="0" applyFont="1" applyBorder="1" applyAlignment="1">
      <alignment horizontal="centerContinuous" vertical="center"/>
    </xf>
    <xf numFmtId="0" fontId="22" fillId="0" borderId="38" xfId="0" applyFont="1" applyBorder="1" applyAlignment="1">
      <alignment horizontal="centerContinuous" vertical="center"/>
    </xf>
    <xf numFmtId="0" fontId="28" fillId="18" borderId="19" xfId="0" applyFont="1" applyFill="1" applyBorder="1" applyAlignment="1">
      <alignment horizontal="left"/>
    </xf>
    <xf numFmtId="0" fontId="22" fillId="18" borderId="20" xfId="0" applyFont="1" applyFill="1" applyBorder="1" applyAlignment="1">
      <alignment horizontal="left"/>
    </xf>
    <xf numFmtId="0" fontId="22" fillId="18" borderId="39" xfId="0" applyFont="1" applyFill="1" applyBorder="1" applyAlignment="1">
      <alignment horizontal="centerContinuous"/>
    </xf>
    <xf numFmtId="0" fontId="28" fillId="18" borderId="20" xfId="0" applyFont="1" applyFill="1" applyBorder="1" applyAlignment="1">
      <alignment horizontal="centerContinuous"/>
    </xf>
    <xf numFmtId="0" fontId="22" fillId="18" borderId="20" xfId="0" applyFont="1" applyFill="1" applyBorder="1" applyAlignment="1">
      <alignment horizontal="centerContinuous"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/>
    </xf>
    <xf numFmtId="3" fontId="22" fillId="0" borderId="29" xfId="0" applyNumberFormat="1" applyFont="1" applyBorder="1" applyAlignment="1">
      <alignment/>
    </xf>
    <xf numFmtId="0" fontId="22" fillId="0" borderId="25" xfId="0" applyFont="1" applyBorder="1" applyAlignment="1">
      <alignment/>
    </xf>
    <xf numFmtId="3" fontId="22" fillId="0" borderId="27" xfId="0" applyNumberFormat="1" applyFont="1" applyBorder="1" applyAlignment="1">
      <alignment/>
    </xf>
    <xf numFmtId="0" fontId="22" fillId="0" borderId="26" xfId="0" applyFont="1" applyBorder="1" applyAlignment="1">
      <alignment/>
    </xf>
    <xf numFmtId="3" fontId="22" fillId="0" borderId="11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1" xfId="0" applyFont="1" applyBorder="1" applyAlignment="1">
      <alignment shrinkToFit="1"/>
    </xf>
    <xf numFmtId="0" fontId="22" fillId="0" borderId="43" xfId="0" applyFont="1" applyBorder="1" applyAlignment="1">
      <alignment/>
    </xf>
    <xf numFmtId="0" fontId="22" fillId="0" borderId="32" xfId="0" applyFont="1" applyBorder="1" applyAlignment="1">
      <alignment/>
    </xf>
    <xf numFmtId="3" fontId="22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3" fontId="22" fillId="0" borderId="46" xfId="0" applyNumberFormat="1" applyFont="1" applyBorder="1" applyAlignment="1">
      <alignment/>
    </xf>
    <xf numFmtId="0" fontId="22" fillId="0" borderId="47" xfId="0" applyFont="1" applyBorder="1" applyAlignment="1">
      <alignment/>
    </xf>
    <xf numFmtId="0" fontId="28" fillId="18" borderId="25" xfId="0" applyFont="1" applyFill="1" applyBorder="1" applyAlignment="1">
      <alignment/>
    </xf>
    <xf numFmtId="0" fontId="28" fillId="18" borderId="27" xfId="0" applyFont="1" applyFill="1" applyBorder="1" applyAlignment="1">
      <alignment/>
    </xf>
    <xf numFmtId="0" fontId="28" fillId="18" borderId="26" xfId="0" applyFont="1" applyFill="1" applyBorder="1" applyAlignment="1">
      <alignment/>
    </xf>
    <xf numFmtId="0" fontId="28" fillId="18" borderId="48" xfId="0" applyFont="1" applyFill="1" applyBorder="1" applyAlignment="1">
      <alignment/>
    </xf>
    <xf numFmtId="0" fontId="28" fillId="18" borderId="49" xfId="0" applyFont="1" applyFill="1" applyBorder="1" applyAlignment="1">
      <alignment/>
    </xf>
    <xf numFmtId="0" fontId="22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50" xfId="0" applyFont="1" applyBorder="1" applyAlignment="1">
      <alignment/>
    </xf>
    <xf numFmtId="0" fontId="22" fillId="0" borderId="0" xfId="0" applyFont="1" applyBorder="1" applyAlignment="1">
      <alignment horizontal="right"/>
    </xf>
    <xf numFmtId="168" fontId="2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16" xfId="0" applyFont="1" applyBorder="1" applyAlignment="1">
      <alignment/>
    </xf>
    <xf numFmtId="166" fontId="22" fillId="0" borderId="22" xfId="0" applyNumberFormat="1" applyFont="1" applyBorder="1" applyAlignment="1">
      <alignment horizontal="right"/>
    </xf>
    <xf numFmtId="0" fontId="22" fillId="0" borderId="22" xfId="0" applyFont="1" applyBorder="1" applyAlignment="1">
      <alignment/>
    </xf>
    <xf numFmtId="0" fontId="22" fillId="0" borderId="11" xfId="0" applyFont="1" applyBorder="1" applyAlignment="1">
      <alignment/>
    </xf>
    <xf numFmtId="166" fontId="22" fillId="0" borderId="12" xfId="0" applyNumberFormat="1" applyFont="1" applyBorder="1" applyAlignment="1">
      <alignment horizontal="right"/>
    </xf>
    <xf numFmtId="0" fontId="27" fillId="18" borderId="45" xfId="0" applyFont="1" applyFill="1" applyBorder="1" applyAlignment="1">
      <alignment/>
    </xf>
    <xf numFmtId="0" fontId="27" fillId="18" borderId="46" xfId="0" applyFont="1" applyFill="1" applyBorder="1" applyAlignment="1">
      <alignment/>
    </xf>
    <xf numFmtId="0" fontId="27" fillId="18" borderId="47" xfId="0" applyFont="1" applyFill="1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vertical="justify"/>
    </xf>
    <xf numFmtId="0" fontId="28" fillId="0" borderId="54" xfId="47" applyFont="1" applyBorder="1">
      <alignment/>
      <protection/>
    </xf>
    <xf numFmtId="0" fontId="22" fillId="0" borderId="54" xfId="47" applyFont="1" applyBorder="1">
      <alignment/>
      <protection/>
    </xf>
    <xf numFmtId="0" fontId="22" fillId="0" borderId="54" xfId="47" applyFont="1" applyBorder="1" applyAlignment="1">
      <alignment horizontal="right"/>
      <protection/>
    </xf>
    <xf numFmtId="0" fontId="22" fillId="0" borderId="55" xfId="47" applyFont="1" applyBorder="1">
      <alignment/>
      <protection/>
    </xf>
    <xf numFmtId="0" fontId="22" fillId="0" borderId="54" xfId="0" applyNumberFormat="1" applyFont="1" applyBorder="1" applyAlignment="1">
      <alignment horizontal="left"/>
    </xf>
    <xf numFmtId="0" fontId="22" fillId="0" borderId="56" xfId="0" applyNumberFormat="1" applyFont="1" applyBorder="1" applyAlignment="1">
      <alignment/>
    </xf>
    <xf numFmtId="0" fontId="28" fillId="0" borderId="57" xfId="47" applyFont="1" applyBorder="1">
      <alignment/>
      <protection/>
    </xf>
    <xf numFmtId="0" fontId="22" fillId="0" borderId="57" xfId="47" applyFont="1" applyBorder="1">
      <alignment/>
      <protection/>
    </xf>
    <xf numFmtId="0" fontId="22" fillId="0" borderId="57" xfId="47" applyFont="1" applyBorder="1" applyAlignment="1">
      <alignment horizontal="right"/>
      <protection/>
    </xf>
    <xf numFmtId="49" fontId="23" fillId="0" borderId="0" xfId="0" applyNumberFormat="1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49" fontId="28" fillId="18" borderId="19" xfId="0" applyNumberFormat="1" applyFont="1" applyFill="1" applyBorder="1" applyAlignment="1">
      <alignment horizontal="center"/>
    </xf>
    <xf numFmtId="0" fontId="28" fillId="18" borderId="20" xfId="0" applyFont="1" applyFill="1" applyBorder="1" applyAlignment="1">
      <alignment horizontal="center"/>
    </xf>
    <xf numFmtId="0" fontId="28" fillId="18" borderId="39" xfId="0" applyFont="1" applyFill="1" applyBorder="1" applyAlignment="1">
      <alignment horizontal="center"/>
    </xf>
    <xf numFmtId="0" fontId="28" fillId="18" borderId="58" xfId="0" applyFont="1" applyFill="1" applyBorder="1" applyAlignment="1">
      <alignment horizontal="center"/>
    </xf>
    <xf numFmtId="0" fontId="28" fillId="18" borderId="59" xfId="0" applyFont="1" applyFill="1" applyBorder="1" applyAlignment="1">
      <alignment horizontal="center"/>
    </xf>
    <xf numFmtId="0" fontId="28" fillId="18" borderId="60" xfId="0" applyFont="1" applyFill="1" applyBorder="1" applyAlignment="1">
      <alignment horizontal="center"/>
    </xf>
    <xf numFmtId="3" fontId="22" fillId="0" borderId="50" xfId="0" applyNumberFormat="1" applyFont="1" applyBorder="1" applyAlignment="1">
      <alignment/>
    </xf>
    <xf numFmtId="0" fontId="28" fillId="18" borderId="19" xfId="0" applyFont="1" applyFill="1" applyBorder="1" applyAlignment="1">
      <alignment/>
    </xf>
    <xf numFmtId="0" fontId="28" fillId="18" borderId="20" xfId="0" applyFont="1" applyFill="1" applyBorder="1" applyAlignment="1">
      <alignment/>
    </xf>
    <xf numFmtId="3" fontId="28" fillId="18" borderId="39" xfId="0" applyNumberFormat="1" applyFont="1" applyFill="1" applyBorder="1" applyAlignment="1">
      <alignment/>
    </xf>
    <xf numFmtId="3" fontId="28" fillId="18" borderId="58" xfId="0" applyNumberFormat="1" applyFont="1" applyFill="1" applyBorder="1" applyAlignment="1">
      <alignment/>
    </xf>
    <xf numFmtId="3" fontId="28" fillId="18" borderId="59" xfId="0" applyNumberFormat="1" applyFont="1" applyFill="1" applyBorder="1" applyAlignment="1">
      <alignment/>
    </xf>
    <xf numFmtId="3" fontId="28" fillId="18" borderId="60" xfId="0" applyNumberFormat="1" applyFont="1" applyFill="1" applyBorder="1" applyAlignment="1">
      <alignment/>
    </xf>
    <xf numFmtId="3" fontId="23" fillId="0" borderId="0" xfId="0" applyNumberFormat="1" applyFont="1" applyAlignment="1">
      <alignment horizontal="centerContinuous"/>
    </xf>
    <xf numFmtId="0" fontId="22" fillId="18" borderId="49" xfId="0" applyFont="1" applyFill="1" applyBorder="1" applyAlignment="1">
      <alignment/>
    </xf>
    <xf numFmtId="0" fontId="28" fillId="18" borderId="61" xfId="0" applyFont="1" applyFill="1" applyBorder="1" applyAlignment="1">
      <alignment horizontal="right"/>
    </xf>
    <xf numFmtId="0" fontId="28" fillId="18" borderId="27" xfId="0" applyFont="1" applyFill="1" applyBorder="1" applyAlignment="1">
      <alignment horizontal="right"/>
    </xf>
    <xf numFmtId="0" fontId="28" fillId="18" borderId="26" xfId="0" applyFont="1" applyFill="1" applyBorder="1" applyAlignment="1">
      <alignment horizontal="center"/>
    </xf>
    <xf numFmtId="4" fontId="25" fillId="18" borderId="27" xfId="0" applyNumberFormat="1" applyFont="1" applyFill="1" applyBorder="1" applyAlignment="1">
      <alignment horizontal="right"/>
    </xf>
    <xf numFmtId="4" fontId="25" fillId="18" borderId="49" xfId="0" applyNumberFormat="1" applyFont="1" applyFill="1" applyBorder="1" applyAlignment="1">
      <alignment horizontal="right"/>
    </xf>
    <xf numFmtId="0" fontId="22" fillId="0" borderId="35" xfId="0" applyFont="1" applyBorder="1" applyAlignment="1">
      <alignment/>
    </xf>
    <xf numFmtId="3" fontId="22" fillId="0" borderId="42" xfId="0" applyNumberFormat="1" applyFont="1" applyBorder="1" applyAlignment="1">
      <alignment horizontal="right"/>
    </xf>
    <xf numFmtId="166" fontId="22" fillId="0" borderId="21" xfId="0" applyNumberFormat="1" applyFont="1" applyBorder="1" applyAlignment="1">
      <alignment horizontal="right"/>
    </xf>
    <xf numFmtId="3" fontId="22" fillId="0" borderId="51" xfId="0" applyNumberFormat="1" applyFont="1" applyBorder="1" applyAlignment="1">
      <alignment horizontal="right"/>
    </xf>
    <xf numFmtId="4" fontId="22" fillId="0" borderId="41" xfId="0" applyNumberFormat="1" applyFont="1" applyBorder="1" applyAlignment="1">
      <alignment horizontal="right"/>
    </xf>
    <xf numFmtId="3" fontId="22" fillId="0" borderId="35" xfId="0" applyNumberFormat="1" applyFont="1" applyBorder="1" applyAlignment="1">
      <alignment horizontal="right"/>
    </xf>
    <xf numFmtId="0" fontId="22" fillId="18" borderId="45" xfId="0" applyFont="1" applyFill="1" applyBorder="1" applyAlignment="1">
      <alignment/>
    </xf>
    <xf numFmtId="0" fontId="28" fillId="18" borderId="46" xfId="0" applyFont="1" applyFill="1" applyBorder="1" applyAlignment="1">
      <alignment/>
    </xf>
    <xf numFmtId="0" fontId="22" fillId="18" borderId="46" xfId="0" applyFont="1" applyFill="1" applyBorder="1" applyAlignment="1">
      <alignment/>
    </xf>
    <xf numFmtId="4" fontId="22" fillId="18" borderId="62" xfId="0" applyNumberFormat="1" applyFont="1" applyFill="1" applyBorder="1" applyAlignment="1">
      <alignment/>
    </xf>
    <xf numFmtId="4" fontId="22" fillId="18" borderId="45" xfId="0" applyNumberFormat="1" applyFont="1" applyFill="1" applyBorder="1" applyAlignment="1">
      <alignment/>
    </xf>
    <xf numFmtId="4" fontId="22" fillId="18" borderId="46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2" fillId="0" borderId="0" xfId="47" applyFont="1">
      <alignment/>
      <protection/>
    </xf>
    <xf numFmtId="0" fontId="31" fillId="0" borderId="0" xfId="47" applyFont="1" applyAlignment="1">
      <alignment horizontal="centerContinuous"/>
      <protection/>
    </xf>
    <xf numFmtId="0" fontId="32" fillId="0" borderId="0" xfId="47" applyFont="1" applyAlignment="1">
      <alignment horizontal="centerContinuous"/>
      <protection/>
    </xf>
    <xf numFmtId="0" fontId="32" fillId="0" borderId="0" xfId="47" applyFont="1" applyAlignment="1">
      <alignment horizontal="right"/>
      <protection/>
    </xf>
    <xf numFmtId="0" fontId="24" fillId="0" borderId="55" xfId="47" applyFont="1" applyBorder="1" applyAlignment="1">
      <alignment horizontal="right"/>
      <protection/>
    </xf>
    <xf numFmtId="0" fontId="22" fillId="0" borderId="54" xfId="47" applyFont="1" applyBorder="1" applyAlignment="1">
      <alignment horizontal="left"/>
      <protection/>
    </xf>
    <xf numFmtId="0" fontId="22" fillId="0" borderId="56" xfId="47" applyFont="1" applyBorder="1">
      <alignment/>
      <protection/>
    </xf>
    <xf numFmtId="0" fontId="24" fillId="0" borderId="0" xfId="47" applyFont="1">
      <alignment/>
      <protection/>
    </xf>
    <xf numFmtId="0" fontId="22" fillId="0" borderId="0" xfId="47" applyFont="1" applyAlignment="1">
      <alignment horizontal="right"/>
      <protection/>
    </xf>
    <xf numFmtId="0" fontId="22" fillId="0" borderId="0" xfId="47" applyFont="1" applyAlignment="1">
      <alignment/>
      <protection/>
    </xf>
    <xf numFmtId="49" fontId="24" fillId="18" borderId="21" xfId="47" applyNumberFormat="1" applyFont="1" applyFill="1" applyBorder="1">
      <alignment/>
      <protection/>
    </xf>
    <xf numFmtId="0" fontId="24" fillId="18" borderId="12" xfId="47" applyFont="1" applyFill="1" applyBorder="1" applyAlignment="1">
      <alignment horizontal="center"/>
      <protection/>
    </xf>
    <xf numFmtId="0" fontId="24" fillId="18" borderId="12" xfId="47" applyNumberFormat="1" applyFont="1" applyFill="1" applyBorder="1" applyAlignment="1">
      <alignment horizontal="center"/>
      <protection/>
    </xf>
    <xf numFmtId="0" fontId="24" fillId="18" borderId="21" xfId="47" applyFont="1" applyFill="1" applyBorder="1" applyAlignment="1">
      <alignment horizontal="center"/>
      <protection/>
    </xf>
    <xf numFmtId="0" fontId="24" fillId="18" borderId="21" xfId="47" applyFont="1" applyFill="1" applyBorder="1" applyAlignment="1">
      <alignment horizontal="center" wrapText="1"/>
      <protection/>
    </xf>
    <xf numFmtId="0" fontId="28" fillId="0" borderId="24" xfId="47" applyFont="1" applyBorder="1" applyAlignment="1">
      <alignment horizontal="center"/>
      <protection/>
    </xf>
    <xf numFmtId="49" fontId="28" fillId="0" borderId="24" xfId="47" applyNumberFormat="1" applyFont="1" applyBorder="1" applyAlignment="1">
      <alignment horizontal="left"/>
      <protection/>
    </xf>
    <xf numFmtId="0" fontId="28" fillId="0" borderId="10" xfId="47" applyFont="1" applyBorder="1">
      <alignment/>
      <protection/>
    </xf>
    <xf numFmtId="0" fontId="22" fillId="0" borderId="11" xfId="47" applyFont="1" applyBorder="1" applyAlignment="1">
      <alignment horizontal="center"/>
      <protection/>
    </xf>
    <xf numFmtId="0" fontId="22" fillId="0" borderId="11" xfId="47" applyNumberFormat="1" applyFont="1" applyBorder="1" applyAlignment="1">
      <alignment horizontal="right"/>
      <protection/>
    </xf>
    <xf numFmtId="0" fontId="22" fillId="0" borderId="12" xfId="47" applyNumberFormat="1" applyFont="1" applyBorder="1">
      <alignment/>
      <protection/>
    </xf>
    <xf numFmtId="0" fontId="22" fillId="0" borderId="15" xfId="47" applyNumberFormat="1" applyFont="1" applyFill="1" applyBorder="1">
      <alignment/>
      <protection/>
    </xf>
    <xf numFmtId="0" fontId="22" fillId="0" borderId="22" xfId="47" applyNumberFormat="1" applyFont="1" applyFill="1" applyBorder="1">
      <alignment/>
      <protection/>
    </xf>
    <xf numFmtId="0" fontId="22" fillId="0" borderId="15" xfId="47" applyFont="1" applyFill="1" applyBorder="1">
      <alignment/>
      <protection/>
    </xf>
    <xf numFmtId="0" fontId="22" fillId="0" borderId="22" xfId="47" applyFont="1" applyFill="1" applyBorder="1">
      <alignment/>
      <protection/>
    </xf>
    <xf numFmtId="0" fontId="33" fillId="0" borderId="0" xfId="47" applyFont="1">
      <alignment/>
      <protection/>
    </xf>
    <xf numFmtId="0" fontId="29" fillId="0" borderId="23" xfId="47" applyFont="1" applyBorder="1" applyAlignment="1">
      <alignment horizontal="center" vertical="top"/>
      <protection/>
    </xf>
    <xf numFmtId="49" fontId="29" fillId="0" borderId="23" xfId="47" applyNumberFormat="1" applyFont="1" applyBorder="1" applyAlignment="1">
      <alignment horizontal="left" vertical="top"/>
      <protection/>
    </xf>
    <xf numFmtId="0" fontId="29" fillId="0" borderId="23" xfId="47" applyFont="1" applyBorder="1" applyAlignment="1">
      <alignment vertical="top" wrapText="1"/>
      <protection/>
    </xf>
    <xf numFmtId="49" fontId="29" fillId="0" borderId="23" xfId="47" applyNumberFormat="1" applyFont="1" applyBorder="1" applyAlignment="1">
      <alignment horizontal="center" shrinkToFit="1"/>
      <protection/>
    </xf>
    <xf numFmtId="4" fontId="29" fillId="0" borderId="23" xfId="47" applyNumberFormat="1" applyFont="1" applyBorder="1" applyAlignment="1">
      <alignment horizontal="right"/>
      <protection/>
    </xf>
    <xf numFmtId="4" fontId="29" fillId="0" borderId="23" xfId="47" applyNumberFormat="1" applyFont="1" applyBorder="1">
      <alignment/>
      <protection/>
    </xf>
    <xf numFmtId="165" fontId="29" fillId="0" borderId="23" xfId="47" applyNumberFormat="1" applyFont="1" applyBorder="1">
      <alignment/>
      <protection/>
    </xf>
    <xf numFmtId="4" fontId="29" fillId="0" borderId="22" xfId="47" applyNumberFormat="1" applyFont="1" applyBorder="1">
      <alignment/>
      <protection/>
    </xf>
    <xf numFmtId="0" fontId="24" fillId="0" borderId="24" xfId="47" applyFont="1" applyBorder="1" applyAlignment="1">
      <alignment horizontal="center"/>
      <protection/>
    </xf>
    <xf numFmtId="49" fontId="24" fillId="0" borderId="24" xfId="47" applyNumberFormat="1" applyFont="1" applyBorder="1" applyAlignment="1">
      <alignment horizontal="left"/>
      <protection/>
    </xf>
    <xf numFmtId="4" fontId="22" fillId="0" borderId="14" xfId="47" applyNumberFormat="1" applyFont="1" applyBorder="1">
      <alignment/>
      <protection/>
    </xf>
    <xf numFmtId="0" fontId="36" fillId="0" borderId="0" xfId="47" applyFont="1" applyAlignment="1">
      <alignment wrapText="1"/>
      <protection/>
    </xf>
    <xf numFmtId="49" fontId="24" fillId="0" borderId="24" xfId="47" applyNumberFormat="1" applyFont="1" applyBorder="1" applyAlignment="1">
      <alignment horizontal="right"/>
      <protection/>
    </xf>
    <xf numFmtId="4" fontId="37" fillId="19" borderId="63" xfId="47" applyNumberFormat="1" applyFont="1" applyFill="1" applyBorder="1" applyAlignment="1">
      <alignment horizontal="right" wrapText="1"/>
      <protection/>
    </xf>
    <xf numFmtId="0" fontId="37" fillId="19" borderId="13" xfId="47" applyFont="1" applyFill="1" applyBorder="1" applyAlignment="1">
      <alignment horizontal="left" wrapText="1"/>
      <protection/>
    </xf>
    <xf numFmtId="0" fontId="37" fillId="0" borderId="14" xfId="0" applyFont="1" applyBorder="1" applyAlignment="1">
      <alignment horizontal="right"/>
    </xf>
    <xf numFmtId="0" fontId="22" fillId="0" borderId="13" xfId="47" applyFont="1" applyBorder="1">
      <alignment/>
      <protection/>
    </xf>
    <xf numFmtId="0" fontId="22" fillId="0" borderId="0" xfId="47" applyFont="1" applyBorder="1">
      <alignment/>
      <protection/>
    </xf>
    <xf numFmtId="0" fontId="22" fillId="18" borderId="21" xfId="47" applyFont="1" applyFill="1" applyBorder="1" applyAlignment="1">
      <alignment horizontal="center"/>
      <protection/>
    </xf>
    <xf numFmtId="49" fontId="39" fillId="18" borderId="21" xfId="47" applyNumberFormat="1" applyFont="1" applyFill="1" applyBorder="1" applyAlignment="1">
      <alignment horizontal="left"/>
      <protection/>
    </xf>
    <xf numFmtId="0" fontId="39" fillId="18" borderId="10" xfId="47" applyFont="1" applyFill="1" applyBorder="1">
      <alignment/>
      <protection/>
    </xf>
    <xf numFmtId="0" fontId="22" fillId="18" borderId="11" xfId="47" applyFont="1" applyFill="1" applyBorder="1" applyAlignment="1">
      <alignment horizontal="center"/>
      <protection/>
    </xf>
    <xf numFmtId="4" fontId="22" fillId="18" borderId="11" xfId="47" applyNumberFormat="1" applyFont="1" applyFill="1" applyBorder="1" applyAlignment="1">
      <alignment horizontal="right"/>
      <protection/>
    </xf>
    <xf numFmtId="4" fontId="22" fillId="18" borderId="12" xfId="47" applyNumberFormat="1" applyFont="1" applyFill="1" applyBorder="1" applyAlignment="1">
      <alignment horizontal="right"/>
      <protection/>
    </xf>
    <xf numFmtId="4" fontId="28" fillId="18" borderId="21" xfId="47" applyNumberFormat="1" applyFont="1" applyFill="1" applyBorder="1">
      <alignment/>
      <protection/>
    </xf>
    <xf numFmtId="0" fontId="22" fillId="18" borderId="11" xfId="47" applyFont="1" applyFill="1" applyBorder="1">
      <alignment/>
      <protection/>
    </xf>
    <xf numFmtId="4" fontId="28" fillId="18" borderId="12" xfId="47" applyNumberFormat="1" applyFont="1" applyFill="1" applyBorder="1">
      <alignment/>
      <protection/>
    </xf>
    <xf numFmtId="3" fontId="22" fillId="0" borderId="0" xfId="47" applyNumberFormat="1" applyFont="1">
      <alignment/>
      <protection/>
    </xf>
    <xf numFmtId="0" fontId="40" fillId="0" borderId="0" xfId="47" applyFont="1" applyAlignment="1">
      <alignment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22" fillId="0" borderId="0" xfId="47" applyFont="1" applyBorder="1" applyAlignment="1">
      <alignment horizontal="right"/>
      <protection/>
    </xf>
    <xf numFmtId="49" fontId="24" fillId="0" borderId="32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64" xfId="0" applyNumberFormat="1" applyFont="1" applyBorder="1" applyAlignment="1">
      <alignment/>
    </xf>
    <xf numFmtId="3" fontId="36" fillId="0" borderId="0" xfId="47" applyNumberFormat="1" applyFont="1" applyAlignment="1">
      <alignment wrapText="1"/>
      <protection/>
    </xf>
    <xf numFmtId="0" fontId="24" fillId="0" borderId="21" xfId="47" applyFont="1" applyBorder="1" applyAlignment="1">
      <alignment horizontal="center"/>
      <protection/>
    </xf>
    <xf numFmtId="0" fontId="35" fillId="0" borderId="21" xfId="0" applyNumberFormat="1" applyFont="1" applyBorder="1" applyAlignment="1">
      <alignment/>
    </xf>
    <xf numFmtId="0" fontId="22" fillId="0" borderId="21" xfId="47" applyFont="1" applyBorder="1">
      <alignment/>
      <protection/>
    </xf>
    <xf numFmtId="4" fontId="22" fillId="0" borderId="21" xfId="47" applyNumberFormat="1" applyFont="1" applyBorder="1">
      <alignment/>
      <protection/>
    </xf>
    <xf numFmtId="0" fontId="29" fillId="19" borderId="21" xfId="47" applyNumberFormat="1" applyFont="1" applyFill="1" applyBorder="1" applyAlignment="1">
      <alignment horizontal="left" wrapText="1" indent="1"/>
      <protection/>
    </xf>
    <xf numFmtId="0" fontId="22" fillId="0" borderId="0" xfId="0" applyFont="1" applyAlignment="1">
      <alignment horizontal="left" wrapText="1"/>
    </xf>
    <xf numFmtId="167" fontId="27" fillId="18" borderId="65" xfId="0" applyNumberFormat="1" applyFont="1" applyFill="1" applyBorder="1" applyAlignment="1">
      <alignment horizontal="right" indent="2"/>
    </xf>
    <xf numFmtId="0" fontId="29" fillId="19" borderId="10" xfId="47" applyNumberFormat="1" applyFont="1" applyFill="1" applyBorder="1" applyAlignment="1">
      <alignment horizontal="left" wrapText="1" indent="1"/>
      <protection/>
    </xf>
    <xf numFmtId="3" fontId="27" fillId="7" borderId="20" xfId="0" applyNumberFormat="1" applyFont="1" applyFill="1" applyBorder="1" applyAlignment="1">
      <alignment horizontal="right" vertical="center"/>
    </xf>
    <xf numFmtId="3" fontId="27" fillId="7" borderId="58" xfId="0" applyNumberFormat="1" applyFont="1" applyFill="1" applyBorder="1" applyAlignment="1">
      <alignment horizontal="right" vertical="center"/>
    </xf>
    <xf numFmtId="4" fontId="22" fillId="0" borderId="16" xfId="0" applyNumberFormat="1" applyFont="1" applyBorder="1" applyAlignment="1">
      <alignment horizontal="right" vertical="center"/>
    </xf>
    <xf numFmtId="4" fontId="22" fillId="0" borderId="22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14" xfId="0" applyNumberFormat="1" applyFont="1" applyBorder="1" applyAlignment="1">
      <alignment horizontal="right" vertical="center"/>
    </xf>
    <xf numFmtId="4" fontId="22" fillId="0" borderId="18" xfId="0" applyNumberFormat="1" applyFont="1" applyBorder="1" applyAlignment="1">
      <alignment horizontal="right" vertical="center"/>
    </xf>
    <xf numFmtId="4" fontId="22" fillId="0" borderId="66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2" fillId="0" borderId="45" xfId="0" applyFont="1" applyBorder="1" applyAlignment="1">
      <alignment horizontal="center" shrinkToFit="1"/>
    </xf>
    <xf numFmtId="0" fontId="22" fillId="0" borderId="47" xfId="0" applyFont="1" applyBorder="1" applyAlignment="1">
      <alignment horizontal="center" shrinkToFit="1"/>
    </xf>
    <xf numFmtId="167" fontId="27" fillId="18" borderId="62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167" fontId="22" fillId="0" borderId="10" xfId="0" applyNumberFormat="1" applyFont="1" applyBorder="1" applyAlignment="1">
      <alignment horizontal="right" indent="2"/>
    </xf>
    <xf numFmtId="167" fontId="22" fillId="0" borderId="34" xfId="0" applyNumberFormat="1" applyFont="1" applyBorder="1" applyAlignment="1">
      <alignment horizontal="right" indent="2"/>
    </xf>
    <xf numFmtId="3" fontId="28" fillId="18" borderId="46" xfId="0" applyNumberFormat="1" applyFont="1" applyFill="1" applyBorder="1" applyAlignment="1">
      <alignment horizontal="right"/>
    </xf>
    <xf numFmtId="3" fontId="28" fillId="18" borderId="62" xfId="0" applyNumberFormat="1" applyFont="1" applyFill="1" applyBorder="1" applyAlignment="1">
      <alignment horizontal="right"/>
    </xf>
    <xf numFmtId="0" fontId="22" fillId="0" borderId="67" xfId="47" applyFont="1" applyBorder="1" applyAlignment="1">
      <alignment horizontal="center"/>
      <protection/>
    </xf>
    <xf numFmtId="0" fontId="22" fillId="0" borderId="68" xfId="47" applyFont="1" applyBorder="1" applyAlignment="1">
      <alignment horizontal="center"/>
      <protection/>
    </xf>
    <xf numFmtId="0" fontId="22" fillId="0" borderId="69" xfId="47" applyFont="1" applyBorder="1" applyAlignment="1">
      <alignment horizontal="center"/>
      <protection/>
    </xf>
    <xf numFmtId="0" fontId="22" fillId="0" borderId="70" xfId="47" applyFont="1" applyBorder="1" applyAlignment="1">
      <alignment horizontal="center"/>
      <protection/>
    </xf>
    <xf numFmtId="0" fontId="22" fillId="0" borderId="71" xfId="47" applyFont="1" applyBorder="1" applyAlignment="1">
      <alignment horizontal="left"/>
      <protection/>
    </xf>
    <xf numFmtId="0" fontId="22" fillId="0" borderId="57" xfId="47" applyFont="1" applyBorder="1" applyAlignment="1">
      <alignment horizontal="left"/>
      <protection/>
    </xf>
    <xf numFmtId="0" fontId="22" fillId="0" borderId="72" xfId="47" applyFont="1" applyBorder="1" applyAlignment="1">
      <alignment horizontal="left"/>
      <protection/>
    </xf>
    <xf numFmtId="49" fontId="37" fillId="19" borderId="73" xfId="47" applyNumberFormat="1" applyFont="1" applyFill="1" applyBorder="1" applyAlignment="1">
      <alignment horizontal="left" wrapText="1"/>
      <protection/>
    </xf>
    <xf numFmtId="49" fontId="38" fillId="0" borderId="74" xfId="0" applyNumberFormat="1" applyFont="1" applyBorder="1" applyAlignment="1">
      <alignment horizontal="left" wrapText="1"/>
    </xf>
    <xf numFmtId="0" fontId="30" fillId="0" borderId="0" xfId="47" applyFont="1" applyAlignment="1">
      <alignment horizontal="center"/>
      <protection/>
    </xf>
    <xf numFmtId="49" fontId="22" fillId="0" borderId="69" xfId="47" applyNumberFormat="1" applyFont="1" applyBorder="1" applyAlignment="1">
      <alignment horizontal="center"/>
      <protection/>
    </xf>
    <xf numFmtId="0" fontId="22" fillId="0" borderId="71" xfId="47" applyFont="1" applyBorder="1" applyAlignment="1">
      <alignment horizontal="center" shrinkToFit="1"/>
      <protection/>
    </xf>
    <xf numFmtId="0" fontId="22" fillId="0" borderId="57" xfId="47" applyFont="1" applyBorder="1" applyAlignment="1">
      <alignment horizontal="center" shrinkToFit="1"/>
      <protection/>
    </xf>
    <xf numFmtId="0" fontId="22" fillId="0" borderId="72" xfId="47" applyFont="1" applyBorder="1" applyAlignment="1">
      <alignment horizontal="center" shrinkToFit="1"/>
      <protection/>
    </xf>
    <xf numFmtId="0" fontId="34" fillId="19" borderId="13" xfId="47" applyNumberFormat="1" applyFont="1" applyFill="1" applyBorder="1" applyAlignment="1">
      <alignment horizontal="left" wrapText="1" indent="1"/>
      <protection/>
    </xf>
    <xf numFmtId="0" fontId="35" fillId="0" borderId="0" xfId="0" applyNumberFormat="1" applyFont="1" applyAlignment="1">
      <alignment/>
    </xf>
    <xf numFmtId="0" fontId="35" fillId="0" borderId="14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B2:O89"/>
  <sheetViews>
    <sheetView showGridLines="0" tabSelected="1" zoomScaleSheetLayoutView="75" workbookViewId="0" topLeftCell="B55">
      <selection activeCell="A1" sqref="A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379</v>
      </c>
      <c r="E2" s="5"/>
      <c r="F2" s="4"/>
      <c r="G2" s="6"/>
      <c r="H2" s="7" t="s">
        <v>0</v>
      </c>
      <c r="I2" s="8">
        <f ca="1">TODAY()</f>
        <v>40984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10</v>
      </c>
      <c r="E19" s="31" t="s">
        <v>12</v>
      </c>
      <c r="F19" s="32"/>
      <c r="G19" s="33"/>
      <c r="H19" s="33"/>
      <c r="I19" s="306">
        <f>ROUND(G37,0)</f>
        <v>0</v>
      </c>
      <c r="J19" s="307"/>
      <c r="K19" s="34"/>
    </row>
    <row r="20" spans="2:11" ht="12.75">
      <c r="B20" s="28" t="s">
        <v>13</v>
      </c>
      <c r="C20" s="29"/>
      <c r="D20" s="30">
        <f>SazbaDPH1</f>
        <v>10</v>
      </c>
      <c r="E20" s="31" t="s">
        <v>12</v>
      </c>
      <c r="F20" s="35"/>
      <c r="G20" s="36"/>
      <c r="H20" s="36"/>
      <c r="I20" s="308">
        <f>ROUND(I19*D20/100,0)</f>
        <v>0</v>
      </c>
      <c r="J20" s="309"/>
      <c r="K20" s="34"/>
    </row>
    <row r="21" spans="2:11" ht="12.75">
      <c r="B21" s="28" t="s">
        <v>11</v>
      </c>
      <c r="C21" s="29"/>
      <c r="D21" s="30">
        <v>20</v>
      </c>
      <c r="E21" s="31" t="s">
        <v>12</v>
      </c>
      <c r="F21" s="35"/>
      <c r="G21" s="36"/>
      <c r="H21" s="36"/>
      <c r="I21" s="308">
        <f>ROUND(H37,0)</f>
        <v>0</v>
      </c>
      <c r="J21" s="309"/>
      <c r="K21" s="34"/>
    </row>
    <row r="22" spans="2:11" ht="13.5" thickBot="1">
      <c r="B22" s="28" t="s">
        <v>13</v>
      </c>
      <c r="C22" s="29"/>
      <c r="D22" s="30">
        <f>SazbaDPH2</f>
        <v>20</v>
      </c>
      <c r="E22" s="31" t="s">
        <v>12</v>
      </c>
      <c r="F22" s="37"/>
      <c r="G22" s="38"/>
      <c r="H22" s="38"/>
      <c r="I22" s="310">
        <f>ROUND(I21*D21/100,0)</f>
        <v>0</v>
      </c>
      <c r="J22" s="311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4">
        <f>SUM(I19:I22)</f>
        <v>0</v>
      </c>
      <c r="J23" s="305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10 %</v>
      </c>
      <c r="H29" s="50" t="str">
        <f>CONCATENATE("Základ DPH ",SazbaDPH2," %")</f>
        <v>Základ DPH 20 %</v>
      </c>
      <c r="I29" s="50" t="s">
        <v>18</v>
      </c>
      <c r="J29" s="50" t="s">
        <v>12</v>
      </c>
    </row>
    <row r="30" spans="2:10" ht="12.75">
      <c r="B30" s="52" t="s">
        <v>106</v>
      </c>
      <c r="C30" s="53" t="s">
        <v>107</v>
      </c>
      <c r="D30" s="54"/>
      <c r="E30" s="55"/>
      <c r="F30" s="56">
        <f aca="true" t="shared" si="0" ref="F30:F36">G30+H30+I30</f>
        <v>0</v>
      </c>
      <c r="G30" s="57">
        <v>0</v>
      </c>
      <c r="H30" s="58">
        <v>0</v>
      </c>
      <c r="I30" s="58">
        <f aca="true" t="shared" si="1" ref="I30:I36">(G30*SazbaDPH1)/100+(H30*SazbaDPH2)/100</f>
        <v>0</v>
      </c>
      <c r="J30" s="59">
        <f aca="true" t="shared" si="2" ref="J30:J36">IF(CelkemObjekty=0,"",F30/CelkemObjekty*100)</f>
      </c>
    </row>
    <row r="31" spans="2:10" ht="12.75">
      <c r="B31" s="60" t="s">
        <v>142</v>
      </c>
      <c r="C31" s="61" t="s">
        <v>143</v>
      </c>
      <c r="D31" s="62"/>
      <c r="E31" s="63"/>
      <c r="F31" s="64">
        <f t="shared" si="0"/>
        <v>0</v>
      </c>
      <c r="G31" s="65">
        <v>0</v>
      </c>
      <c r="H31" s="66">
        <v>0</v>
      </c>
      <c r="I31" s="66">
        <f t="shared" si="1"/>
        <v>0</v>
      </c>
      <c r="J31" s="59">
        <f t="shared" si="2"/>
      </c>
    </row>
    <row r="32" spans="2:10" ht="12.75">
      <c r="B32" s="60" t="s">
        <v>208</v>
      </c>
      <c r="C32" s="61" t="s">
        <v>209</v>
      </c>
      <c r="D32" s="62"/>
      <c r="E32" s="63"/>
      <c r="F32" s="64">
        <f t="shared" si="0"/>
        <v>0</v>
      </c>
      <c r="G32" s="65">
        <v>0</v>
      </c>
      <c r="H32" s="66">
        <v>0</v>
      </c>
      <c r="I32" s="66">
        <f t="shared" si="1"/>
        <v>0</v>
      </c>
      <c r="J32" s="59">
        <f t="shared" si="2"/>
      </c>
    </row>
    <row r="33" spans="2:10" ht="12.75">
      <c r="B33" s="60" t="s">
        <v>271</v>
      </c>
      <c r="C33" s="61" t="s">
        <v>272</v>
      </c>
      <c r="D33" s="62"/>
      <c r="E33" s="63"/>
      <c r="F33" s="64">
        <f t="shared" si="0"/>
        <v>0</v>
      </c>
      <c r="G33" s="65">
        <v>0</v>
      </c>
      <c r="H33" s="66">
        <v>0</v>
      </c>
      <c r="I33" s="66">
        <f t="shared" si="1"/>
        <v>0</v>
      </c>
      <c r="J33" s="59">
        <f t="shared" si="2"/>
      </c>
    </row>
    <row r="34" spans="2:10" ht="12.75">
      <c r="B34" s="60" t="s">
        <v>282</v>
      </c>
      <c r="C34" s="61" t="s">
        <v>283</v>
      </c>
      <c r="D34" s="62"/>
      <c r="E34" s="63"/>
      <c r="F34" s="64">
        <f t="shared" si="0"/>
        <v>0</v>
      </c>
      <c r="G34" s="65">
        <v>0</v>
      </c>
      <c r="H34" s="66">
        <v>0</v>
      </c>
      <c r="I34" s="66">
        <f t="shared" si="1"/>
        <v>0</v>
      </c>
      <c r="J34" s="59">
        <f t="shared" si="2"/>
      </c>
    </row>
    <row r="35" spans="2:10" ht="12.75">
      <c r="B35" s="60" t="s">
        <v>309</v>
      </c>
      <c r="C35" s="61" t="s">
        <v>310</v>
      </c>
      <c r="D35" s="62"/>
      <c r="E35" s="63"/>
      <c r="F35" s="64">
        <f t="shared" si="0"/>
        <v>0</v>
      </c>
      <c r="G35" s="65">
        <v>0</v>
      </c>
      <c r="H35" s="66">
        <v>0</v>
      </c>
      <c r="I35" s="66">
        <f t="shared" si="1"/>
        <v>0</v>
      </c>
      <c r="J35" s="59">
        <f t="shared" si="2"/>
      </c>
    </row>
    <row r="36" spans="2:10" ht="12.75">
      <c r="B36" s="60" t="s">
        <v>362</v>
      </c>
      <c r="C36" s="61" t="s">
        <v>363</v>
      </c>
      <c r="D36" s="62"/>
      <c r="E36" s="63"/>
      <c r="F36" s="64">
        <f t="shared" si="0"/>
        <v>0</v>
      </c>
      <c r="G36" s="65">
        <v>0</v>
      </c>
      <c r="H36" s="66">
        <v>0</v>
      </c>
      <c r="I36" s="66">
        <f t="shared" si="1"/>
        <v>0</v>
      </c>
      <c r="J36" s="59">
        <f t="shared" si="2"/>
      </c>
    </row>
    <row r="37" spans="2:10" ht="17.25" customHeight="1">
      <c r="B37" s="67" t="s">
        <v>19</v>
      </c>
      <c r="C37" s="68"/>
      <c r="D37" s="69"/>
      <c r="E37" s="70"/>
      <c r="F37" s="71">
        <f>SUM(F30:F36)</f>
        <v>0</v>
      </c>
      <c r="G37" s="71">
        <f>SUM(G30:G36)</f>
        <v>0</v>
      </c>
      <c r="H37" s="71">
        <f>SUM(H30:H36)</f>
        <v>0</v>
      </c>
      <c r="I37" s="71">
        <f>SUM(I30:I36)</f>
        <v>0</v>
      </c>
      <c r="J37" s="72">
        <f>IF(CelkemObjekty=0,"",F37/CelkemObjekty*100)</f>
      </c>
    </row>
    <row r="38" spans="2:11" ht="12.75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 ht="9.75" customHeight="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 ht="7.5" customHeight="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 ht="18">
      <c r="B41" s="13" t="s">
        <v>20</v>
      </c>
      <c r="C41" s="45"/>
      <c r="D41" s="45"/>
      <c r="E41" s="45"/>
      <c r="F41" s="45"/>
      <c r="G41" s="45"/>
      <c r="H41" s="45"/>
      <c r="I41" s="45"/>
      <c r="J41" s="45"/>
      <c r="K41" s="73"/>
    </row>
    <row r="42" ht="12.75">
      <c r="K42" s="73"/>
    </row>
    <row r="43" spans="2:10" ht="25.5">
      <c r="B43" s="74" t="s">
        <v>21</v>
      </c>
      <c r="C43" s="75" t="s">
        <v>22</v>
      </c>
      <c r="D43" s="48"/>
      <c r="E43" s="49"/>
      <c r="F43" s="50" t="s">
        <v>17</v>
      </c>
      <c r="G43" s="51" t="str">
        <f>CONCATENATE("Základ DPH ",SazbaDPH1," %")</f>
        <v>Základ DPH 10 %</v>
      </c>
      <c r="H43" s="50" t="str">
        <f>CONCATENATE("Základ DPH ",SazbaDPH2," %")</f>
        <v>Základ DPH 20 %</v>
      </c>
      <c r="I43" s="51" t="s">
        <v>18</v>
      </c>
      <c r="J43" s="50" t="s">
        <v>12</v>
      </c>
    </row>
    <row r="44" spans="2:10" ht="12.75">
      <c r="B44" s="76" t="s">
        <v>106</v>
      </c>
      <c r="C44" s="77" t="s">
        <v>141</v>
      </c>
      <c r="D44" s="54"/>
      <c r="E44" s="55"/>
      <c r="F44" s="56">
        <f aca="true" t="shared" si="3" ref="F44:F50">G44+H44+I44</f>
        <v>0</v>
      </c>
      <c r="G44" s="57">
        <v>0</v>
      </c>
      <c r="H44" s="58">
        <v>0</v>
      </c>
      <c r="I44" s="65">
        <f aca="true" t="shared" si="4" ref="I44:I50">(G44*SazbaDPH1)/100+(H44*SazbaDPH2)/100</f>
        <v>0</v>
      </c>
      <c r="J44" s="59">
        <f aca="true" t="shared" si="5" ref="J44:J50">IF(CelkemObjekty=0,"",F44/CelkemObjekty*100)</f>
      </c>
    </row>
    <row r="45" spans="2:10" ht="12.75">
      <c r="B45" s="78" t="s">
        <v>142</v>
      </c>
      <c r="C45" s="79" t="s">
        <v>207</v>
      </c>
      <c r="D45" s="62"/>
      <c r="E45" s="63"/>
      <c r="F45" s="64">
        <f t="shared" si="3"/>
        <v>0</v>
      </c>
      <c r="G45" s="65">
        <v>0</v>
      </c>
      <c r="H45" s="66">
        <v>0</v>
      </c>
      <c r="I45" s="65">
        <f t="shared" si="4"/>
        <v>0</v>
      </c>
      <c r="J45" s="59">
        <f t="shared" si="5"/>
      </c>
    </row>
    <row r="46" spans="2:10" ht="12.75">
      <c r="B46" s="78" t="s">
        <v>208</v>
      </c>
      <c r="C46" s="79" t="s">
        <v>270</v>
      </c>
      <c r="D46" s="62"/>
      <c r="E46" s="63"/>
      <c r="F46" s="64">
        <f t="shared" si="3"/>
        <v>0</v>
      </c>
      <c r="G46" s="65">
        <v>0</v>
      </c>
      <c r="H46" s="66">
        <v>0</v>
      </c>
      <c r="I46" s="65">
        <f t="shared" si="4"/>
        <v>0</v>
      </c>
      <c r="J46" s="59">
        <f t="shared" si="5"/>
      </c>
    </row>
    <row r="47" spans="2:10" ht="12.75">
      <c r="B47" s="78" t="s">
        <v>271</v>
      </c>
      <c r="C47" s="79" t="s">
        <v>281</v>
      </c>
      <c r="D47" s="62"/>
      <c r="E47" s="63"/>
      <c r="F47" s="64">
        <f t="shared" si="3"/>
        <v>0</v>
      </c>
      <c r="G47" s="65">
        <v>0</v>
      </c>
      <c r="H47" s="66">
        <v>0</v>
      </c>
      <c r="I47" s="65">
        <f t="shared" si="4"/>
        <v>0</v>
      </c>
      <c r="J47" s="59">
        <f t="shared" si="5"/>
      </c>
    </row>
    <row r="48" spans="2:10" ht="12.75">
      <c r="B48" s="78" t="s">
        <v>282</v>
      </c>
      <c r="C48" s="79" t="s">
        <v>308</v>
      </c>
      <c r="D48" s="62"/>
      <c r="E48" s="63"/>
      <c r="F48" s="64">
        <f t="shared" si="3"/>
        <v>0</v>
      </c>
      <c r="G48" s="65">
        <v>0</v>
      </c>
      <c r="H48" s="66">
        <v>0</v>
      </c>
      <c r="I48" s="65">
        <f t="shared" si="4"/>
        <v>0</v>
      </c>
      <c r="J48" s="59">
        <f t="shared" si="5"/>
      </c>
    </row>
    <row r="49" spans="2:10" ht="12.75">
      <c r="B49" s="78" t="s">
        <v>309</v>
      </c>
      <c r="C49" s="79" t="s">
        <v>361</v>
      </c>
      <c r="D49" s="62"/>
      <c r="E49" s="63"/>
      <c r="F49" s="64">
        <f t="shared" si="3"/>
        <v>0</v>
      </c>
      <c r="G49" s="65">
        <v>0</v>
      </c>
      <c r="H49" s="66">
        <v>0</v>
      </c>
      <c r="I49" s="65">
        <f t="shared" si="4"/>
        <v>0</v>
      </c>
      <c r="J49" s="59">
        <f t="shared" si="5"/>
      </c>
    </row>
    <row r="50" spans="2:10" ht="12.75">
      <c r="B50" s="78" t="s">
        <v>362</v>
      </c>
      <c r="C50" s="79" t="s">
        <v>378</v>
      </c>
      <c r="D50" s="62"/>
      <c r="E50" s="63"/>
      <c r="F50" s="64">
        <f t="shared" si="3"/>
        <v>0</v>
      </c>
      <c r="G50" s="65">
        <v>0</v>
      </c>
      <c r="H50" s="66">
        <v>0</v>
      </c>
      <c r="I50" s="65">
        <f t="shared" si="4"/>
        <v>0</v>
      </c>
      <c r="J50" s="59">
        <f t="shared" si="5"/>
      </c>
    </row>
    <row r="51" spans="2:10" ht="12.75">
      <c r="B51" s="67" t="s">
        <v>19</v>
      </c>
      <c r="C51" s="68"/>
      <c r="D51" s="69"/>
      <c r="E51" s="70"/>
      <c r="F51" s="71">
        <f>SUM(F44:F50)</f>
        <v>0</v>
      </c>
      <c r="G51" s="80">
        <f>SUM(G44:G50)</f>
        <v>0</v>
      </c>
      <c r="H51" s="71">
        <f>SUM(H44:H50)</f>
        <v>0</v>
      </c>
      <c r="I51" s="80">
        <f>SUM(I44:I50)</f>
        <v>0</v>
      </c>
      <c r="J51" s="72">
        <f>IF(CelkemObjekty=0,"",F51/CelkemObjekty*100)</f>
      </c>
    </row>
    <row r="52" ht="9" customHeight="1"/>
    <row r="53" ht="6" customHeight="1"/>
    <row r="54" ht="3" customHeight="1"/>
    <row r="55" ht="6.75" customHeight="1"/>
    <row r="56" spans="2:10" ht="20.25" customHeight="1">
      <c r="B56" s="13" t="s">
        <v>23</v>
      </c>
      <c r="C56" s="45"/>
      <c r="D56" s="45"/>
      <c r="E56" s="45"/>
      <c r="F56" s="45"/>
      <c r="G56" s="45"/>
      <c r="H56" s="45"/>
      <c r="I56" s="45"/>
      <c r="J56" s="45"/>
    </row>
    <row r="57" ht="9" customHeight="1"/>
    <row r="58" spans="2:10" ht="12.75">
      <c r="B58" s="47" t="s">
        <v>24</v>
      </c>
      <c r="C58" s="48"/>
      <c r="D58" s="48"/>
      <c r="E58" s="50" t="s">
        <v>12</v>
      </c>
      <c r="F58" s="50" t="s">
        <v>25</v>
      </c>
      <c r="G58" s="51" t="s">
        <v>26</v>
      </c>
      <c r="H58" s="50" t="s">
        <v>27</v>
      </c>
      <c r="I58" s="51" t="s">
        <v>28</v>
      </c>
      <c r="J58" s="81" t="s">
        <v>29</v>
      </c>
    </row>
    <row r="59" spans="2:10" ht="12.75">
      <c r="B59" s="52" t="s">
        <v>365</v>
      </c>
      <c r="C59" s="53" t="s">
        <v>99</v>
      </c>
      <c r="D59" s="54"/>
      <c r="E59" s="82">
        <f aca="true" t="shared" si="6" ref="E59:E69">IF(SUM(SoucetDilu)=0,"",SUM(F59:J59)/SUM(SoucetDilu)*100)</f>
      </c>
      <c r="F59" s="58">
        <v>0</v>
      </c>
      <c r="G59" s="57">
        <v>0</v>
      </c>
      <c r="H59" s="58">
        <v>0</v>
      </c>
      <c r="I59" s="57">
        <v>0</v>
      </c>
      <c r="J59" s="58">
        <v>0</v>
      </c>
    </row>
    <row r="60" spans="2:10" ht="12.75">
      <c r="B60" s="60" t="s">
        <v>98</v>
      </c>
      <c r="C60" s="61" t="s">
        <v>99</v>
      </c>
      <c r="D60" s="62"/>
      <c r="E60" s="83">
        <f t="shared" si="6"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241</v>
      </c>
      <c r="C61" s="61" t="s">
        <v>242</v>
      </c>
      <c r="D61" s="62"/>
      <c r="E61" s="83">
        <f t="shared" si="6"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160</v>
      </c>
      <c r="C62" s="61" t="s">
        <v>161</v>
      </c>
      <c r="D62" s="62"/>
      <c r="E62" s="83">
        <f t="shared" si="6"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176</v>
      </c>
      <c r="C63" s="61" t="s">
        <v>177</v>
      </c>
      <c r="D63" s="62"/>
      <c r="E63" s="83">
        <f t="shared" si="6"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330</v>
      </c>
      <c r="C64" s="61" t="s">
        <v>331</v>
      </c>
      <c r="D64" s="62"/>
      <c r="E64" s="83">
        <f t="shared" si="6"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350</v>
      </c>
      <c r="C65" s="61" t="s">
        <v>351</v>
      </c>
      <c r="D65" s="62"/>
      <c r="E65" s="83">
        <f t="shared" si="6"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323</v>
      </c>
      <c r="C66" s="61" t="s">
        <v>324</v>
      </c>
      <c r="D66" s="62"/>
      <c r="E66" s="83">
        <f t="shared" si="6"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186</v>
      </c>
      <c r="C67" s="61" t="s">
        <v>187</v>
      </c>
      <c r="D67" s="62"/>
      <c r="E67" s="83">
        <f t="shared" si="6"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192</v>
      </c>
      <c r="C68" s="61" t="s">
        <v>193</v>
      </c>
      <c r="D68" s="62"/>
      <c r="E68" s="83">
        <f t="shared" si="6"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202</v>
      </c>
      <c r="C69" s="61" t="s">
        <v>203</v>
      </c>
      <c r="D69" s="62"/>
      <c r="E69" s="83">
        <f t="shared" si="6"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ht="12.75">
      <c r="B70" s="67" t="s">
        <v>19</v>
      </c>
      <c r="C70" s="68"/>
      <c r="D70" s="69"/>
      <c r="E70" s="84">
        <f>IF(SUM(SoucetDilu)=0,"",SUM(F70:J70)/SUM(SoucetDilu)*100)</f>
      </c>
      <c r="F70" s="71">
        <f>SUM(F59:F69)</f>
        <v>0</v>
      </c>
      <c r="G70" s="80">
        <f>SUM(G59:G69)</f>
        <v>0</v>
      </c>
      <c r="H70" s="71">
        <f>SUM(H59:H69)</f>
        <v>0</v>
      </c>
      <c r="I70" s="80">
        <f>SUM(I59:I69)</f>
        <v>0</v>
      </c>
      <c r="J70" s="71">
        <f>SUM(J59:J69)</f>
        <v>0</v>
      </c>
    </row>
    <row r="72" ht="2.25" customHeight="1"/>
    <row r="73" ht="1.5" customHeight="1"/>
    <row r="74" ht="0.75" customHeight="1"/>
    <row r="75" ht="0.75" customHeight="1"/>
    <row r="76" ht="0.75" customHeight="1"/>
    <row r="77" spans="2:10" ht="18">
      <c r="B77" s="13" t="s">
        <v>30</v>
      </c>
      <c r="C77" s="45"/>
      <c r="D77" s="45"/>
      <c r="E77" s="45"/>
      <c r="F77" s="45"/>
      <c r="G77" s="45"/>
      <c r="H77" s="45"/>
      <c r="I77" s="45"/>
      <c r="J77" s="45"/>
    </row>
    <row r="79" spans="2:10" ht="12.75">
      <c r="B79" s="47" t="s">
        <v>31</v>
      </c>
      <c r="C79" s="48"/>
      <c r="D79" s="48"/>
      <c r="E79" s="85"/>
      <c r="F79" s="86"/>
      <c r="G79" s="51"/>
      <c r="H79" s="50" t="s">
        <v>17</v>
      </c>
      <c r="I79" s="1"/>
      <c r="J79" s="1"/>
    </row>
    <row r="80" spans="2:10" ht="12.75">
      <c r="B80" s="52" t="s">
        <v>133</v>
      </c>
      <c r="C80" s="53"/>
      <c r="D80" s="54"/>
      <c r="E80" s="87"/>
      <c r="F80" s="88"/>
      <c r="G80" s="57"/>
      <c r="H80" s="58">
        <v>0</v>
      </c>
      <c r="I80" s="1"/>
      <c r="J80" s="1"/>
    </row>
    <row r="81" spans="2:10" ht="12.75">
      <c r="B81" s="60" t="s">
        <v>134</v>
      </c>
      <c r="C81" s="61"/>
      <c r="D81" s="62"/>
      <c r="E81" s="89"/>
      <c r="F81" s="90"/>
      <c r="G81" s="65"/>
      <c r="H81" s="66">
        <v>0</v>
      </c>
      <c r="I81" s="1"/>
      <c r="J81" s="1"/>
    </row>
    <row r="82" spans="2:10" ht="12.75">
      <c r="B82" s="60" t="s">
        <v>135</v>
      </c>
      <c r="C82" s="61"/>
      <c r="D82" s="62"/>
      <c r="E82" s="89"/>
      <c r="F82" s="90"/>
      <c r="G82" s="65"/>
      <c r="H82" s="66">
        <v>0</v>
      </c>
      <c r="I82" s="1"/>
      <c r="J82" s="1"/>
    </row>
    <row r="83" spans="2:10" ht="12.75">
      <c r="B83" s="60" t="s">
        <v>136</v>
      </c>
      <c r="C83" s="61"/>
      <c r="D83" s="62"/>
      <c r="E83" s="89"/>
      <c r="F83" s="90"/>
      <c r="G83" s="65"/>
      <c r="H83" s="66">
        <v>0</v>
      </c>
      <c r="I83" s="1"/>
      <c r="J83" s="1"/>
    </row>
    <row r="84" spans="2:10" ht="12.75">
      <c r="B84" s="60" t="s">
        <v>137</v>
      </c>
      <c r="C84" s="61"/>
      <c r="D84" s="62"/>
      <c r="E84" s="89"/>
      <c r="F84" s="90"/>
      <c r="G84" s="65"/>
      <c r="H84" s="66">
        <v>0</v>
      </c>
      <c r="I84" s="1"/>
      <c r="J84" s="1"/>
    </row>
    <row r="85" spans="2:10" ht="12.75">
      <c r="B85" s="60" t="s">
        <v>138</v>
      </c>
      <c r="C85" s="61"/>
      <c r="D85" s="62"/>
      <c r="E85" s="89"/>
      <c r="F85" s="90"/>
      <c r="G85" s="65"/>
      <c r="H85" s="66">
        <v>0</v>
      </c>
      <c r="I85" s="1"/>
      <c r="J85" s="1"/>
    </row>
    <row r="86" spans="2:10" ht="12.75">
      <c r="B86" s="60" t="s">
        <v>139</v>
      </c>
      <c r="C86" s="61"/>
      <c r="D86" s="62"/>
      <c r="E86" s="89"/>
      <c r="F86" s="90"/>
      <c r="G86" s="65"/>
      <c r="H86" s="66">
        <v>0</v>
      </c>
      <c r="I86" s="1"/>
      <c r="J86" s="1"/>
    </row>
    <row r="87" spans="2:10" ht="12.75">
      <c r="B87" s="60" t="s">
        <v>140</v>
      </c>
      <c r="C87" s="61"/>
      <c r="D87" s="62"/>
      <c r="E87" s="89"/>
      <c r="F87" s="90"/>
      <c r="G87" s="65"/>
      <c r="H87" s="66">
        <v>0</v>
      </c>
      <c r="I87" s="1"/>
      <c r="J87" s="1"/>
    </row>
    <row r="88" spans="2:10" ht="12.75">
      <c r="B88" s="67" t="s">
        <v>19</v>
      </c>
      <c r="C88" s="68"/>
      <c r="D88" s="69"/>
      <c r="E88" s="91"/>
      <c r="F88" s="92"/>
      <c r="G88" s="80"/>
      <c r="H88" s="71">
        <f>SUM(H80:H87)</f>
        <v>0</v>
      </c>
      <c r="I88" s="1"/>
      <c r="J88" s="1"/>
    </row>
    <row r="89" spans="9:10" ht="12.75">
      <c r="I89" s="1"/>
      <c r="J89" s="1"/>
    </row>
  </sheetData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CB149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39" customWidth="1"/>
    <col min="6" max="6" width="9.875" style="231" customWidth="1"/>
    <col min="7" max="7" width="13.875" style="231" customWidth="1"/>
    <col min="8" max="8" width="11.75390625" style="231" customWidth="1"/>
    <col min="9" max="9" width="11.625" style="231" customWidth="1"/>
    <col min="10" max="10" width="11.00390625" style="231" customWidth="1"/>
    <col min="11" max="11" width="10.375" style="23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32" t="s">
        <v>102</v>
      </c>
      <c r="B1" s="332"/>
      <c r="C1" s="332"/>
      <c r="D1" s="332"/>
      <c r="E1" s="332"/>
      <c r="F1" s="332"/>
      <c r="G1" s="332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23" t="s">
        <v>2</v>
      </c>
      <c r="B3" s="324"/>
      <c r="C3" s="185" t="s">
        <v>105</v>
      </c>
      <c r="D3" s="186"/>
      <c r="E3" s="235" t="s">
        <v>85</v>
      </c>
      <c r="F3" s="236">
        <f>'SO 03 001 Rek'!H1</f>
        <v>1</v>
      </c>
      <c r="G3" s="237"/>
    </row>
    <row r="4" spans="1:7" ht="13.5" thickBot="1">
      <c r="A4" s="333" t="s">
        <v>76</v>
      </c>
      <c r="B4" s="326"/>
      <c r="C4" s="191" t="s">
        <v>210</v>
      </c>
      <c r="D4" s="192"/>
      <c r="E4" s="334" t="str">
        <f>'SO 03 001 Rek'!G2</f>
        <v>Oprava zdiva</v>
      </c>
      <c r="F4" s="335"/>
      <c r="G4" s="336"/>
    </row>
    <row r="5" spans="1:7" ht="13.5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148</v>
      </c>
      <c r="C8" s="259" t="s">
        <v>149</v>
      </c>
      <c r="D8" s="260" t="s">
        <v>150</v>
      </c>
      <c r="E8" s="261">
        <v>56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0</v>
      </c>
      <c r="K8" s="264">
        <f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</v>
      </c>
      <c r="CB8" s="256">
        <v>1</v>
      </c>
    </row>
    <row r="9" spans="1:15" ht="12.75">
      <c r="A9" s="265"/>
      <c r="B9" s="269"/>
      <c r="C9" s="330" t="s">
        <v>211</v>
      </c>
      <c r="D9" s="331"/>
      <c r="E9" s="270">
        <v>56</v>
      </c>
      <c r="F9" s="271"/>
      <c r="G9" s="272"/>
      <c r="H9" s="273"/>
      <c r="I9" s="267"/>
      <c r="J9" s="274"/>
      <c r="K9" s="267"/>
      <c r="M9" s="268" t="s">
        <v>211</v>
      </c>
      <c r="O9" s="256"/>
    </row>
    <row r="10" spans="1:80" ht="12.75">
      <c r="A10" s="257">
        <v>2</v>
      </c>
      <c r="B10" s="258" t="s">
        <v>152</v>
      </c>
      <c r="C10" s="259" t="s">
        <v>153</v>
      </c>
      <c r="D10" s="260" t="s">
        <v>154</v>
      </c>
      <c r="E10" s="261">
        <v>7</v>
      </c>
      <c r="F10" s="261">
        <v>0</v>
      </c>
      <c r="G10" s="262">
        <f>E10*F10</f>
        <v>0</v>
      </c>
      <c r="H10" s="263">
        <v>0</v>
      </c>
      <c r="I10" s="264">
        <f>E10*H10</f>
        <v>0</v>
      </c>
      <c r="J10" s="263">
        <v>0</v>
      </c>
      <c r="K10" s="264">
        <f>E10*J10</f>
        <v>0</v>
      </c>
      <c r="O10" s="256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>IF(AZ10=1,G10,0)</f>
        <v>0</v>
      </c>
      <c r="BB10" s="231">
        <f>IF(AZ10=2,G10,0)</f>
        <v>0</v>
      </c>
      <c r="BC10" s="231">
        <f>IF(AZ10=3,G10,0)</f>
        <v>0</v>
      </c>
      <c r="BD10" s="231">
        <f>IF(AZ10=4,G10,0)</f>
        <v>0</v>
      </c>
      <c r="BE10" s="231">
        <f>IF(AZ10=5,G10,0)</f>
        <v>0</v>
      </c>
      <c r="CA10" s="256">
        <v>1</v>
      </c>
      <c r="CB10" s="256">
        <v>1</v>
      </c>
    </row>
    <row r="11" spans="1:15" ht="12.75">
      <c r="A11" s="265"/>
      <c r="B11" s="269"/>
      <c r="C11" s="330" t="s">
        <v>212</v>
      </c>
      <c r="D11" s="331"/>
      <c r="E11" s="270">
        <v>7</v>
      </c>
      <c r="F11" s="271"/>
      <c r="G11" s="272"/>
      <c r="H11" s="273"/>
      <c r="I11" s="267"/>
      <c r="J11" s="274"/>
      <c r="K11" s="267"/>
      <c r="M11" s="268">
        <v>7</v>
      </c>
      <c r="O11" s="256"/>
    </row>
    <row r="12" spans="1:80" ht="12.75">
      <c r="A12" s="257">
        <v>3</v>
      </c>
      <c r="B12" s="258" t="s">
        <v>213</v>
      </c>
      <c r="C12" s="259" t="s">
        <v>214</v>
      </c>
      <c r="D12" s="260" t="s">
        <v>112</v>
      </c>
      <c r="E12" s="261">
        <v>29.4</v>
      </c>
      <c r="F12" s="261">
        <v>0</v>
      </c>
      <c r="G12" s="262">
        <f>E12*F12</f>
        <v>0</v>
      </c>
      <c r="H12" s="263">
        <v>0</v>
      </c>
      <c r="I12" s="264">
        <f>E12*H12</f>
        <v>0</v>
      </c>
      <c r="J12" s="263">
        <v>0</v>
      </c>
      <c r="K12" s="264">
        <f>E12*J12</f>
        <v>0</v>
      </c>
      <c r="O12" s="256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>IF(AZ12=1,G12,0)</f>
        <v>0</v>
      </c>
      <c r="BB12" s="231">
        <f>IF(AZ12=2,G12,0)</f>
        <v>0</v>
      </c>
      <c r="BC12" s="231">
        <f>IF(AZ12=3,G12,0)</f>
        <v>0</v>
      </c>
      <c r="BD12" s="231">
        <f>IF(AZ12=4,G12,0)</f>
        <v>0</v>
      </c>
      <c r="BE12" s="231">
        <f>IF(AZ12=5,G12,0)</f>
        <v>0</v>
      </c>
      <c r="CA12" s="256">
        <v>1</v>
      </c>
      <c r="CB12" s="256">
        <v>1</v>
      </c>
    </row>
    <row r="13" spans="1:15" ht="12.75">
      <c r="A13" s="265"/>
      <c r="B13" s="269"/>
      <c r="C13" s="330" t="s">
        <v>215</v>
      </c>
      <c r="D13" s="331"/>
      <c r="E13" s="270">
        <v>29.4</v>
      </c>
      <c r="F13" s="271"/>
      <c r="G13" s="272"/>
      <c r="H13" s="273"/>
      <c r="I13" s="267"/>
      <c r="J13" s="274"/>
      <c r="K13" s="267"/>
      <c r="M13" s="268" t="s">
        <v>215</v>
      </c>
      <c r="O13" s="256"/>
    </row>
    <row r="14" spans="1:80" ht="12.75">
      <c r="A14" s="257">
        <v>4</v>
      </c>
      <c r="B14" s="258" t="s">
        <v>216</v>
      </c>
      <c r="C14" s="259" t="s">
        <v>217</v>
      </c>
      <c r="D14" s="260" t="s">
        <v>112</v>
      </c>
      <c r="E14" s="261">
        <v>29.4</v>
      </c>
      <c r="F14" s="261">
        <v>0</v>
      </c>
      <c r="G14" s="262">
        <f>E14*F14</f>
        <v>0</v>
      </c>
      <c r="H14" s="263">
        <v>0</v>
      </c>
      <c r="I14" s="264">
        <f>E14*H14</f>
        <v>0</v>
      </c>
      <c r="J14" s="263">
        <v>0</v>
      </c>
      <c r="K14" s="264">
        <f>E14*J14</f>
        <v>0</v>
      </c>
      <c r="O14" s="256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56">
        <v>1</v>
      </c>
      <c r="CB14" s="256">
        <v>1</v>
      </c>
    </row>
    <row r="15" spans="1:15" ht="12.75">
      <c r="A15" s="265"/>
      <c r="B15" s="269"/>
      <c r="C15" s="330" t="s">
        <v>215</v>
      </c>
      <c r="D15" s="331"/>
      <c r="E15" s="270">
        <v>29.4</v>
      </c>
      <c r="F15" s="271"/>
      <c r="G15" s="272"/>
      <c r="H15" s="273"/>
      <c r="I15" s="267"/>
      <c r="J15" s="274"/>
      <c r="K15" s="267"/>
      <c r="M15" s="268" t="s">
        <v>215</v>
      </c>
      <c r="O15" s="256"/>
    </row>
    <row r="16" spans="1:80" ht="12.75">
      <c r="A16" s="257">
        <v>5</v>
      </c>
      <c r="B16" s="258" t="s">
        <v>218</v>
      </c>
      <c r="C16" s="259" t="s">
        <v>219</v>
      </c>
      <c r="D16" s="260" t="s">
        <v>112</v>
      </c>
      <c r="E16" s="261">
        <v>6</v>
      </c>
      <c r="F16" s="261">
        <v>0</v>
      </c>
      <c r="G16" s="262">
        <f>E16*F16</f>
        <v>0</v>
      </c>
      <c r="H16" s="263">
        <v>0</v>
      </c>
      <c r="I16" s="264">
        <f>E16*H16</f>
        <v>0</v>
      </c>
      <c r="J16" s="263">
        <v>0</v>
      </c>
      <c r="K16" s="264">
        <f>E16*J16</f>
        <v>0</v>
      </c>
      <c r="O16" s="256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IF(AZ16=1,G16,0)</f>
        <v>0</v>
      </c>
      <c r="BB16" s="231">
        <f>IF(AZ16=2,G16,0)</f>
        <v>0</v>
      </c>
      <c r="BC16" s="231">
        <f>IF(AZ16=3,G16,0)</f>
        <v>0</v>
      </c>
      <c r="BD16" s="231">
        <f>IF(AZ16=4,G16,0)</f>
        <v>0</v>
      </c>
      <c r="BE16" s="231">
        <f>IF(AZ16=5,G16,0)</f>
        <v>0</v>
      </c>
      <c r="CA16" s="256">
        <v>1</v>
      </c>
      <c r="CB16" s="256">
        <v>1</v>
      </c>
    </row>
    <row r="17" spans="1:15" ht="12.75">
      <c r="A17" s="265"/>
      <c r="B17" s="269"/>
      <c r="C17" s="330" t="s">
        <v>220</v>
      </c>
      <c r="D17" s="331"/>
      <c r="E17" s="270">
        <v>6</v>
      </c>
      <c r="F17" s="271"/>
      <c r="G17" s="272"/>
      <c r="H17" s="273"/>
      <c r="I17" s="267"/>
      <c r="J17" s="274"/>
      <c r="K17" s="267"/>
      <c r="M17" s="268" t="s">
        <v>220</v>
      </c>
      <c r="O17" s="256"/>
    </row>
    <row r="18" spans="1:80" ht="12.75">
      <c r="A18" s="257">
        <v>6</v>
      </c>
      <c r="B18" s="258" t="s">
        <v>127</v>
      </c>
      <c r="C18" s="259" t="s">
        <v>128</v>
      </c>
      <c r="D18" s="260" t="s">
        <v>112</v>
      </c>
      <c r="E18" s="261">
        <v>6</v>
      </c>
      <c r="F18" s="261">
        <v>0</v>
      </c>
      <c r="G18" s="262">
        <f>E18*F18</f>
        <v>0</v>
      </c>
      <c r="H18" s="263">
        <v>0</v>
      </c>
      <c r="I18" s="264">
        <f>E18*H18</f>
        <v>0</v>
      </c>
      <c r="J18" s="263">
        <v>0</v>
      </c>
      <c r="K18" s="264">
        <f>E18*J18</f>
        <v>0</v>
      </c>
      <c r="O18" s="256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6">
        <v>1</v>
      </c>
      <c r="CB18" s="256">
        <v>1</v>
      </c>
    </row>
    <row r="19" spans="1:15" ht="12.75">
      <c r="A19" s="265"/>
      <c r="B19" s="269"/>
      <c r="C19" s="330" t="s">
        <v>220</v>
      </c>
      <c r="D19" s="331"/>
      <c r="E19" s="270">
        <v>6</v>
      </c>
      <c r="F19" s="271"/>
      <c r="G19" s="272"/>
      <c r="H19" s="273"/>
      <c r="I19" s="267"/>
      <c r="J19" s="274"/>
      <c r="K19" s="267"/>
      <c r="M19" s="268" t="s">
        <v>220</v>
      </c>
      <c r="O19" s="256"/>
    </row>
    <row r="20" spans="1:80" ht="12.75">
      <c r="A20" s="257">
        <v>7</v>
      </c>
      <c r="B20" s="258" t="s">
        <v>221</v>
      </c>
      <c r="C20" s="259" t="s">
        <v>222</v>
      </c>
      <c r="D20" s="260" t="s">
        <v>112</v>
      </c>
      <c r="E20" s="261">
        <v>25.725</v>
      </c>
      <c r="F20" s="261">
        <v>0</v>
      </c>
      <c r="G20" s="262">
        <f>E20*F20</f>
        <v>0</v>
      </c>
      <c r="H20" s="263">
        <v>0</v>
      </c>
      <c r="I20" s="264">
        <f>E20*H20</f>
        <v>0</v>
      </c>
      <c r="J20" s="263">
        <v>0</v>
      </c>
      <c r="K20" s="264">
        <f>E20*J20</f>
        <v>0</v>
      </c>
      <c r="O20" s="256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>IF(AZ20=1,G20,0)</f>
        <v>0</v>
      </c>
      <c r="BB20" s="231">
        <f>IF(AZ20=2,G20,0)</f>
        <v>0</v>
      </c>
      <c r="BC20" s="231">
        <f>IF(AZ20=3,G20,0)</f>
        <v>0</v>
      </c>
      <c r="BD20" s="231">
        <f>IF(AZ20=4,G20,0)</f>
        <v>0</v>
      </c>
      <c r="BE20" s="231">
        <f>IF(AZ20=5,G20,0)</f>
        <v>0</v>
      </c>
      <c r="CA20" s="256">
        <v>1</v>
      </c>
      <c r="CB20" s="256">
        <v>1</v>
      </c>
    </row>
    <row r="21" spans="1:15" ht="12.75">
      <c r="A21" s="265"/>
      <c r="B21" s="269"/>
      <c r="C21" s="330" t="s">
        <v>223</v>
      </c>
      <c r="D21" s="331"/>
      <c r="E21" s="270">
        <v>25.725</v>
      </c>
      <c r="F21" s="271"/>
      <c r="G21" s="272"/>
      <c r="H21" s="273"/>
      <c r="I21" s="267"/>
      <c r="J21" s="274"/>
      <c r="K21" s="267"/>
      <c r="M21" s="268" t="s">
        <v>223</v>
      </c>
      <c r="O21" s="256"/>
    </row>
    <row r="22" spans="1:80" ht="12.75">
      <c r="A22" s="257">
        <v>8</v>
      </c>
      <c r="B22" s="258" t="s">
        <v>131</v>
      </c>
      <c r="C22" s="259" t="s">
        <v>132</v>
      </c>
      <c r="D22" s="260" t="s">
        <v>112</v>
      </c>
      <c r="E22" s="261">
        <v>6</v>
      </c>
      <c r="F22" s="261">
        <v>0</v>
      </c>
      <c r="G22" s="262">
        <f>E22*F22</f>
        <v>0</v>
      </c>
      <c r="H22" s="263">
        <v>0</v>
      </c>
      <c r="I22" s="264">
        <f>E22*H22</f>
        <v>0</v>
      </c>
      <c r="J22" s="263">
        <v>0</v>
      </c>
      <c r="K22" s="264">
        <f>E22*J22</f>
        <v>0</v>
      </c>
      <c r="O22" s="256">
        <v>2</v>
      </c>
      <c r="AA22" s="231">
        <v>1</v>
      </c>
      <c r="AB22" s="231">
        <v>1</v>
      </c>
      <c r="AC22" s="231">
        <v>1</v>
      </c>
      <c r="AZ22" s="231">
        <v>1</v>
      </c>
      <c r="BA22" s="231">
        <f>IF(AZ22=1,G22,0)</f>
        <v>0</v>
      </c>
      <c r="BB22" s="231">
        <f>IF(AZ22=2,G22,0)</f>
        <v>0</v>
      </c>
      <c r="BC22" s="231">
        <f>IF(AZ22=3,G22,0)</f>
        <v>0</v>
      </c>
      <c r="BD22" s="231">
        <f>IF(AZ22=4,G22,0)</f>
        <v>0</v>
      </c>
      <c r="BE22" s="231">
        <f>IF(AZ22=5,G22,0)</f>
        <v>0</v>
      </c>
      <c r="CA22" s="256">
        <v>1</v>
      </c>
      <c r="CB22" s="256">
        <v>1</v>
      </c>
    </row>
    <row r="23" spans="1:15" ht="12.75">
      <c r="A23" s="265"/>
      <c r="B23" s="269"/>
      <c r="C23" s="330" t="s">
        <v>220</v>
      </c>
      <c r="D23" s="331"/>
      <c r="E23" s="270">
        <v>6</v>
      </c>
      <c r="F23" s="271"/>
      <c r="G23" s="272"/>
      <c r="H23" s="273"/>
      <c r="I23" s="267"/>
      <c r="J23" s="274"/>
      <c r="K23" s="267"/>
      <c r="M23" s="268" t="s">
        <v>220</v>
      </c>
      <c r="O23" s="256"/>
    </row>
    <row r="24" spans="1:80" ht="12.75">
      <c r="A24" s="257">
        <v>9</v>
      </c>
      <c r="B24" s="258" t="s">
        <v>224</v>
      </c>
      <c r="C24" s="259" t="s">
        <v>225</v>
      </c>
      <c r="D24" s="260" t="s">
        <v>168</v>
      </c>
      <c r="E24" s="261">
        <v>24.5</v>
      </c>
      <c r="F24" s="261">
        <v>0</v>
      </c>
      <c r="G24" s="262">
        <f>E24*F24</f>
        <v>0</v>
      </c>
      <c r="H24" s="263">
        <v>0</v>
      </c>
      <c r="I24" s="264">
        <f>E24*H24</f>
        <v>0</v>
      </c>
      <c r="J24" s="263">
        <v>0</v>
      </c>
      <c r="K24" s="264">
        <f>E24*J24</f>
        <v>0</v>
      </c>
      <c r="O24" s="256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>IF(AZ24=1,G24,0)</f>
        <v>0</v>
      </c>
      <c r="BB24" s="231">
        <f>IF(AZ24=2,G24,0)</f>
        <v>0</v>
      </c>
      <c r="BC24" s="231">
        <f>IF(AZ24=3,G24,0)</f>
        <v>0</v>
      </c>
      <c r="BD24" s="231">
        <f>IF(AZ24=4,G24,0)</f>
        <v>0</v>
      </c>
      <c r="BE24" s="231">
        <f>IF(AZ24=5,G24,0)</f>
        <v>0</v>
      </c>
      <c r="CA24" s="256">
        <v>1</v>
      </c>
      <c r="CB24" s="256">
        <v>1</v>
      </c>
    </row>
    <row r="25" spans="1:15" ht="12.75">
      <c r="A25" s="265"/>
      <c r="B25" s="269"/>
      <c r="C25" s="330" t="s">
        <v>226</v>
      </c>
      <c r="D25" s="331"/>
      <c r="E25" s="270">
        <v>24.5</v>
      </c>
      <c r="F25" s="271"/>
      <c r="G25" s="272"/>
      <c r="H25" s="273"/>
      <c r="I25" s="267"/>
      <c r="J25" s="274"/>
      <c r="K25" s="267"/>
      <c r="M25" s="268" t="s">
        <v>226</v>
      </c>
      <c r="O25" s="256"/>
    </row>
    <row r="26" spans="1:80" ht="12.75">
      <c r="A26" s="257">
        <v>10</v>
      </c>
      <c r="B26" s="258" t="s">
        <v>227</v>
      </c>
      <c r="C26" s="259" t="s">
        <v>228</v>
      </c>
      <c r="D26" s="260" t="s">
        <v>168</v>
      </c>
      <c r="E26" s="261">
        <v>24.5</v>
      </c>
      <c r="F26" s="261">
        <v>0</v>
      </c>
      <c r="G26" s="262">
        <f>E26*F26</f>
        <v>0</v>
      </c>
      <c r="H26" s="263">
        <v>0</v>
      </c>
      <c r="I26" s="264">
        <f>E26*H26</f>
        <v>0</v>
      </c>
      <c r="J26" s="263">
        <v>0</v>
      </c>
      <c r="K26" s="264">
        <f>E26*J26</f>
        <v>0</v>
      </c>
      <c r="O26" s="256">
        <v>2</v>
      </c>
      <c r="AA26" s="231">
        <v>1</v>
      </c>
      <c r="AB26" s="231">
        <v>1</v>
      </c>
      <c r="AC26" s="231">
        <v>1</v>
      </c>
      <c r="AZ26" s="231">
        <v>1</v>
      </c>
      <c r="BA26" s="231">
        <f>IF(AZ26=1,G26,0)</f>
        <v>0</v>
      </c>
      <c r="BB26" s="231">
        <f>IF(AZ26=2,G26,0)</f>
        <v>0</v>
      </c>
      <c r="BC26" s="231">
        <f>IF(AZ26=3,G26,0)</f>
        <v>0</v>
      </c>
      <c r="BD26" s="231">
        <f>IF(AZ26=4,G26,0)</f>
        <v>0</v>
      </c>
      <c r="BE26" s="231">
        <f>IF(AZ26=5,G26,0)</f>
        <v>0</v>
      </c>
      <c r="CA26" s="256">
        <v>1</v>
      </c>
      <c r="CB26" s="256">
        <v>1</v>
      </c>
    </row>
    <row r="27" spans="1:15" ht="12.75">
      <c r="A27" s="265"/>
      <c r="B27" s="269"/>
      <c r="C27" s="330" t="s">
        <v>226</v>
      </c>
      <c r="D27" s="331"/>
      <c r="E27" s="270">
        <v>24.5</v>
      </c>
      <c r="F27" s="271"/>
      <c r="G27" s="272"/>
      <c r="H27" s="273"/>
      <c r="I27" s="267"/>
      <c r="J27" s="274"/>
      <c r="K27" s="267"/>
      <c r="M27" s="268" t="s">
        <v>226</v>
      </c>
      <c r="O27" s="256"/>
    </row>
    <row r="28" spans="1:80" ht="12.75">
      <c r="A28" s="257">
        <v>11</v>
      </c>
      <c r="B28" s="258" t="s">
        <v>229</v>
      </c>
      <c r="C28" s="259" t="s">
        <v>230</v>
      </c>
      <c r="D28" s="260" t="s">
        <v>231</v>
      </c>
      <c r="E28" s="261">
        <v>1</v>
      </c>
      <c r="F28" s="261">
        <v>0</v>
      </c>
      <c r="G28" s="262">
        <f>E28*F28</f>
        <v>0</v>
      </c>
      <c r="H28" s="263">
        <v>0</v>
      </c>
      <c r="I28" s="264">
        <f>E28*H28</f>
        <v>0</v>
      </c>
      <c r="J28" s="263"/>
      <c r="K28" s="264">
        <f>E28*J28</f>
        <v>0</v>
      </c>
      <c r="O28" s="256">
        <v>2</v>
      </c>
      <c r="AA28" s="231">
        <v>12</v>
      </c>
      <c r="AB28" s="231">
        <v>0</v>
      </c>
      <c r="AC28" s="231">
        <v>13</v>
      </c>
      <c r="AZ28" s="231">
        <v>1</v>
      </c>
      <c r="BA28" s="231">
        <f>IF(AZ28=1,G28,0)</f>
        <v>0</v>
      </c>
      <c r="BB28" s="231">
        <f>IF(AZ28=2,G28,0)</f>
        <v>0</v>
      </c>
      <c r="BC28" s="231">
        <f>IF(AZ28=3,G28,0)</f>
        <v>0</v>
      </c>
      <c r="BD28" s="231">
        <f>IF(AZ28=4,G28,0)</f>
        <v>0</v>
      </c>
      <c r="BE28" s="231">
        <f>IF(AZ28=5,G28,0)</f>
        <v>0</v>
      </c>
      <c r="CA28" s="256">
        <v>12</v>
      </c>
      <c r="CB28" s="256">
        <v>0</v>
      </c>
    </row>
    <row r="29" spans="1:15" ht="12.75">
      <c r="A29" s="265"/>
      <c r="B29" s="266"/>
      <c r="C29" s="337" t="s">
        <v>232</v>
      </c>
      <c r="D29" s="338"/>
      <c r="E29" s="338"/>
      <c r="F29" s="338"/>
      <c r="G29" s="339"/>
      <c r="I29" s="267"/>
      <c r="K29" s="267"/>
      <c r="L29" s="268" t="s">
        <v>232</v>
      </c>
      <c r="O29" s="256">
        <v>3</v>
      </c>
    </row>
    <row r="30" spans="1:80" ht="12.75">
      <c r="A30" s="257">
        <v>12</v>
      </c>
      <c r="B30" s="258" t="s">
        <v>233</v>
      </c>
      <c r="C30" s="259" t="s">
        <v>234</v>
      </c>
      <c r="D30" s="260" t="s">
        <v>235</v>
      </c>
      <c r="E30" s="261">
        <v>0.147</v>
      </c>
      <c r="F30" s="261">
        <v>0</v>
      </c>
      <c r="G30" s="262">
        <f>E30*F30</f>
        <v>0</v>
      </c>
      <c r="H30" s="263">
        <v>0.001</v>
      </c>
      <c r="I30" s="264">
        <f>E30*H30</f>
        <v>0.000147</v>
      </c>
      <c r="J30" s="263"/>
      <c r="K30" s="264">
        <f>E30*J30</f>
        <v>0</v>
      </c>
      <c r="O30" s="256">
        <v>2</v>
      </c>
      <c r="AA30" s="231">
        <v>3</v>
      </c>
      <c r="AB30" s="231">
        <v>1</v>
      </c>
      <c r="AC30" s="231">
        <v>572410</v>
      </c>
      <c r="AZ30" s="231">
        <v>1</v>
      </c>
      <c r="BA30" s="231">
        <f>IF(AZ30=1,G30,0)</f>
        <v>0</v>
      </c>
      <c r="BB30" s="231">
        <f>IF(AZ30=2,G30,0)</f>
        <v>0</v>
      </c>
      <c r="BC30" s="231">
        <f>IF(AZ30=3,G30,0)</f>
        <v>0</v>
      </c>
      <c r="BD30" s="231">
        <f>IF(AZ30=4,G30,0)</f>
        <v>0</v>
      </c>
      <c r="BE30" s="231">
        <f>IF(AZ30=5,G30,0)</f>
        <v>0</v>
      </c>
      <c r="CA30" s="256">
        <v>3</v>
      </c>
      <c r="CB30" s="256">
        <v>1</v>
      </c>
    </row>
    <row r="31" spans="1:15" ht="12.75">
      <c r="A31" s="265"/>
      <c r="B31" s="269"/>
      <c r="C31" s="330" t="s">
        <v>236</v>
      </c>
      <c r="D31" s="331"/>
      <c r="E31" s="270">
        <v>0.147</v>
      </c>
      <c r="F31" s="271"/>
      <c r="G31" s="272"/>
      <c r="H31" s="273"/>
      <c r="I31" s="267"/>
      <c r="J31" s="274"/>
      <c r="K31" s="267"/>
      <c r="M31" s="268" t="s">
        <v>236</v>
      </c>
      <c r="O31" s="256"/>
    </row>
    <row r="32" spans="1:80" ht="12.75">
      <c r="A32" s="257">
        <v>13</v>
      </c>
      <c r="B32" s="258" t="s">
        <v>237</v>
      </c>
      <c r="C32" s="259" t="s">
        <v>238</v>
      </c>
      <c r="D32" s="260" t="s">
        <v>239</v>
      </c>
      <c r="E32" s="261">
        <v>9.9</v>
      </c>
      <c r="F32" s="261">
        <v>0</v>
      </c>
      <c r="G32" s="262">
        <f>E32*F32</f>
        <v>0</v>
      </c>
      <c r="H32" s="263">
        <v>1</v>
      </c>
      <c r="I32" s="264">
        <f>E32*H32</f>
        <v>9.9</v>
      </c>
      <c r="J32" s="263"/>
      <c r="K32" s="264">
        <f>E32*J32</f>
        <v>0</v>
      </c>
      <c r="O32" s="256">
        <v>2</v>
      </c>
      <c r="AA32" s="231">
        <v>3</v>
      </c>
      <c r="AB32" s="231">
        <v>1</v>
      </c>
      <c r="AC32" s="231">
        <v>58337306</v>
      </c>
      <c r="AZ32" s="231">
        <v>1</v>
      </c>
      <c r="BA32" s="231">
        <f>IF(AZ32=1,G32,0)</f>
        <v>0</v>
      </c>
      <c r="BB32" s="231">
        <f>IF(AZ32=2,G32,0)</f>
        <v>0</v>
      </c>
      <c r="BC32" s="231">
        <f>IF(AZ32=3,G32,0)</f>
        <v>0</v>
      </c>
      <c r="BD32" s="231">
        <f>IF(AZ32=4,G32,0)</f>
        <v>0</v>
      </c>
      <c r="BE32" s="231">
        <f>IF(AZ32=5,G32,0)</f>
        <v>0</v>
      </c>
      <c r="CA32" s="256">
        <v>3</v>
      </c>
      <c r="CB32" s="256">
        <v>1</v>
      </c>
    </row>
    <row r="33" spans="1:15" ht="12.75">
      <c r="A33" s="265"/>
      <c r="B33" s="269"/>
      <c r="C33" s="330" t="s">
        <v>240</v>
      </c>
      <c r="D33" s="331"/>
      <c r="E33" s="270">
        <v>9.9</v>
      </c>
      <c r="F33" s="271"/>
      <c r="G33" s="272"/>
      <c r="H33" s="273"/>
      <c r="I33" s="267"/>
      <c r="J33" s="274"/>
      <c r="K33" s="267"/>
      <c r="M33" s="268" t="s">
        <v>240</v>
      </c>
      <c r="O33" s="256"/>
    </row>
    <row r="34" spans="1:57" ht="12.75">
      <c r="A34" s="275"/>
      <c r="B34" s="276" t="s">
        <v>100</v>
      </c>
      <c r="C34" s="277" t="s">
        <v>109</v>
      </c>
      <c r="D34" s="278"/>
      <c r="E34" s="279"/>
      <c r="F34" s="280"/>
      <c r="G34" s="281">
        <f>SUM(G7:G33)</f>
        <v>0</v>
      </c>
      <c r="H34" s="282"/>
      <c r="I34" s="283">
        <f>SUM(I7:I33)</f>
        <v>9.900147</v>
      </c>
      <c r="J34" s="282"/>
      <c r="K34" s="283">
        <f>SUM(K7:K33)</f>
        <v>0</v>
      </c>
      <c r="O34" s="256">
        <v>4</v>
      </c>
      <c r="BA34" s="284">
        <f>SUM(BA7:BA33)</f>
        <v>0</v>
      </c>
      <c r="BB34" s="284">
        <f>SUM(BB7:BB33)</f>
        <v>0</v>
      </c>
      <c r="BC34" s="284">
        <f>SUM(BC7:BC33)</f>
        <v>0</v>
      </c>
      <c r="BD34" s="284">
        <f>SUM(BD7:BD33)</f>
        <v>0</v>
      </c>
      <c r="BE34" s="284">
        <f>SUM(BE7:BE33)</f>
        <v>0</v>
      </c>
    </row>
    <row r="35" spans="1:15" ht="12.75">
      <c r="A35" s="246" t="s">
        <v>97</v>
      </c>
      <c r="B35" s="247" t="s">
        <v>241</v>
      </c>
      <c r="C35" s="248" t="s">
        <v>242</v>
      </c>
      <c r="D35" s="249"/>
      <c r="E35" s="250"/>
      <c r="F35" s="250"/>
      <c r="G35" s="251"/>
      <c r="H35" s="252"/>
      <c r="I35" s="253"/>
      <c r="J35" s="254"/>
      <c r="K35" s="255"/>
      <c r="O35" s="256">
        <v>1</v>
      </c>
    </row>
    <row r="36" spans="1:80" ht="12.75">
      <c r="A36" s="257">
        <v>14</v>
      </c>
      <c r="B36" s="258" t="s">
        <v>244</v>
      </c>
      <c r="C36" s="259" t="s">
        <v>245</v>
      </c>
      <c r="D36" s="260" t="s">
        <v>168</v>
      </c>
      <c r="E36" s="261">
        <v>569.191</v>
      </c>
      <c r="F36" s="261">
        <v>0</v>
      </c>
      <c r="G36" s="262">
        <f>E36*F36</f>
        <v>0</v>
      </c>
      <c r="H36" s="263">
        <v>2E-05</v>
      </c>
      <c r="I36" s="264">
        <f>E36*H36</f>
        <v>0.011383820000000001</v>
      </c>
      <c r="J36" s="263">
        <v>0</v>
      </c>
      <c r="K36" s="264">
        <f>E36*J36</f>
        <v>0</v>
      </c>
      <c r="O36" s="256">
        <v>2</v>
      </c>
      <c r="AA36" s="231">
        <v>1</v>
      </c>
      <c r="AB36" s="231">
        <v>1</v>
      </c>
      <c r="AC36" s="231">
        <v>1</v>
      </c>
      <c r="AZ36" s="231">
        <v>1</v>
      </c>
      <c r="BA36" s="231">
        <f>IF(AZ36=1,G36,0)</f>
        <v>0</v>
      </c>
      <c r="BB36" s="231">
        <f>IF(AZ36=2,G36,0)</f>
        <v>0</v>
      </c>
      <c r="BC36" s="231">
        <f>IF(AZ36=3,G36,0)</f>
        <v>0</v>
      </c>
      <c r="BD36" s="231">
        <f>IF(AZ36=4,G36,0)</f>
        <v>0</v>
      </c>
      <c r="BE36" s="231">
        <f>IF(AZ36=5,G36,0)</f>
        <v>0</v>
      </c>
      <c r="CA36" s="256">
        <v>1</v>
      </c>
      <c r="CB36" s="256">
        <v>1</v>
      </c>
    </row>
    <row r="37" spans="1:15" ht="12.75">
      <c r="A37" s="265"/>
      <c r="B37" s="269"/>
      <c r="C37" s="330" t="s">
        <v>246</v>
      </c>
      <c r="D37" s="331"/>
      <c r="E37" s="270">
        <v>569.191</v>
      </c>
      <c r="F37" s="271"/>
      <c r="G37" s="272"/>
      <c r="H37" s="273"/>
      <c r="I37" s="267"/>
      <c r="J37" s="274"/>
      <c r="K37" s="267"/>
      <c r="M37" s="268" t="s">
        <v>246</v>
      </c>
      <c r="O37" s="256"/>
    </row>
    <row r="38" spans="1:57" ht="12.75">
      <c r="A38" s="275"/>
      <c r="B38" s="276" t="s">
        <v>100</v>
      </c>
      <c r="C38" s="277" t="s">
        <v>243</v>
      </c>
      <c r="D38" s="278"/>
      <c r="E38" s="279"/>
      <c r="F38" s="280"/>
      <c r="G38" s="281">
        <f>SUM(G35:G37)</f>
        <v>0</v>
      </c>
      <c r="H38" s="282"/>
      <c r="I38" s="283">
        <f>SUM(I35:I37)</f>
        <v>0.011383820000000001</v>
      </c>
      <c r="J38" s="282"/>
      <c r="K38" s="283">
        <f>SUM(K35:K37)</f>
        <v>0</v>
      </c>
      <c r="O38" s="256">
        <v>4</v>
      </c>
      <c r="BA38" s="284">
        <f>SUM(BA35:BA37)</f>
        <v>0</v>
      </c>
      <c r="BB38" s="284">
        <f>SUM(BB35:BB37)</f>
        <v>0</v>
      </c>
      <c r="BC38" s="284">
        <f>SUM(BC35:BC37)</f>
        <v>0</v>
      </c>
      <c r="BD38" s="284">
        <f>SUM(BD35:BD37)</f>
        <v>0</v>
      </c>
      <c r="BE38" s="284">
        <f>SUM(BE35:BE37)</f>
        <v>0</v>
      </c>
    </row>
    <row r="39" spans="1:15" ht="12.75">
      <c r="A39" s="246" t="s">
        <v>97</v>
      </c>
      <c r="B39" s="247" t="s">
        <v>160</v>
      </c>
      <c r="C39" s="248" t="s">
        <v>161</v>
      </c>
      <c r="D39" s="249"/>
      <c r="E39" s="250"/>
      <c r="F39" s="250"/>
      <c r="G39" s="251"/>
      <c r="H39" s="252"/>
      <c r="I39" s="253"/>
      <c r="J39" s="254"/>
      <c r="K39" s="255"/>
      <c r="O39" s="256">
        <v>1</v>
      </c>
    </row>
    <row r="40" spans="1:80" ht="12.75">
      <c r="A40" s="257">
        <v>15</v>
      </c>
      <c r="B40" s="258" t="s">
        <v>247</v>
      </c>
      <c r="C40" s="259" t="s">
        <v>248</v>
      </c>
      <c r="D40" s="260" t="s">
        <v>112</v>
      </c>
      <c r="E40" s="261">
        <v>55.5275</v>
      </c>
      <c r="F40" s="261">
        <v>0</v>
      </c>
      <c r="G40" s="262">
        <f>E40*F40</f>
        <v>0</v>
      </c>
      <c r="H40" s="263">
        <v>3.10861</v>
      </c>
      <c r="I40" s="264">
        <f>E40*H40</f>
        <v>172.613341775</v>
      </c>
      <c r="J40" s="263">
        <v>0</v>
      </c>
      <c r="K40" s="264">
        <f>E40*J40</f>
        <v>0</v>
      </c>
      <c r="O40" s="256">
        <v>2</v>
      </c>
      <c r="AA40" s="231">
        <v>1</v>
      </c>
      <c r="AB40" s="231">
        <v>1</v>
      </c>
      <c r="AC40" s="231">
        <v>1</v>
      </c>
      <c r="AZ40" s="231">
        <v>1</v>
      </c>
      <c r="BA40" s="231">
        <f>IF(AZ40=1,G40,0)</f>
        <v>0</v>
      </c>
      <c r="BB40" s="231">
        <f>IF(AZ40=2,G40,0)</f>
        <v>0</v>
      </c>
      <c r="BC40" s="231">
        <f>IF(AZ40=3,G40,0)</f>
        <v>0</v>
      </c>
      <c r="BD40" s="231">
        <f>IF(AZ40=4,G40,0)</f>
        <v>0</v>
      </c>
      <c r="BE40" s="231">
        <f>IF(AZ40=5,G40,0)</f>
        <v>0</v>
      </c>
      <c r="CA40" s="256">
        <v>1</v>
      </c>
      <c r="CB40" s="256">
        <v>1</v>
      </c>
    </row>
    <row r="41" spans="1:15" ht="12.75">
      <c r="A41" s="265"/>
      <c r="B41" s="269"/>
      <c r="C41" s="330" t="s">
        <v>249</v>
      </c>
      <c r="D41" s="331"/>
      <c r="E41" s="270">
        <v>49.9975</v>
      </c>
      <c r="F41" s="271"/>
      <c r="G41" s="272"/>
      <c r="H41" s="273"/>
      <c r="I41" s="267"/>
      <c r="J41" s="274"/>
      <c r="K41" s="267"/>
      <c r="M41" s="268" t="s">
        <v>249</v>
      </c>
      <c r="O41" s="256"/>
    </row>
    <row r="42" spans="1:15" ht="12.75">
      <c r="A42" s="265"/>
      <c r="B42" s="269"/>
      <c r="C42" s="330" t="s">
        <v>250</v>
      </c>
      <c r="D42" s="331"/>
      <c r="E42" s="270">
        <v>5.53</v>
      </c>
      <c r="F42" s="271"/>
      <c r="G42" s="272"/>
      <c r="H42" s="273"/>
      <c r="I42" s="267"/>
      <c r="J42" s="274"/>
      <c r="K42" s="267"/>
      <c r="M42" s="268" t="s">
        <v>250</v>
      </c>
      <c r="O42" s="256"/>
    </row>
    <row r="43" spans="1:80" ht="12.75">
      <c r="A43" s="257">
        <v>16</v>
      </c>
      <c r="B43" s="258" t="s">
        <v>251</v>
      </c>
      <c r="C43" s="259" t="s">
        <v>248</v>
      </c>
      <c r="D43" s="260" t="s">
        <v>112</v>
      </c>
      <c r="E43" s="261">
        <v>121.9695</v>
      </c>
      <c r="F43" s="261">
        <v>0</v>
      </c>
      <c r="G43" s="262">
        <f>E43*F43</f>
        <v>0</v>
      </c>
      <c r="H43" s="263">
        <v>3.10861</v>
      </c>
      <c r="I43" s="264">
        <f>E43*H43</f>
        <v>379.155607395</v>
      </c>
      <c r="J43" s="263">
        <v>0</v>
      </c>
      <c r="K43" s="264">
        <f>E43*J43</f>
        <v>0</v>
      </c>
      <c r="O43" s="256">
        <v>2</v>
      </c>
      <c r="AA43" s="231">
        <v>1</v>
      </c>
      <c r="AB43" s="231">
        <v>1</v>
      </c>
      <c r="AC43" s="231">
        <v>1</v>
      </c>
      <c r="AZ43" s="231">
        <v>1</v>
      </c>
      <c r="BA43" s="231">
        <f>IF(AZ43=1,G43,0)</f>
        <v>0</v>
      </c>
      <c r="BB43" s="231">
        <f>IF(AZ43=2,G43,0)</f>
        <v>0</v>
      </c>
      <c r="BC43" s="231">
        <f>IF(AZ43=3,G43,0)</f>
        <v>0</v>
      </c>
      <c r="BD43" s="231">
        <f>IF(AZ43=4,G43,0)</f>
        <v>0</v>
      </c>
      <c r="BE43" s="231">
        <f>IF(AZ43=5,G43,0)</f>
        <v>0</v>
      </c>
      <c r="CA43" s="256">
        <v>1</v>
      </c>
      <c r="CB43" s="256">
        <v>1</v>
      </c>
    </row>
    <row r="44" spans="1:15" ht="12.75">
      <c r="A44" s="265"/>
      <c r="B44" s="266"/>
      <c r="C44" s="337" t="s">
        <v>252</v>
      </c>
      <c r="D44" s="338"/>
      <c r="E44" s="338"/>
      <c r="F44" s="338"/>
      <c r="G44" s="339"/>
      <c r="I44" s="267"/>
      <c r="K44" s="267"/>
      <c r="L44" s="268" t="s">
        <v>252</v>
      </c>
      <c r="O44" s="256">
        <v>3</v>
      </c>
    </row>
    <row r="45" spans="1:15" ht="12.75">
      <c r="A45" s="265"/>
      <c r="B45" s="269"/>
      <c r="C45" s="330" t="s">
        <v>253</v>
      </c>
      <c r="D45" s="331"/>
      <c r="E45" s="270">
        <v>121.9695</v>
      </c>
      <c r="F45" s="271"/>
      <c r="G45" s="272"/>
      <c r="H45" s="273"/>
      <c r="I45" s="267"/>
      <c r="J45" s="274"/>
      <c r="K45" s="267"/>
      <c r="M45" s="268" t="s">
        <v>253</v>
      </c>
      <c r="O45" s="256"/>
    </row>
    <row r="46" spans="1:80" ht="12.75">
      <c r="A46" s="257">
        <v>17</v>
      </c>
      <c r="B46" s="258" t="s">
        <v>163</v>
      </c>
      <c r="C46" s="259" t="s">
        <v>164</v>
      </c>
      <c r="D46" s="260" t="s">
        <v>112</v>
      </c>
      <c r="E46" s="261">
        <v>3.5</v>
      </c>
      <c r="F46" s="261">
        <v>0</v>
      </c>
      <c r="G46" s="262">
        <f>E46*F46</f>
        <v>0</v>
      </c>
      <c r="H46" s="263">
        <v>2.89804</v>
      </c>
      <c r="I46" s="264">
        <f>E46*H46</f>
        <v>10.143139999999999</v>
      </c>
      <c r="J46" s="263">
        <v>0</v>
      </c>
      <c r="K46" s="264">
        <f>E46*J46</f>
        <v>0</v>
      </c>
      <c r="O46" s="256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>IF(AZ46=1,G46,0)</f>
        <v>0</v>
      </c>
      <c r="BB46" s="231">
        <f>IF(AZ46=2,G46,0)</f>
        <v>0</v>
      </c>
      <c r="BC46" s="231">
        <f>IF(AZ46=3,G46,0)</f>
        <v>0</v>
      </c>
      <c r="BD46" s="231">
        <f>IF(AZ46=4,G46,0)</f>
        <v>0</v>
      </c>
      <c r="BE46" s="231">
        <f>IF(AZ46=5,G46,0)</f>
        <v>0</v>
      </c>
      <c r="CA46" s="256">
        <v>1</v>
      </c>
      <c r="CB46" s="256">
        <v>1</v>
      </c>
    </row>
    <row r="47" spans="1:15" ht="12.75">
      <c r="A47" s="265"/>
      <c r="B47" s="269"/>
      <c r="C47" s="330" t="s">
        <v>254</v>
      </c>
      <c r="D47" s="331"/>
      <c r="E47" s="270">
        <v>3.5</v>
      </c>
      <c r="F47" s="271"/>
      <c r="G47" s="272"/>
      <c r="H47" s="273"/>
      <c r="I47" s="267"/>
      <c r="J47" s="274"/>
      <c r="K47" s="267"/>
      <c r="M47" s="268" t="s">
        <v>254</v>
      </c>
      <c r="O47" s="256"/>
    </row>
    <row r="48" spans="1:80" ht="12.75">
      <c r="A48" s="257">
        <v>18</v>
      </c>
      <c r="B48" s="258" t="s">
        <v>166</v>
      </c>
      <c r="C48" s="259" t="s">
        <v>167</v>
      </c>
      <c r="D48" s="260" t="s">
        <v>168</v>
      </c>
      <c r="E48" s="261">
        <v>6.075</v>
      </c>
      <c r="F48" s="261">
        <v>0</v>
      </c>
      <c r="G48" s="262">
        <f>E48*F48</f>
        <v>0</v>
      </c>
      <c r="H48" s="263">
        <v>0.01444</v>
      </c>
      <c r="I48" s="264">
        <f>E48*H48</f>
        <v>0.087723</v>
      </c>
      <c r="J48" s="263">
        <v>0</v>
      </c>
      <c r="K48" s="264">
        <f>E48*J48</f>
        <v>0</v>
      </c>
      <c r="O48" s="256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>IF(AZ48=1,G48,0)</f>
        <v>0</v>
      </c>
      <c r="BB48" s="231">
        <f>IF(AZ48=2,G48,0)</f>
        <v>0</v>
      </c>
      <c r="BC48" s="231">
        <f>IF(AZ48=3,G48,0)</f>
        <v>0</v>
      </c>
      <c r="BD48" s="231">
        <f>IF(AZ48=4,G48,0)</f>
        <v>0</v>
      </c>
      <c r="BE48" s="231">
        <f>IF(AZ48=5,G48,0)</f>
        <v>0</v>
      </c>
      <c r="CA48" s="256">
        <v>1</v>
      </c>
      <c r="CB48" s="256">
        <v>1</v>
      </c>
    </row>
    <row r="49" spans="1:15" ht="12.75">
      <c r="A49" s="265"/>
      <c r="B49" s="269"/>
      <c r="C49" s="330" t="s">
        <v>255</v>
      </c>
      <c r="D49" s="331"/>
      <c r="E49" s="270">
        <v>2.9</v>
      </c>
      <c r="F49" s="271"/>
      <c r="G49" s="272"/>
      <c r="H49" s="273"/>
      <c r="I49" s="267"/>
      <c r="J49" s="274"/>
      <c r="K49" s="267"/>
      <c r="M49" s="268" t="s">
        <v>255</v>
      </c>
      <c r="O49" s="256"/>
    </row>
    <row r="50" spans="1:15" ht="12.75">
      <c r="A50" s="265"/>
      <c r="B50" s="269"/>
      <c r="C50" s="330" t="s">
        <v>256</v>
      </c>
      <c r="D50" s="331"/>
      <c r="E50" s="270">
        <v>2.975</v>
      </c>
      <c r="F50" s="271"/>
      <c r="G50" s="272"/>
      <c r="H50" s="273"/>
      <c r="I50" s="267"/>
      <c r="J50" s="274"/>
      <c r="K50" s="267"/>
      <c r="M50" s="268" t="s">
        <v>256</v>
      </c>
      <c r="O50" s="256"/>
    </row>
    <row r="51" spans="1:15" ht="12.75">
      <c r="A51" s="265"/>
      <c r="B51" s="269"/>
      <c r="C51" s="330" t="s">
        <v>257</v>
      </c>
      <c r="D51" s="331"/>
      <c r="E51" s="270">
        <v>0.2</v>
      </c>
      <c r="F51" s="271"/>
      <c r="G51" s="272"/>
      <c r="H51" s="273"/>
      <c r="I51" s="267"/>
      <c r="J51" s="274"/>
      <c r="K51" s="267"/>
      <c r="M51" s="268" t="s">
        <v>257</v>
      </c>
      <c r="O51" s="256"/>
    </row>
    <row r="52" spans="1:80" ht="12.75">
      <c r="A52" s="257">
        <v>19</v>
      </c>
      <c r="B52" s="258" t="s">
        <v>170</v>
      </c>
      <c r="C52" s="259" t="s">
        <v>171</v>
      </c>
      <c r="D52" s="260" t="s">
        <v>168</v>
      </c>
      <c r="E52" s="261">
        <v>6.075</v>
      </c>
      <c r="F52" s="261">
        <v>0</v>
      </c>
      <c r="G52" s="262">
        <f>E52*F52</f>
        <v>0</v>
      </c>
      <c r="H52" s="263">
        <v>0.00097</v>
      </c>
      <c r="I52" s="264">
        <f>E52*H52</f>
        <v>0.00589275</v>
      </c>
      <c r="J52" s="263">
        <v>0</v>
      </c>
      <c r="K52" s="264">
        <f>E52*J52</f>
        <v>0</v>
      </c>
      <c r="O52" s="256">
        <v>2</v>
      </c>
      <c r="AA52" s="231">
        <v>1</v>
      </c>
      <c r="AB52" s="231">
        <v>1</v>
      </c>
      <c r="AC52" s="231">
        <v>1</v>
      </c>
      <c r="AZ52" s="231">
        <v>1</v>
      </c>
      <c r="BA52" s="231">
        <f>IF(AZ52=1,G52,0)</f>
        <v>0</v>
      </c>
      <c r="BB52" s="231">
        <f>IF(AZ52=2,G52,0)</f>
        <v>0</v>
      </c>
      <c r="BC52" s="231">
        <f>IF(AZ52=3,G52,0)</f>
        <v>0</v>
      </c>
      <c r="BD52" s="231">
        <f>IF(AZ52=4,G52,0)</f>
        <v>0</v>
      </c>
      <c r="BE52" s="231">
        <f>IF(AZ52=5,G52,0)</f>
        <v>0</v>
      </c>
      <c r="CA52" s="256">
        <v>1</v>
      </c>
      <c r="CB52" s="256">
        <v>1</v>
      </c>
    </row>
    <row r="53" spans="1:15" ht="12.75">
      <c r="A53" s="265"/>
      <c r="B53" s="269"/>
      <c r="C53" s="330" t="s">
        <v>255</v>
      </c>
      <c r="D53" s="331"/>
      <c r="E53" s="270">
        <v>2.9</v>
      </c>
      <c r="F53" s="271"/>
      <c r="G53" s="272"/>
      <c r="H53" s="273"/>
      <c r="I53" s="267"/>
      <c r="J53" s="274"/>
      <c r="K53" s="267"/>
      <c r="M53" s="268" t="s">
        <v>255</v>
      </c>
      <c r="O53" s="256"/>
    </row>
    <row r="54" spans="1:15" ht="12.75">
      <c r="A54" s="265"/>
      <c r="B54" s="269"/>
      <c r="C54" s="330" t="s">
        <v>256</v>
      </c>
      <c r="D54" s="331"/>
      <c r="E54" s="270">
        <v>2.975</v>
      </c>
      <c r="F54" s="271"/>
      <c r="G54" s="272"/>
      <c r="H54" s="273"/>
      <c r="I54" s="267"/>
      <c r="J54" s="274"/>
      <c r="K54" s="267"/>
      <c r="M54" s="268" t="s">
        <v>256</v>
      </c>
      <c r="O54" s="256"/>
    </row>
    <row r="55" spans="1:15" ht="12.75">
      <c r="A55" s="265"/>
      <c r="B55" s="269"/>
      <c r="C55" s="330" t="s">
        <v>257</v>
      </c>
      <c r="D55" s="331"/>
      <c r="E55" s="270">
        <v>0.2</v>
      </c>
      <c r="F55" s="271"/>
      <c r="G55" s="272"/>
      <c r="H55" s="273"/>
      <c r="I55" s="267"/>
      <c r="J55" s="274"/>
      <c r="K55" s="267"/>
      <c r="M55" s="268" t="s">
        <v>257</v>
      </c>
      <c r="O55" s="256"/>
    </row>
    <row r="56" spans="1:80" ht="12.75">
      <c r="A56" s="257">
        <v>20</v>
      </c>
      <c r="B56" s="258" t="s">
        <v>258</v>
      </c>
      <c r="C56" s="259" t="s">
        <v>173</v>
      </c>
      <c r="D56" s="260" t="s">
        <v>168</v>
      </c>
      <c r="E56" s="261">
        <v>3.5</v>
      </c>
      <c r="F56" s="261">
        <v>0</v>
      </c>
      <c r="G56" s="262">
        <f>E56*F56</f>
        <v>0</v>
      </c>
      <c r="H56" s="263">
        <v>0.04987</v>
      </c>
      <c r="I56" s="264">
        <f>E56*H56</f>
        <v>0.174545</v>
      </c>
      <c r="J56" s="263">
        <v>0</v>
      </c>
      <c r="K56" s="264">
        <f>E56*J56</f>
        <v>0</v>
      </c>
      <c r="O56" s="256">
        <v>2</v>
      </c>
      <c r="AA56" s="231">
        <v>1</v>
      </c>
      <c r="AB56" s="231">
        <v>1</v>
      </c>
      <c r="AC56" s="231">
        <v>1</v>
      </c>
      <c r="AZ56" s="231">
        <v>1</v>
      </c>
      <c r="BA56" s="231">
        <f>IF(AZ56=1,G56,0)</f>
        <v>0</v>
      </c>
      <c r="BB56" s="231">
        <f>IF(AZ56=2,G56,0)</f>
        <v>0</v>
      </c>
      <c r="BC56" s="231">
        <f>IF(AZ56=3,G56,0)</f>
        <v>0</v>
      </c>
      <c r="BD56" s="231">
        <f>IF(AZ56=4,G56,0)</f>
        <v>0</v>
      </c>
      <c r="BE56" s="231">
        <f>IF(AZ56=5,G56,0)</f>
        <v>0</v>
      </c>
      <c r="CA56" s="256">
        <v>1</v>
      </c>
      <c r="CB56" s="256">
        <v>1</v>
      </c>
    </row>
    <row r="57" spans="1:15" ht="12.75">
      <c r="A57" s="265"/>
      <c r="B57" s="269"/>
      <c r="C57" s="330" t="s">
        <v>259</v>
      </c>
      <c r="D57" s="331"/>
      <c r="E57" s="270">
        <v>3.5</v>
      </c>
      <c r="F57" s="271"/>
      <c r="G57" s="272"/>
      <c r="H57" s="273"/>
      <c r="I57" s="267"/>
      <c r="J57" s="274"/>
      <c r="K57" s="267"/>
      <c r="M57" s="268" t="s">
        <v>259</v>
      </c>
      <c r="O57" s="256"/>
    </row>
    <row r="58" spans="1:80" ht="12.75">
      <c r="A58" s="257">
        <v>21</v>
      </c>
      <c r="B58" s="258" t="s">
        <v>260</v>
      </c>
      <c r="C58" s="259" t="s">
        <v>261</v>
      </c>
      <c r="D58" s="260" t="s">
        <v>197</v>
      </c>
      <c r="E58" s="261">
        <v>0.0633</v>
      </c>
      <c r="F58" s="261">
        <v>0</v>
      </c>
      <c r="G58" s="262">
        <f>E58*F58</f>
        <v>0</v>
      </c>
      <c r="H58" s="263">
        <v>1.06103</v>
      </c>
      <c r="I58" s="264">
        <f>E58*H58</f>
        <v>0.06716319899999999</v>
      </c>
      <c r="J58" s="263">
        <v>0</v>
      </c>
      <c r="K58" s="264">
        <f>E58*J58</f>
        <v>0</v>
      </c>
      <c r="O58" s="256">
        <v>2</v>
      </c>
      <c r="AA58" s="231">
        <v>1</v>
      </c>
      <c r="AB58" s="231">
        <v>1</v>
      </c>
      <c r="AC58" s="231">
        <v>1</v>
      </c>
      <c r="AZ58" s="231">
        <v>1</v>
      </c>
      <c r="BA58" s="231">
        <f>IF(AZ58=1,G58,0)</f>
        <v>0</v>
      </c>
      <c r="BB58" s="231">
        <f>IF(AZ58=2,G58,0)</f>
        <v>0</v>
      </c>
      <c r="BC58" s="231">
        <f>IF(AZ58=3,G58,0)</f>
        <v>0</v>
      </c>
      <c r="BD58" s="231">
        <f>IF(AZ58=4,G58,0)</f>
        <v>0</v>
      </c>
      <c r="BE58" s="231">
        <f>IF(AZ58=5,G58,0)</f>
        <v>0</v>
      </c>
      <c r="CA58" s="256">
        <v>1</v>
      </c>
      <c r="CB58" s="256">
        <v>1</v>
      </c>
    </row>
    <row r="59" spans="1:15" ht="12.75">
      <c r="A59" s="265"/>
      <c r="B59" s="269"/>
      <c r="C59" s="330" t="s">
        <v>262</v>
      </c>
      <c r="D59" s="331"/>
      <c r="E59" s="270">
        <v>0.0633</v>
      </c>
      <c r="F59" s="271"/>
      <c r="G59" s="272"/>
      <c r="H59" s="273"/>
      <c r="I59" s="267"/>
      <c r="J59" s="274"/>
      <c r="K59" s="267"/>
      <c r="M59" s="268" t="s">
        <v>262</v>
      </c>
      <c r="O59" s="256"/>
    </row>
    <row r="60" spans="1:57" ht="12.75">
      <c r="A60" s="275"/>
      <c r="B60" s="276" t="s">
        <v>100</v>
      </c>
      <c r="C60" s="277" t="s">
        <v>162</v>
      </c>
      <c r="D60" s="278"/>
      <c r="E60" s="279"/>
      <c r="F60" s="280"/>
      <c r="G60" s="281">
        <f>SUM(G39:G59)</f>
        <v>0</v>
      </c>
      <c r="H60" s="282"/>
      <c r="I60" s="283">
        <f>SUM(I39:I59)</f>
        <v>562.247413119</v>
      </c>
      <c r="J60" s="282"/>
      <c r="K60" s="283">
        <f>SUM(K39:K59)</f>
        <v>0</v>
      </c>
      <c r="O60" s="256">
        <v>4</v>
      </c>
      <c r="BA60" s="284">
        <f>SUM(BA39:BA59)</f>
        <v>0</v>
      </c>
      <c r="BB60" s="284">
        <f>SUM(BB39:BB59)</f>
        <v>0</v>
      </c>
      <c r="BC60" s="284">
        <f>SUM(BC39:BC59)</f>
        <v>0</v>
      </c>
      <c r="BD60" s="284">
        <f>SUM(BD39:BD59)</f>
        <v>0</v>
      </c>
      <c r="BE60" s="284">
        <f>SUM(BE39:BE59)</f>
        <v>0</v>
      </c>
    </row>
    <row r="61" spans="1:15" ht="12.75">
      <c r="A61" s="246" t="s">
        <v>97</v>
      </c>
      <c r="B61" s="247" t="s">
        <v>186</v>
      </c>
      <c r="C61" s="248" t="s">
        <v>187</v>
      </c>
      <c r="D61" s="249"/>
      <c r="E61" s="250"/>
      <c r="F61" s="250"/>
      <c r="G61" s="251"/>
      <c r="H61" s="252"/>
      <c r="I61" s="253"/>
      <c r="J61" s="254"/>
      <c r="K61" s="255"/>
      <c r="O61" s="256">
        <v>1</v>
      </c>
    </row>
    <row r="62" spans="1:80" ht="12.75">
      <c r="A62" s="257">
        <v>22</v>
      </c>
      <c r="B62" s="258" t="s">
        <v>263</v>
      </c>
      <c r="C62" s="259" t="s">
        <v>264</v>
      </c>
      <c r="D62" s="260" t="s">
        <v>112</v>
      </c>
      <c r="E62" s="261">
        <v>131.2795</v>
      </c>
      <c r="F62" s="261">
        <v>0</v>
      </c>
      <c r="G62" s="262">
        <f>E62*F62</f>
        <v>0</v>
      </c>
      <c r="H62" s="263">
        <v>0</v>
      </c>
      <c r="I62" s="264">
        <f>E62*H62</f>
        <v>0</v>
      </c>
      <c r="J62" s="263">
        <v>0</v>
      </c>
      <c r="K62" s="264">
        <f>E62*J62</f>
        <v>0</v>
      </c>
      <c r="O62" s="256">
        <v>2</v>
      </c>
      <c r="AA62" s="231">
        <v>1</v>
      </c>
      <c r="AB62" s="231">
        <v>1</v>
      </c>
      <c r="AC62" s="231">
        <v>1</v>
      </c>
      <c r="AZ62" s="231">
        <v>1</v>
      </c>
      <c r="BA62" s="231">
        <f>IF(AZ62=1,G62,0)</f>
        <v>0</v>
      </c>
      <c r="BB62" s="231">
        <f>IF(AZ62=2,G62,0)</f>
        <v>0</v>
      </c>
      <c r="BC62" s="231">
        <f>IF(AZ62=3,G62,0)</f>
        <v>0</v>
      </c>
      <c r="BD62" s="231">
        <f>IF(AZ62=4,G62,0)</f>
        <v>0</v>
      </c>
      <c r="BE62" s="231">
        <f>IF(AZ62=5,G62,0)</f>
        <v>0</v>
      </c>
      <c r="CA62" s="256">
        <v>1</v>
      </c>
      <c r="CB62" s="256">
        <v>1</v>
      </c>
    </row>
    <row r="63" spans="1:15" ht="12.75">
      <c r="A63" s="265"/>
      <c r="B63" s="266"/>
      <c r="C63" s="337" t="s">
        <v>265</v>
      </c>
      <c r="D63" s="338"/>
      <c r="E63" s="338"/>
      <c r="F63" s="338"/>
      <c r="G63" s="339"/>
      <c r="I63" s="267"/>
      <c r="K63" s="267"/>
      <c r="L63" s="268" t="s">
        <v>265</v>
      </c>
      <c r="O63" s="256">
        <v>3</v>
      </c>
    </row>
    <row r="64" spans="1:15" ht="12.75">
      <c r="A64" s="265"/>
      <c r="B64" s="269"/>
      <c r="C64" s="330" t="s">
        <v>253</v>
      </c>
      <c r="D64" s="331"/>
      <c r="E64" s="270">
        <v>121.9695</v>
      </c>
      <c r="F64" s="271"/>
      <c r="G64" s="272"/>
      <c r="H64" s="273"/>
      <c r="I64" s="267"/>
      <c r="J64" s="274"/>
      <c r="K64" s="267"/>
      <c r="M64" s="268" t="s">
        <v>253</v>
      </c>
      <c r="O64" s="256"/>
    </row>
    <row r="65" spans="1:15" ht="12.75">
      <c r="A65" s="265"/>
      <c r="B65" s="269"/>
      <c r="C65" s="330" t="s">
        <v>266</v>
      </c>
      <c r="D65" s="331"/>
      <c r="E65" s="270">
        <v>9.31</v>
      </c>
      <c r="F65" s="271"/>
      <c r="G65" s="272"/>
      <c r="H65" s="273"/>
      <c r="I65" s="267"/>
      <c r="J65" s="274"/>
      <c r="K65" s="267"/>
      <c r="M65" s="268" t="s">
        <v>266</v>
      </c>
      <c r="O65" s="256"/>
    </row>
    <row r="66" spans="1:80" ht="12.75">
      <c r="A66" s="257">
        <v>23</v>
      </c>
      <c r="B66" s="258" t="s">
        <v>267</v>
      </c>
      <c r="C66" s="259" t="s">
        <v>264</v>
      </c>
      <c r="D66" s="260" t="s">
        <v>112</v>
      </c>
      <c r="E66" s="261">
        <v>9.31</v>
      </c>
      <c r="F66" s="261">
        <v>0</v>
      </c>
      <c r="G66" s="262">
        <f>E66*F66</f>
        <v>0</v>
      </c>
      <c r="H66" s="263">
        <v>0</v>
      </c>
      <c r="I66" s="264">
        <f>E66*H66</f>
        <v>0</v>
      </c>
      <c r="J66" s="263">
        <v>-2.65</v>
      </c>
      <c r="K66" s="264">
        <f>E66*J66</f>
        <v>-24.6715</v>
      </c>
      <c r="O66" s="256">
        <v>2</v>
      </c>
      <c r="AA66" s="231">
        <v>1</v>
      </c>
      <c r="AB66" s="231">
        <v>1</v>
      </c>
      <c r="AC66" s="231">
        <v>1</v>
      </c>
      <c r="AZ66" s="231">
        <v>1</v>
      </c>
      <c r="BA66" s="231">
        <f>IF(AZ66=1,G66,0)</f>
        <v>0</v>
      </c>
      <c r="BB66" s="231">
        <f>IF(AZ66=2,G66,0)</f>
        <v>0</v>
      </c>
      <c r="BC66" s="231">
        <f>IF(AZ66=3,G66,0)</f>
        <v>0</v>
      </c>
      <c r="BD66" s="231">
        <f>IF(AZ66=4,G66,0)</f>
        <v>0</v>
      </c>
      <c r="BE66" s="231">
        <f>IF(AZ66=5,G66,0)</f>
        <v>0</v>
      </c>
      <c r="CA66" s="256">
        <v>1</v>
      </c>
      <c r="CB66" s="256">
        <v>1</v>
      </c>
    </row>
    <row r="67" spans="1:15" ht="12.75">
      <c r="A67" s="265"/>
      <c r="B67" s="269"/>
      <c r="C67" s="330" t="s">
        <v>266</v>
      </c>
      <c r="D67" s="331"/>
      <c r="E67" s="270">
        <v>9.31</v>
      </c>
      <c r="F67" s="271"/>
      <c r="G67" s="272"/>
      <c r="H67" s="273"/>
      <c r="I67" s="267"/>
      <c r="J67" s="274"/>
      <c r="K67" s="267"/>
      <c r="M67" s="268" t="s">
        <v>266</v>
      </c>
      <c r="O67" s="256"/>
    </row>
    <row r="68" spans="1:57" ht="12.75">
      <c r="A68" s="275"/>
      <c r="B68" s="276" t="s">
        <v>100</v>
      </c>
      <c r="C68" s="277" t="s">
        <v>188</v>
      </c>
      <c r="D68" s="278"/>
      <c r="E68" s="279"/>
      <c r="F68" s="280"/>
      <c r="G68" s="281">
        <f>SUM(G61:G67)</f>
        <v>0</v>
      </c>
      <c r="H68" s="282"/>
      <c r="I68" s="283">
        <f>SUM(I61:I67)</f>
        <v>0</v>
      </c>
      <c r="J68" s="282"/>
      <c r="K68" s="283">
        <f>SUM(K61:K67)</f>
        <v>-24.6715</v>
      </c>
      <c r="O68" s="256">
        <v>4</v>
      </c>
      <c r="BA68" s="284">
        <f>SUM(BA61:BA67)</f>
        <v>0</v>
      </c>
      <c r="BB68" s="284">
        <f>SUM(BB61:BB67)</f>
        <v>0</v>
      </c>
      <c r="BC68" s="284">
        <f>SUM(BC61:BC67)</f>
        <v>0</v>
      </c>
      <c r="BD68" s="284">
        <f>SUM(BD61:BD67)</f>
        <v>0</v>
      </c>
      <c r="BE68" s="284">
        <f>SUM(BE61:BE67)</f>
        <v>0</v>
      </c>
    </row>
    <row r="69" spans="1:15" ht="12.75">
      <c r="A69" s="246" t="s">
        <v>97</v>
      </c>
      <c r="B69" s="247" t="s">
        <v>192</v>
      </c>
      <c r="C69" s="248" t="s">
        <v>193</v>
      </c>
      <c r="D69" s="249"/>
      <c r="E69" s="250"/>
      <c r="F69" s="250"/>
      <c r="G69" s="251"/>
      <c r="H69" s="252"/>
      <c r="I69" s="253"/>
      <c r="J69" s="254"/>
      <c r="K69" s="255"/>
      <c r="O69" s="256">
        <v>1</v>
      </c>
    </row>
    <row r="70" spans="1:80" ht="12.75">
      <c r="A70" s="257">
        <v>24</v>
      </c>
      <c r="B70" s="258" t="s">
        <v>195</v>
      </c>
      <c r="C70" s="259" t="s">
        <v>196</v>
      </c>
      <c r="D70" s="260" t="s">
        <v>197</v>
      </c>
      <c r="E70" s="261">
        <v>24.6715</v>
      </c>
      <c r="F70" s="261">
        <v>0</v>
      </c>
      <c r="G70" s="262">
        <f>E70*F70</f>
        <v>0</v>
      </c>
      <c r="H70" s="263">
        <v>0</v>
      </c>
      <c r="I70" s="264">
        <f>E70*H70</f>
        <v>0</v>
      </c>
      <c r="J70" s="263"/>
      <c r="K70" s="264">
        <f>E70*J70</f>
        <v>0</v>
      </c>
      <c r="O70" s="256">
        <v>2</v>
      </c>
      <c r="AA70" s="231">
        <v>8</v>
      </c>
      <c r="AB70" s="231">
        <v>0</v>
      </c>
      <c r="AC70" s="231">
        <v>3</v>
      </c>
      <c r="AZ70" s="231">
        <v>1</v>
      </c>
      <c r="BA70" s="231">
        <f>IF(AZ70=1,G70,0)</f>
        <v>0</v>
      </c>
      <c r="BB70" s="231">
        <f>IF(AZ70=2,G70,0)</f>
        <v>0</v>
      </c>
      <c r="BC70" s="231">
        <f>IF(AZ70=3,G70,0)</f>
        <v>0</v>
      </c>
      <c r="BD70" s="231">
        <f>IF(AZ70=4,G70,0)</f>
        <v>0</v>
      </c>
      <c r="BE70" s="231">
        <f>IF(AZ70=5,G70,0)</f>
        <v>0</v>
      </c>
      <c r="CA70" s="256">
        <v>8</v>
      </c>
      <c r="CB70" s="256">
        <v>0</v>
      </c>
    </row>
    <row r="71" spans="1:80" ht="12.75">
      <c r="A71" s="257">
        <v>25</v>
      </c>
      <c r="B71" s="258" t="s">
        <v>198</v>
      </c>
      <c r="C71" s="259" t="s">
        <v>199</v>
      </c>
      <c r="D71" s="260" t="s">
        <v>197</v>
      </c>
      <c r="E71" s="261">
        <v>8.635025</v>
      </c>
      <c r="F71" s="261">
        <v>0</v>
      </c>
      <c r="G71" s="262">
        <f>E71*F71</f>
        <v>0</v>
      </c>
      <c r="H71" s="263">
        <v>0</v>
      </c>
      <c r="I71" s="264">
        <f>E71*H71</f>
        <v>0</v>
      </c>
      <c r="J71" s="263"/>
      <c r="K71" s="264">
        <f>E71*J71</f>
        <v>0</v>
      </c>
      <c r="O71" s="256">
        <v>2</v>
      </c>
      <c r="AA71" s="231">
        <v>8</v>
      </c>
      <c r="AB71" s="231">
        <v>0</v>
      </c>
      <c r="AC71" s="231">
        <v>3</v>
      </c>
      <c r="AZ71" s="231">
        <v>1</v>
      </c>
      <c r="BA71" s="231">
        <f>IF(AZ71=1,G71,0)</f>
        <v>0</v>
      </c>
      <c r="BB71" s="231">
        <f>IF(AZ71=2,G71,0)</f>
        <v>0</v>
      </c>
      <c r="BC71" s="231">
        <f>IF(AZ71=3,G71,0)</f>
        <v>0</v>
      </c>
      <c r="BD71" s="231">
        <f>IF(AZ71=4,G71,0)</f>
        <v>0</v>
      </c>
      <c r="BE71" s="231">
        <f>IF(AZ71=5,G71,0)</f>
        <v>0</v>
      </c>
      <c r="CA71" s="256">
        <v>8</v>
      </c>
      <c r="CB71" s="256">
        <v>0</v>
      </c>
    </row>
    <row r="72" spans="1:80" ht="12.75">
      <c r="A72" s="257">
        <v>26</v>
      </c>
      <c r="B72" s="258" t="s">
        <v>200</v>
      </c>
      <c r="C72" s="259" t="s">
        <v>201</v>
      </c>
      <c r="D72" s="260" t="s">
        <v>197</v>
      </c>
      <c r="E72" s="261">
        <v>8.635025</v>
      </c>
      <c r="F72" s="261">
        <v>0</v>
      </c>
      <c r="G72" s="262">
        <f>E72*F72</f>
        <v>0</v>
      </c>
      <c r="H72" s="263">
        <v>0</v>
      </c>
      <c r="I72" s="264">
        <f>E72*H72</f>
        <v>0</v>
      </c>
      <c r="J72" s="263"/>
      <c r="K72" s="264">
        <f>E72*J72</f>
        <v>0</v>
      </c>
      <c r="O72" s="256">
        <v>2</v>
      </c>
      <c r="AA72" s="231">
        <v>8</v>
      </c>
      <c r="AB72" s="231">
        <v>0</v>
      </c>
      <c r="AC72" s="231">
        <v>3</v>
      </c>
      <c r="AZ72" s="231">
        <v>1</v>
      </c>
      <c r="BA72" s="231">
        <f>IF(AZ72=1,G72,0)</f>
        <v>0</v>
      </c>
      <c r="BB72" s="231">
        <f>IF(AZ72=2,G72,0)</f>
        <v>0</v>
      </c>
      <c r="BC72" s="231">
        <f>IF(AZ72=3,G72,0)</f>
        <v>0</v>
      </c>
      <c r="BD72" s="231">
        <f>IF(AZ72=4,G72,0)</f>
        <v>0</v>
      </c>
      <c r="BE72" s="231">
        <f>IF(AZ72=5,G72,0)</f>
        <v>0</v>
      </c>
      <c r="CA72" s="256">
        <v>8</v>
      </c>
      <c r="CB72" s="256">
        <v>0</v>
      </c>
    </row>
    <row r="73" spans="1:57" ht="12.75">
      <c r="A73" s="275"/>
      <c r="B73" s="276" t="s">
        <v>100</v>
      </c>
      <c r="C73" s="277" t="s">
        <v>194</v>
      </c>
      <c r="D73" s="278"/>
      <c r="E73" s="279"/>
      <c r="F73" s="280"/>
      <c r="G73" s="281">
        <f>SUM(G69:G72)</f>
        <v>0</v>
      </c>
      <c r="H73" s="282"/>
      <c r="I73" s="283">
        <f>SUM(I69:I72)</f>
        <v>0</v>
      </c>
      <c r="J73" s="282"/>
      <c r="K73" s="283">
        <f>SUM(K69:K72)</f>
        <v>0</v>
      </c>
      <c r="O73" s="256">
        <v>4</v>
      </c>
      <c r="BA73" s="284">
        <f>SUM(BA69:BA72)</f>
        <v>0</v>
      </c>
      <c r="BB73" s="284">
        <f>SUM(BB69:BB72)</f>
        <v>0</v>
      </c>
      <c r="BC73" s="284">
        <f>SUM(BC69:BC72)</f>
        <v>0</v>
      </c>
      <c r="BD73" s="284">
        <f>SUM(BD69:BD72)</f>
        <v>0</v>
      </c>
      <c r="BE73" s="284">
        <f>SUM(BE69:BE72)</f>
        <v>0</v>
      </c>
    </row>
    <row r="74" spans="1:15" ht="12.75">
      <c r="A74" s="246" t="s">
        <v>97</v>
      </c>
      <c r="B74" s="247" t="s">
        <v>202</v>
      </c>
      <c r="C74" s="248" t="s">
        <v>203</v>
      </c>
      <c r="D74" s="249"/>
      <c r="E74" s="250"/>
      <c r="F74" s="250"/>
      <c r="G74" s="251"/>
      <c r="H74" s="252"/>
      <c r="I74" s="253"/>
      <c r="J74" s="254"/>
      <c r="K74" s="255"/>
      <c r="O74" s="256">
        <v>1</v>
      </c>
    </row>
    <row r="75" spans="1:80" ht="12.75">
      <c r="A75" s="257">
        <v>27</v>
      </c>
      <c r="B75" s="258" t="s">
        <v>268</v>
      </c>
      <c r="C75" s="259" t="s">
        <v>269</v>
      </c>
      <c r="D75" s="260" t="s">
        <v>197</v>
      </c>
      <c r="E75" s="261">
        <v>572.158943939</v>
      </c>
      <c r="F75" s="261">
        <v>0</v>
      </c>
      <c r="G75" s="262">
        <f>E75*F75</f>
        <v>0</v>
      </c>
      <c r="H75" s="263">
        <v>0</v>
      </c>
      <c r="I75" s="264">
        <f>E75*H75</f>
        <v>0</v>
      </c>
      <c r="J75" s="263"/>
      <c r="K75" s="264">
        <f>E75*J75</f>
        <v>0</v>
      </c>
      <c r="O75" s="256">
        <v>2</v>
      </c>
      <c r="AA75" s="231">
        <v>7</v>
      </c>
      <c r="AB75" s="231">
        <v>1</v>
      </c>
      <c r="AC75" s="231">
        <v>2</v>
      </c>
      <c r="AZ75" s="231">
        <v>1</v>
      </c>
      <c r="BA75" s="231">
        <f>IF(AZ75=1,G75,0)</f>
        <v>0</v>
      </c>
      <c r="BB75" s="231">
        <f>IF(AZ75=2,G75,0)</f>
        <v>0</v>
      </c>
      <c r="BC75" s="231">
        <f>IF(AZ75=3,G75,0)</f>
        <v>0</v>
      </c>
      <c r="BD75" s="231">
        <f>IF(AZ75=4,G75,0)</f>
        <v>0</v>
      </c>
      <c r="BE75" s="231">
        <f>IF(AZ75=5,G75,0)</f>
        <v>0</v>
      </c>
      <c r="CA75" s="256">
        <v>7</v>
      </c>
      <c r="CB75" s="256">
        <v>1</v>
      </c>
    </row>
    <row r="76" spans="1:57" ht="12.75">
      <c r="A76" s="275"/>
      <c r="B76" s="276" t="s">
        <v>100</v>
      </c>
      <c r="C76" s="277" t="s">
        <v>204</v>
      </c>
      <c r="D76" s="278"/>
      <c r="E76" s="279"/>
      <c r="F76" s="280"/>
      <c r="G76" s="281">
        <f>SUM(G74:G75)</f>
        <v>0</v>
      </c>
      <c r="H76" s="282"/>
      <c r="I76" s="283">
        <f>SUM(I74:I75)</f>
        <v>0</v>
      </c>
      <c r="J76" s="282"/>
      <c r="K76" s="283">
        <f>SUM(K74:K75)</f>
        <v>0</v>
      </c>
      <c r="O76" s="256">
        <v>4</v>
      </c>
      <c r="BA76" s="284">
        <f>SUM(BA74:BA75)</f>
        <v>0</v>
      </c>
      <c r="BB76" s="284">
        <f>SUM(BB74:BB75)</f>
        <v>0</v>
      </c>
      <c r="BC76" s="284">
        <f>SUM(BC74:BC75)</f>
        <v>0</v>
      </c>
      <c r="BD76" s="284">
        <f>SUM(BD74:BD75)</f>
        <v>0</v>
      </c>
      <c r="BE76" s="284">
        <f>SUM(BE74:BE75)</f>
        <v>0</v>
      </c>
    </row>
    <row r="77" ht="12.75">
      <c r="E77" s="231"/>
    </row>
    <row r="78" ht="12.75">
      <c r="E78" s="231"/>
    </row>
    <row r="79" ht="12.75">
      <c r="E79" s="231"/>
    </row>
    <row r="80" ht="12.75">
      <c r="E80" s="231"/>
    </row>
    <row r="81" ht="12.75">
      <c r="E81" s="231"/>
    </row>
    <row r="82" ht="12.75">
      <c r="E82" s="231"/>
    </row>
    <row r="83" ht="12.75">
      <c r="E83" s="231"/>
    </row>
    <row r="84" ht="12.75">
      <c r="E84" s="231"/>
    </row>
    <row r="85" ht="12.75">
      <c r="E85" s="231"/>
    </row>
    <row r="86" ht="12.75">
      <c r="E86" s="231"/>
    </row>
    <row r="87" ht="12.75">
      <c r="E87" s="231"/>
    </row>
    <row r="88" ht="12.75">
      <c r="E88" s="231"/>
    </row>
    <row r="89" ht="12.75">
      <c r="E89" s="231"/>
    </row>
    <row r="90" ht="12.75">
      <c r="E90" s="231"/>
    </row>
    <row r="91" ht="12.75">
      <c r="E91" s="231"/>
    </row>
    <row r="92" ht="12.75">
      <c r="E92" s="231"/>
    </row>
    <row r="93" ht="12.75">
      <c r="E93" s="231"/>
    </row>
    <row r="94" ht="12.75">
      <c r="E94" s="231"/>
    </row>
    <row r="95" ht="12.75">
      <c r="E95" s="231"/>
    </row>
    <row r="96" ht="12.75">
      <c r="E96" s="231"/>
    </row>
    <row r="97" ht="12.75">
      <c r="E97" s="231"/>
    </row>
    <row r="98" ht="12.75">
      <c r="E98" s="231"/>
    </row>
    <row r="99" ht="12.75">
      <c r="E99" s="231"/>
    </row>
    <row r="100" spans="1:7" ht="12.75">
      <c r="A100" s="274"/>
      <c r="B100" s="274"/>
      <c r="C100" s="274"/>
      <c r="D100" s="274"/>
      <c r="E100" s="274"/>
      <c r="F100" s="274"/>
      <c r="G100" s="274"/>
    </row>
    <row r="101" spans="1:7" ht="12.75">
      <c r="A101" s="274"/>
      <c r="B101" s="274"/>
      <c r="C101" s="274"/>
      <c r="D101" s="274"/>
      <c r="E101" s="274"/>
      <c r="F101" s="274"/>
      <c r="G101" s="274"/>
    </row>
    <row r="102" spans="1:7" ht="12.75">
      <c r="A102" s="274"/>
      <c r="B102" s="274"/>
      <c r="C102" s="274"/>
      <c r="D102" s="274"/>
      <c r="E102" s="274"/>
      <c r="F102" s="274"/>
      <c r="G102" s="274"/>
    </row>
    <row r="103" spans="1:7" ht="12.75">
      <c r="A103" s="274"/>
      <c r="B103" s="274"/>
      <c r="C103" s="274"/>
      <c r="D103" s="274"/>
      <c r="E103" s="274"/>
      <c r="F103" s="274"/>
      <c r="G103" s="274"/>
    </row>
    <row r="104" ht="12.75">
      <c r="E104" s="231"/>
    </row>
    <row r="105" ht="12.75">
      <c r="E105" s="231"/>
    </row>
    <row r="106" ht="12.75">
      <c r="E106" s="231"/>
    </row>
    <row r="107" ht="12.75">
      <c r="E107" s="231"/>
    </row>
    <row r="108" ht="12.75">
      <c r="E108" s="231"/>
    </row>
    <row r="109" ht="12.75">
      <c r="E109" s="231"/>
    </row>
    <row r="110" ht="12.75">
      <c r="E110" s="231"/>
    </row>
    <row r="111" ht="12.75">
      <c r="E111" s="231"/>
    </row>
    <row r="112" ht="12.75">
      <c r="E112" s="231"/>
    </row>
    <row r="113" ht="12.75">
      <c r="E113" s="231"/>
    </row>
    <row r="114" ht="12.75">
      <c r="E114" s="231"/>
    </row>
    <row r="115" ht="12.75">
      <c r="E115" s="231"/>
    </row>
    <row r="116" ht="12.75">
      <c r="E116" s="231"/>
    </row>
    <row r="117" ht="12.75">
      <c r="E117" s="231"/>
    </row>
    <row r="118" ht="12.75">
      <c r="E118" s="231"/>
    </row>
    <row r="119" ht="12.75">
      <c r="E119" s="231"/>
    </row>
    <row r="120" ht="12.75">
      <c r="E120" s="231"/>
    </row>
    <row r="121" ht="12.75">
      <c r="E121" s="231"/>
    </row>
    <row r="122" ht="12.75">
      <c r="E122" s="231"/>
    </row>
    <row r="123" ht="12.75">
      <c r="E123" s="231"/>
    </row>
    <row r="124" ht="12.75">
      <c r="E124" s="231"/>
    </row>
    <row r="125" ht="12.75">
      <c r="E125" s="231"/>
    </row>
    <row r="126" ht="12.75">
      <c r="E126" s="231"/>
    </row>
    <row r="127" ht="12.75">
      <c r="E127" s="231"/>
    </row>
    <row r="128" ht="12.75">
      <c r="E128" s="231"/>
    </row>
    <row r="129" ht="12.75">
      <c r="E129" s="231"/>
    </row>
    <row r="130" ht="12.75">
      <c r="E130" s="231"/>
    </row>
    <row r="131" ht="12.75">
      <c r="E131" s="231"/>
    </row>
    <row r="132" ht="12.75">
      <c r="E132" s="231"/>
    </row>
    <row r="133" ht="12.75">
      <c r="E133" s="231"/>
    </row>
    <row r="134" ht="12.75">
      <c r="E134" s="231"/>
    </row>
    <row r="135" spans="1:2" ht="12.75">
      <c r="A135" s="285"/>
      <c r="B135" s="285"/>
    </row>
    <row r="136" spans="1:7" ht="12.75">
      <c r="A136" s="274"/>
      <c r="B136" s="274"/>
      <c r="C136" s="286"/>
      <c r="D136" s="286"/>
      <c r="E136" s="287"/>
      <c r="F136" s="286"/>
      <c r="G136" s="288"/>
    </row>
    <row r="137" spans="1:7" ht="12.75">
      <c r="A137" s="289"/>
      <c r="B137" s="289"/>
      <c r="C137" s="274"/>
      <c r="D137" s="274"/>
      <c r="E137" s="290"/>
      <c r="F137" s="274"/>
      <c r="G137" s="274"/>
    </row>
    <row r="138" spans="1:7" ht="12.75">
      <c r="A138" s="274"/>
      <c r="B138" s="274"/>
      <c r="C138" s="274"/>
      <c r="D138" s="274"/>
      <c r="E138" s="290"/>
      <c r="F138" s="274"/>
      <c r="G138" s="274"/>
    </row>
    <row r="139" spans="1:7" ht="12.75">
      <c r="A139" s="274"/>
      <c r="B139" s="274"/>
      <c r="C139" s="274"/>
      <c r="D139" s="274"/>
      <c r="E139" s="290"/>
      <c r="F139" s="274"/>
      <c r="G139" s="274"/>
    </row>
    <row r="140" spans="1:7" ht="12.75">
      <c r="A140" s="274"/>
      <c r="B140" s="274"/>
      <c r="C140" s="274"/>
      <c r="D140" s="274"/>
      <c r="E140" s="290"/>
      <c r="F140" s="274"/>
      <c r="G140" s="274"/>
    </row>
    <row r="141" spans="1:7" ht="12.75">
      <c r="A141" s="274"/>
      <c r="B141" s="274"/>
      <c r="C141" s="274"/>
      <c r="D141" s="274"/>
      <c r="E141" s="290"/>
      <c r="F141" s="274"/>
      <c r="G141" s="274"/>
    </row>
    <row r="142" spans="1:7" ht="12.75">
      <c r="A142" s="274"/>
      <c r="B142" s="274"/>
      <c r="C142" s="274"/>
      <c r="D142" s="274"/>
      <c r="E142" s="290"/>
      <c r="F142" s="274"/>
      <c r="G142" s="274"/>
    </row>
    <row r="143" spans="1:7" ht="12.75">
      <c r="A143" s="274"/>
      <c r="B143" s="274"/>
      <c r="C143" s="274"/>
      <c r="D143" s="274"/>
      <c r="E143" s="290"/>
      <c r="F143" s="274"/>
      <c r="G143" s="274"/>
    </row>
    <row r="144" spans="1:7" ht="12.75">
      <c r="A144" s="274"/>
      <c r="B144" s="274"/>
      <c r="C144" s="274"/>
      <c r="D144" s="274"/>
      <c r="E144" s="290"/>
      <c r="F144" s="274"/>
      <c r="G144" s="274"/>
    </row>
    <row r="145" spans="1:7" ht="12.75">
      <c r="A145" s="274"/>
      <c r="B145" s="274"/>
      <c r="C145" s="274"/>
      <c r="D145" s="274"/>
      <c r="E145" s="290"/>
      <c r="F145" s="274"/>
      <c r="G145" s="274"/>
    </row>
    <row r="146" spans="1:7" ht="12.75">
      <c r="A146" s="274"/>
      <c r="B146" s="274"/>
      <c r="C146" s="274"/>
      <c r="D146" s="274"/>
      <c r="E146" s="290"/>
      <c r="F146" s="274"/>
      <c r="G146" s="274"/>
    </row>
    <row r="147" spans="1:7" ht="12.75">
      <c r="A147" s="274"/>
      <c r="B147" s="274"/>
      <c r="C147" s="274"/>
      <c r="D147" s="274"/>
      <c r="E147" s="290"/>
      <c r="F147" s="274"/>
      <c r="G147" s="274"/>
    </row>
    <row r="148" spans="1:7" ht="12.75">
      <c r="A148" s="274"/>
      <c r="B148" s="274"/>
      <c r="C148" s="274"/>
      <c r="D148" s="274"/>
      <c r="E148" s="290"/>
      <c r="F148" s="274"/>
      <c r="G148" s="274"/>
    </row>
    <row r="149" spans="1:7" ht="12.75">
      <c r="A149" s="274"/>
      <c r="B149" s="274"/>
      <c r="C149" s="274"/>
      <c r="D149" s="274"/>
      <c r="E149" s="290"/>
      <c r="F149" s="274"/>
      <c r="G149" s="274"/>
    </row>
  </sheetData>
  <mergeCells count="35">
    <mergeCell ref="C67:D67"/>
    <mergeCell ref="C53:D53"/>
    <mergeCell ref="C54:D54"/>
    <mergeCell ref="C55:D55"/>
    <mergeCell ref="C57:D57"/>
    <mergeCell ref="C59:D59"/>
    <mergeCell ref="C63:G63"/>
    <mergeCell ref="C64:D64"/>
    <mergeCell ref="C65:D65"/>
    <mergeCell ref="C41:D41"/>
    <mergeCell ref="C42:D42"/>
    <mergeCell ref="C44:G44"/>
    <mergeCell ref="C45:D45"/>
    <mergeCell ref="C47:D47"/>
    <mergeCell ref="C49:D49"/>
    <mergeCell ref="C50:D50"/>
    <mergeCell ref="C51:D51"/>
    <mergeCell ref="C33:D33"/>
    <mergeCell ref="C37:D37"/>
    <mergeCell ref="C25:D25"/>
    <mergeCell ref="C27:D27"/>
    <mergeCell ref="C29:G29"/>
    <mergeCell ref="C31:D31"/>
    <mergeCell ref="C17:D17"/>
    <mergeCell ref="C19:D19"/>
    <mergeCell ref="C21:D21"/>
    <mergeCell ref="C23:D23"/>
    <mergeCell ref="A1:G1"/>
    <mergeCell ref="A3:B3"/>
    <mergeCell ref="A4:B4"/>
    <mergeCell ref="E4:G4"/>
    <mergeCell ref="C9:D9"/>
    <mergeCell ref="C11:D11"/>
    <mergeCell ref="C13:D13"/>
    <mergeCell ref="C15:D15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BE51"/>
  <sheetViews>
    <sheetView workbookViewId="0" topLeftCell="A28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>
        <v>1</v>
      </c>
      <c r="D2" s="97" t="s">
        <v>272</v>
      </c>
      <c r="E2" s="96"/>
      <c r="F2" s="98" t="s">
        <v>33</v>
      </c>
      <c r="G2" s="99"/>
    </row>
    <row r="3" spans="1:7" ht="3" customHeight="1" hidden="1">
      <c r="A3" s="100"/>
      <c r="B3" s="101"/>
      <c r="C3" s="102"/>
      <c r="D3" s="102"/>
      <c r="E3" s="101"/>
      <c r="F3" s="103"/>
      <c r="G3" s="104"/>
    </row>
    <row r="4" spans="1:7" ht="12" customHeight="1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7" ht="12.75" customHeight="1">
      <c r="A5" s="107" t="s">
        <v>271</v>
      </c>
      <c r="B5" s="108"/>
      <c r="C5" s="109" t="s">
        <v>272</v>
      </c>
      <c r="D5" s="110"/>
      <c r="E5" s="111"/>
      <c r="F5" s="103" t="s">
        <v>36</v>
      </c>
      <c r="G5" s="104"/>
    </row>
    <row r="6" spans="1:15" ht="12.75" customHeight="1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7" ht="12.75" customHeight="1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9" ht="12.75">
      <c r="A8" s="120" t="s">
        <v>40</v>
      </c>
      <c r="B8" s="103"/>
      <c r="C8" s="312"/>
      <c r="D8" s="312"/>
      <c r="E8" s="313"/>
      <c r="F8" s="121" t="s">
        <v>41</v>
      </c>
      <c r="G8" s="122"/>
      <c r="H8" s="123"/>
      <c r="I8" s="124"/>
    </row>
    <row r="9" spans="1:8" ht="12.75">
      <c r="A9" s="120" t="s">
        <v>42</v>
      </c>
      <c r="B9" s="103"/>
      <c r="C9" s="312"/>
      <c r="D9" s="312"/>
      <c r="E9" s="313"/>
      <c r="F9" s="103"/>
      <c r="G9" s="125"/>
      <c r="H9" s="126"/>
    </row>
    <row r="10" spans="1:8" ht="12.75">
      <c r="A10" s="120" t="s">
        <v>43</v>
      </c>
      <c r="B10" s="103"/>
      <c r="C10" s="312"/>
      <c r="D10" s="312"/>
      <c r="E10" s="312"/>
      <c r="F10" s="127"/>
      <c r="G10" s="128"/>
      <c r="H10" s="129"/>
    </row>
    <row r="11" spans="1:57" ht="13.5" customHeight="1">
      <c r="A11" s="120" t="s">
        <v>44</v>
      </c>
      <c r="B11" s="103"/>
      <c r="C11" s="312"/>
      <c r="D11" s="312"/>
      <c r="E11" s="312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8" ht="12.75" customHeight="1">
      <c r="A12" s="133" t="s">
        <v>46</v>
      </c>
      <c r="B12" s="101"/>
      <c r="C12" s="314"/>
      <c r="D12" s="314"/>
      <c r="E12" s="314"/>
      <c r="F12" s="134" t="s">
        <v>47</v>
      </c>
      <c r="G12" s="135"/>
      <c r="H12" s="126"/>
    </row>
    <row r="13" spans="1:8" ht="28.5" customHeight="1" thickBot="1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7" ht="17.25" customHeight="1" thickBot="1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7" ht="15.75" customHeight="1">
      <c r="A15" s="145"/>
      <c r="B15" s="146" t="s">
        <v>51</v>
      </c>
      <c r="C15" s="147">
        <f>'SO 04 001 Rek'!E9</f>
        <v>0</v>
      </c>
      <c r="D15" s="148" t="str">
        <f>'SO 04 001 Rek'!A14</f>
        <v>Ztížené výrobní podmínky</v>
      </c>
      <c r="E15" s="149"/>
      <c r="F15" s="150"/>
      <c r="G15" s="147">
        <f>'SO 04 001 Rek'!I14</f>
        <v>0</v>
      </c>
    </row>
    <row r="16" spans="1:7" ht="15.75" customHeight="1">
      <c r="A16" s="145" t="s">
        <v>52</v>
      </c>
      <c r="B16" s="146" t="s">
        <v>53</v>
      </c>
      <c r="C16" s="147">
        <f>'SO 04 001 Rek'!F9</f>
        <v>0</v>
      </c>
      <c r="D16" s="100" t="str">
        <f>'SO 04 001 Rek'!A15</f>
        <v>Oborová přirážka</v>
      </c>
      <c r="E16" s="151"/>
      <c r="F16" s="152"/>
      <c r="G16" s="147">
        <f>'SO 04 001 Rek'!I15</f>
        <v>0</v>
      </c>
    </row>
    <row r="17" spans="1:7" ht="15.75" customHeight="1">
      <c r="A17" s="145" t="s">
        <v>54</v>
      </c>
      <c r="B17" s="146" t="s">
        <v>55</v>
      </c>
      <c r="C17" s="147">
        <f>'SO 04 001 Rek'!H9</f>
        <v>0</v>
      </c>
      <c r="D17" s="100" t="str">
        <f>'SO 04 001 Rek'!A16</f>
        <v>Přesun stavebních kapacit</v>
      </c>
      <c r="E17" s="151"/>
      <c r="F17" s="152"/>
      <c r="G17" s="147">
        <f>'SO 04 001 Rek'!I16</f>
        <v>0</v>
      </c>
    </row>
    <row r="18" spans="1:7" ht="15.75" customHeight="1">
      <c r="A18" s="153" t="s">
        <v>56</v>
      </c>
      <c r="B18" s="154" t="s">
        <v>57</v>
      </c>
      <c r="C18" s="147">
        <f>'SO 04 001 Rek'!G9</f>
        <v>0</v>
      </c>
      <c r="D18" s="100" t="str">
        <f>'SO 04 001 Rek'!A17</f>
        <v>Mimostaveništní doprava</v>
      </c>
      <c r="E18" s="151"/>
      <c r="F18" s="152"/>
      <c r="G18" s="147">
        <f>'SO 04 001 Rek'!I17</f>
        <v>0</v>
      </c>
    </row>
    <row r="19" spans="1:7" ht="15.75" customHeight="1">
      <c r="A19" s="155" t="s">
        <v>58</v>
      </c>
      <c r="B19" s="146"/>
      <c r="C19" s="147">
        <f>SUM(C15:C18)</f>
        <v>0</v>
      </c>
      <c r="D19" s="100" t="str">
        <f>'SO 04 001 Rek'!A18</f>
        <v>Zařízení staveniště</v>
      </c>
      <c r="E19" s="151"/>
      <c r="F19" s="152"/>
      <c r="G19" s="147">
        <f>'SO 04 001 Rek'!I18</f>
        <v>0</v>
      </c>
    </row>
    <row r="20" spans="1:7" ht="15.75" customHeight="1">
      <c r="A20" s="155"/>
      <c r="B20" s="146"/>
      <c r="C20" s="147"/>
      <c r="D20" s="100" t="str">
        <f>'SO 04 001 Rek'!A19</f>
        <v>Provoz investora</v>
      </c>
      <c r="E20" s="151"/>
      <c r="F20" s="152"/>
      <c r="G20" s="147">
        <f>'SO 04 001 Rek'!I19</f>
        <v>0</v>
      </c>
    </row>
    <row r="21" spans="1:7" ht="15.75" customHeight="1">
      <c r="A21" s="155" t="s">
        <v>29</v>
      </c>
      <c r="B21" s="146"/>
      <c r="C21" s="147">
        <f>'SO 04 001 Rek'!I9</f>
        <v>0</v>
      </c>
      <c r="D21" s="100" t="str">
        <f>'SO 04 001 Rek'!A20</f>
        <v>Kompletační činnost (IČD)</v>
      </c>
      <c r="E21" s="151"/>
      <c r="F21" s="152"/>
      <c r="G21" s="147">
        <f>'SO 04 001 Rek'!I20</f>
        <v>0</v>
      </c>
    </row>
    <row r="22" spans="1:7" ht="15.75" customHeight="1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75" customHeight="1" thickBot="1">
      <c r="A23" s="315" t="s">
        <v>61</v>
      </c>
      <c r="B23" s="316"/>
      <c r="C23" s="157">
        <f>C22+G23</f>
        <v>0</v>
      </c>
      <c r="D23" s="158" t="s">
        <v>62</v>
      </c>
      <c r="E23" s="159"/>
      <c r="F23" s="160"/>
      <c r="G23" s="147">
        <f>'SO 04 001 Rek'!H22</f>
        <v>0</v>
      </c>
    </row>
    <row r="24" spans="1:7" ht="12.75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ht="12.75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ht="12.75">
      <c r="A27" s="156"/>
      <c r="B27" s="170"/>
      <c r="C27" s="166"/>
      <c r="D27" s="126"/>
      <c r="F27" s="167"/>
      <c r="G27" s="168"/>
    </row>
    <row r="28" spans="1:7" ht="12.75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>
      <c r="A29" s="156"/>
      <c r="B29" s="126"/>
      <c r="C29" s="172"/>
      <c r="D29" s="173"/>
      <c r="E29" s="172"/>
      <c r="F29" s="126"/>
      <c r="G29" s="168"/>
    </row>
    <row r="30" spans="1:7" ht="12.75">
      <c r="A30" s="174" t="s">
        <v>11</v>
      </c>
      <c r="B30" s="175"/>
      <c r="C30" s="176">
        <v>20</v>
      </c>
      <c r="D30" s="175" t="s">
        <v>70</v>
      </c>
      <c r="E30" s="177"/>
      <c r="F30" s="319">
        <f>C23-F32</f>
        <v>0</v>
      </c>
      <c r="G30" s="320"/>
    </row>
    <row r="31" spans="1:7" ht="12.75">
      <c r="A31" s="174" t="s">
        <v>71</v>
      </c>
      <c r="B31" s="175"/>
      <c r="C31" s="176">
        <f>C30</f>
        <v>20</v>
      </c>
      <c r="D31" s="175" t="s">
        <v>72</v>
      </c>
      <c r="E31" s="177"/>
      <c r="F31" s="319">
        <f>ROUND(PRODUCT(F30,C31/100),0)</f>
        <v>0</v>
      </c>
      <c r="G31" s="320"/>
    </row>
    <row r="32" spans="1:7" ht="12.75">
      <c r="A32" s="174" t="s">
        <v>11</v>
      </c>
      <c r="B32" s="175"/>
      <c r="C32" s="176">
        <v>0</v>
      </c>
      <c r="D32" s="175" t="s">
        <v>72</v>
      </c>
      <c r="E32" s="177"/>
      <c r="F32" s="319">
        <v>0</v>
      </c>
      <c r="G32" s="320"/>
    </row>
    <row r="33" spans="1:7" ht="12.75">
      <c r="A33" s="174" t="s">
        <v>71</v>
      </c>
      <c r="B33" s="178"/>
      <c r="C33" s="179">
        <f>C32</f>
        <v>0</v>
      </c>
      <c r="D33" s="175" t="s">
        <v>72</v>
      </c>
      <c r="E33" s="152"/>
      <c r="F33" s="319">
        <f>ROUND(PRODUCT(F32,C33/100),0)</f>
        <v>0</v>
      </c>
      <c r="G33" s="320"/>
    </row>
    <row r="34" spans="1:7" s="183" customFormat="1" ht="19.5" customHeight="1" thickBot="1">
      <c r="A34" s="180" t="s">
        <v>73</v>
      </c>
      <c r="B34" s="181"/>
      <c r="C34" s="181"/>
      <c r="D34" s="181"/>
      <c r="E34" s="182"/>
      <c r="F34" s="302">
        <f>ROUND(SUM(F30:F33),0)</f>
        <v>0</v>
      </c>
      <c r="G34" s="317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1</v>
      </c>
    </row>
    <row r="38" spans="1:8" ht="12.75" customHeight="1">
      <c r="A38" s="184"/>
      <c r="B38" s="318"/>
      <c r="C38" s="318"/>
      <c r="D38" s="318"/>
      <c r="E38" s="318"/>
      <c r="F38" s="318"/>
      <c r="G38" s="318"/>
      <c r="H38" s="1" t="s">
        <v>1</v>
      </c>
    </row>
    <row r="39" spans="1:8" ht="12.75">
      <c r="A39" s="184"/>
      <c r="B39" s="318"/>
      <c r="C39" s="318"/>
      <c r="D39" s="318"/>
      <c r="E39" s="318"/>
      <c r="F39" s="318"/>
      <c r="G39" s="318"/>
      <c r="H39" s="1" t="s">
        <v>1</v>
      </c>
    </row>
    <row r="40" spans="1:8" ht="12.75">
      <c r="A40" s="184"/>
      <c r="B40" s="318"/>
      <c r="C40" s="318"/>
      <c r="D40" s="318"/>
      <c r="E40" s="318"/>
      <c r="F40" s="318"/>
      <c r="G40" s="318"/>
      <c r="H40" s="1" t="s">
        <v>1</v>
      </c>
    </row>
    <row r="41" spans="1:8" ht="12.75">
      <c r="A41" s="184"/>
      <c r="B41" s="318"/>
      <c r="C41" s="318"/>
      <c r="D41" s="318"/>
      <c r="E41" s="318"/>
      <c r="F41" s="318"/>
      <c r="G41" s="318"/>
      <c r="H41" s="1" t="s">
        <v>1</v>
      </c>
    </row>
    <row r="42" spans="1:8" ht="12.75">
      <c r="A42" s="184"/>
      <c r="B42" s="318"/>
      <c r="C42" s="318"/>
      <c r="D42" s="318"/>
      <c r="E42" s="318"/>
      <c r="F42" s="318"/>
      <c r="G42" s="318"/>
      <c r="H42" s="1" t="s">
        <v>1</v>
      </c>
    </row>
    <row r="43" spans="1:8" ht="12.75">
      <c r="A43" s="184"/>
      <c r="B43" s="318"/>
      <c r="C43" s="318"/>
      <c r="D43" s="318"/>
      <c r="E43" s="318"/>
      <c r="F43" s="318"/>
      <c r="G43" s="318"/>
      <c r="H43" s="1" t="s">
        <v>1</v>
      </c>
    </row>
    <row r="44" spans="1:8" ht="12.75" customHeight="1">
      <c r="A44" s="184"/>
      <c r="B44" s="318"/>
      <c r="C44" s="318"/>
      <c r="D44" s="318"/>
      <c r="E44" s="318"/>
      <c r="F44" s="318"/>
      <c r="G44" s="318"/>
      <c r="H44" s="1" t="s">
        <v>1</v>
      </c>
    </row>
    <row r="45" spans="1:8" ht="12.75" customHeight="1">
      <c r="A45" s="184"/>
      <c r="B45" s="318"/>
      <c r="C45" s="318"/>
      <c r="D45" s="318"/>
      <c r="E45" s="318"/>
      <c r="F45" s="318"/>
      <c r="G45" s="318"/>
      <c r="H45" s="1" t="s">
        <v>1</v>
      </c>
    </row>
    <row r="46" spans="2:7" ht="12.75">
      <c r="B46" s="301"/>
      <c r="C46" s="301"/>
      <c r="D46" s="301"/>
      <c r="E46" s="301"/>
      <c r="F46" s="301"/>
      <c r="G46" s="301"/>
    </row>
    <row r="47" spans="2:7" ht="12.75">
      <c r="B47" s="301"/>
      <c r="C47" s="301"/>
      <c r="D47" s="301"/>
      <c r="E47" s="301"/>
      <c r="F47" s="301"/>
      <c r="G47" s="301"/>
    </row>
    <row r="48" spans="2:7" ht="12.75">
      <c r="B48" s="301"/>
      <c r="C48" s="301"/>
      <c r="D48" s="301"/>
      <c r="E48" s="301"/>
      <c r="F48" s="301"/>
      <c r="G48" s="301"/>
    </row>
    <row r="49" spans="2:7" ht="12.75">
      <c r="B49" s="301"/>
      <c r="C49" s="301"/>
      <c r="D49" s="301"/>
      <c r="E49" s="301"/>
      <c r="F49" s="301"/>
      <c r="G49" s="301"/>
    </row>
    <row r="50" spans="2:7" ht="12.75">
      <c r="B50" s="301"/>
      <c r="C50" s="301"/>
      <c r="D50" s="301"/>
      <c r="E50" s="301"/>
      <c r="F50" s="301"/>
      <c r="G50" s="301"/>
    </row>
    <row r="51" spans="2:7" ht="12.75">
      <c r="B51" s="301"/>
      <c r="C51" s="301"/>
      <c r="D51" s="301"/>
      <c r="E51" s="301"/>
      <c r="F51" s="301"/>
      <c r="G51" s="301"/>
    </row>
  </sheetData>
  <mergeCells count="18">
    <mergeCell ref="F34:G34"/>
    <mergeCell ref="B37:G45"/>
    <mergeCell ref="B49:G49"/>
    <mergeCell ref="F30:G30"/>
    <mergeCell ref="F31:G31"/>
    <mergeCell ref="F32:G32"/>
    <mergeCell ref="F33:G33"/>
    <mergeCell ref="B51:G51"/>
    <mergeCell ref="B46:G46"/>
    <mergeCell ref="B47:G47"/>
    <mergeCell ref="B48:G48"/>
    <mergeCell ref="B50:G50"/>
    <mergeCell ref="C8:E8"/>
    <mergeCell ref="C10:E10"/>
    <mergeCell ref="C12:E12"/>
    <mergeCell ref="A23:B23"/>
    <mergeCell ref="C9:E9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4"/>
  <dimension ref="A1:BE73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3" t="s">
        <v>2</v>
      </c>
      <c r="B1" s="324"/>
      <c r="C1" s="185" t="s">
        <v>105</v>
      </c>
      <c r="D1" s="186"/>
      <c r="E1" s="187"/>
      <c r="F1" s="186"/>
      <c r="G1" s="188" t="s">
        <v>75</v>
      </c>
      <c r="H1" s="189">
        <v>1</v>
      </c>
      <c r="I1" s="190"/>
    </row>
    <row r="2" spans="1:9" ht="13.5" thickBot="1">
      <c r="A2" s="325" t="s">
        <v>76</v>
      </c>
      <c r="B2" s="326"/>
      <c r="C2" s="191" t="s">
        <v>273</v>
      </c>
      <c r="D2" s="192"/>
      <c r="E2" s="193"/>
      <c r="F2" s="192"/>
      <c r="G2" s="327" t="s">
        <v>272</v>
      </c>
      <c r="H2" s="328"/>
      <c r="I2" s="329"/>
    </row>
    <row r="3" ht="13.5" thickTop="1">
      <c r="F3" s="126"/>
    </row>
    <row r="4" spans="1:9" ht="19.5" customHeight="1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6" customFormat="1" ht="13.5" thickBot="1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ht="12.75">
      <c r="A7" s="291" t="str">
        <f>'SO 04 001 Pol'!B7</f>
        <v>4</v>
      </c>
      <c r="B7" s="62" t="str">
        <f>'SO 04 001 Pol'!C7</f>
        <v>Vodorovné konstrukce</v>
      </c>
      <c r="D7" s="203"/>
      <c r="E7" s="292">
        <f>'SO 04 001 Pol'!BA13</f>
        <v>0</v>
      </c>
      <c r="F7" s="293">
        <f>'SO 04 001 Pol'!BB13</f>
        <v>0</v>
      </c>
      <c r="G7" s="293">
        <f>'SO 04 001 Pol'!BC13</f>
        <v>0</v>
      </c>
      <c r="H7" s="293">
        <f>'SO 04 001 Pol'!BD13</f>
        <v>0</v>
      </c>
      <c r="I7" s="294">
        <f>'SO 04 001 Pol'!BE13</f>
        <v>0</v>
      </c>
    </row>
    <row r="8" spans="1:9" s="126" customFormat="1" ht="13.5" thickBot="1">
      <c r="A8" s="291" t="str">
        <f>'SO 04 001 Pol'!B14</f>
        <v>99</v>
      </c>
      <c r="B8" s="62" t="str">
        <f>'SO 04 001 Pol'!C14</f>
        <v>Staveništní přesun hmot</v>
      </c>
      <c r="D8" s="203"/>
      <c r="E8" s="292">
        <f>'SO 04 001 Pol'!BA16</f>
        <v>0</v>
      </c>
      <c r="F8" s="293">
        <f>'SO 04 001 Pol'!BB16</f>
        <v>0</v>
      </c>
      <c r="G8" s="293">
        <f>'SO 04 001 Pol'!BC16</f>
        <v>0</v>
      </c>
      <c r="H8" s="293">
        <f>'SO 04 001 Pol'!BD16</f>
        <v>0</v>
      </c>
      <c r="I8" s="294">
        <f>'SO 04 001 Pol'!BE16</f>
        <v>0</v>
      </c>
    </row>
    <row r="9" spans="1:9" s="14" customFormat="1" ht="13.5" thickBot="1">
      <c r="A9" s="204"/>
      <c r="B9" s="205" t="s">
        <v>79</v>
      </c>
      <c r="C9" s="205"/>
      <c r="D9" s="206"/>
      <c r="E9" s="207">
        <f>SUM(E7:E8)</f>
        <v>0</v>
      </c>
      <c r="F9" s="208">
        <f>SUM(F7:F8)</f>
        <v>0</v>
      </c>
      <c r="G9" s="208">
        <f>SUM(G7:G8)</f>
        <v>0</v>
      </c>
      <c r="H9" s="208">
        <f>SUM(H7:H8)</f>
        <v>0</v>
      </c>
      <c r="I9" s="209">
        <f>SUM(I7:I8)</f>
        <v>0</v>
      </c>
    </row>
    <row r="10" spans="1:9" ht="12.75">
      <c r="A10" s="126"/>
      <c r="B10" s="126"/>
      <c r="C10" s="126"/>
      <c r="D10" s="126"/>
      <c r="E10" s="126"/>
      <c r="F10" s="126"/>
      <c r="G10" s="126"/>
      <c r="H10" s="126"/>
      <c r="I10" s="126"/>
    </row>
    <row r="11" spans="1:57" ht="19.5" customHeight="1">
      <c r="A11" s="195" t="s">
        <v>80</v>
      </c>
      <c r="B11" s="195"/>
      <c r="C11" s="195"/>
      <c r="D11" s="195"/>
      <c r="E11" s="195"/>
      <c r="F11" s="195"/>
      <c r="G11" s="210"/>
      <c r="H11" s="195"/>
      <c r="I11" s="195"/>
      <c r="BA11" s="132"/>
      <c r="BB11" s="132"/>
      <c r="BC11" s="132"/>
      <c r="BD11" s="132"/>
      <c r="BE11" s="132"/>
    </row>
    <row r="12" ht="13.5" thickBot="1"/>
    <row r="13" spans="1:9" ht="12.75">
      <c r="A13" s="161" t="s">
        <v>81</v>
      </c>
      <c r="B13" s="162"/>
      <c r="C13" s="162"/>
      <c r="D13" s="211"/>
      <c r="E13" s="212" t="s">
        <v>82</v>
      </c>
      <c r="F13" s="213" t="s">
        <v>12</v>
      </c>
      <c r="G13" s="214" t="s">
        <v>83</v>
      </c>
      <c r="H13" s="215"/>
      <c r="I13" s="216" t="s">
        <v>82</v>
      </c>
    </row>
    <row r="14" spans="1:53" ht="12.75">
      <c r="A14" s="155" t="s">
        <v>133</v>
      </c>
      <c r="B14" s="146"/>
      <c r="C14" s="146"/>
      <c r="D14" s="217"/>
      <c r="E14" s="218"/>
      <c r="F14" s="219"/>
      <c r="G14" s="220">
        <v>0</v>
      </c>
      <c r="H14" s="221"/>
      <c r="I14" s="222">
        <f aca="true" t="shared" si="0" ref="I14:I21">E14+F14*G14/100</f>
        <v>0</v>
      </c>
      <c r="BA14" s="1">
        <v>0</v>
      </c>
    </row>
    <row r="15" spans="1:53" ht="12.75">
      <c r="A15" s="155" t="s">
        <v>134</v>
      </c>
      <c r="B15" s="146"/>
      <c r="C15" s="146"/>
      <c r="D15" s="217"/>
      <c r="E15" s="218"/>
      <c r="F15" s="219"/>
      <c r="G15" s="220">
        <v>0</v>
      </c>
      <c r="H15" s="221"/>
      <c r="I15" s="222">
        <f t="shared" si="0"/>
        <v>0</v>
      </c>
      <c r="BA15" s="1">
        <v>0</v>
      </c>
    </row>
    <row r="16" spans="1:53" ht="12.75">
      <c r="A16" s="155" t="s">
        <v>135</v>
      </c>
      <c r="B16" s="146"/>
      <c r="C16" s="146"/>
      <c r="D16" s="217"/>
      <c r="E16" s="218"/>
      <c r="F16" s="219"/>
      <c r="G16" s="220">
        <v>0</v>
      </c>
      <c r="H16" s="221"/>
      <c r="I16" s="222">
        <f t="shared" si="0"/>
        <v>0</v>
      </c>
      <c r="BA16" s="1">
        <v>0</v>
      </c>
    </row>
    <row r="17" spans="1:53" ht="12.75">
      <c r="A17" s="155" t="s">
        <v>136</v>
      </c>
      <c r="B17" s="146"/>
      <c r="C17" s="146"/>
      <c r="D17" s="217"/>
      <c r="E17" s="218"/>
      <c r="F17" s="219"/>
      <c r="G17" s="220">
        <v>0</v>
      </c>
      <c r="H17" s="221"/>
      <c r="I17" s="222">
        <f t="shared" si="0"/>
        <v>0</v>
      </c>
      <c r="BA17" s="1">
        <v>0</v>
      </c>
    </row>
    <row r="18" spans="1:53" ht="12.75">
      <c r="A18" s="155" t="s">
        <v>137</v>
      </c>
      <c r="B18" s="146"/>
      <c r="C18" s="146"/>
      <c r="D18" s="217"/>
      <c r="E18" s="218"/>
      <c r="F18" s="219"/>
      <c r="G18" s="220">
        <v>0</v>
      </c>
      <c r="H18" s="221"/>
      <c r="I18" s="222">
        <f t="shared" si="0"/>
        <v>0</v>
      </c>
      <c r="BA18" s="1">
        <v>1</v>
      </c>
    </row>
    <row r="19" spans="1:53" ht="12.75">
      <c r="A19" s="155" t="s">
        <v>138</v>
      </c>
      <c r="B19" s="146"/>
      <c r="C19" s="146"/>
      <c r="D19" s="217"/>
      <c r="E19" s="218"/>
      <c r="F19" s="219"/>
      <c r="G19" s="220">
        <v>0</v>
      </c>
      <c r="H19" s="221"/>
      <c r="I19" s="222">
        <f t="shared" si="0"/>
        <v>0</v>
      </c>
      <c r="BA19" s="1">
        <v>1</v>
      </c>
    </row>
    <row r="20" spans="1:53" ht="12.75">
      <c r="A20" s="155" t="s">
        <v>139</v>
      </c>
      <c r="B20" s="146"/>
      <c r="C20" s="146"/>
      <c r="D20" s="217"/>
      <c r="E20" s="218"/>
      <c r="F20" s="219"/>
      <c r="G20" s="220">
        <v>0</v>
      </c>
      <c r="H20" s="221"/>
      <c r="I20" s="222">
        <f t="shared" si="0"/>
        <v>0</v>
      </c>
      <c r="BA20" s="1">
        <v>2</v>
      </c>
    </row>
    <row r="21" spans="1:53" ht="12.75">
      <c r="A21" s="155" t="s">
        <v>140</v>
      </c>
      <c r="B21" s="146"/>
      <c r="C21" s="146"/>
      <c r="D21" s="217"/>
      <c r="E21" s="218"/>
      <c r="F21" s="219"/>
      <c r="G21" s="220">
        <v>0</v>
      </c>
      <c r="H21" s="221"/>
      <c r="I21" s="222">
        <f t="shared" si="0"/>
        <v>0</v>
      </c>
      <c r="BA21" s="1">
        <v>2</v>
      </c>
    </row>
    <row r="22" spans="1:9" ht="13.5" thickBot="1">
      <c r="A22" s="223"/>
      <c r="B22" s="224" t="s">
        <v>84</v>
      </c>
      <c r="C22" s="225"/>
      <c r="D22" s="226"/>
      <c r="E22" s="227"/>
      <c r="F22" s="228"/>
      <c r="G22" s="228"/>
      <c r="H22" s="321">
        <f>SUM(I14:I21)</f>
        <v>0</v>
      </c>
      <c r="I22" s="322"/>
    </row>
    <row r="24" spans="2:9" ht="12.75">
      <c r="B24" s="14"/>
      <c r="F24" s="229"/>
      <c r="G24" s="230"/>
      <c r="H24" s="230"/>
      <c r="I24" s="46"/>
    </row>
    <row r="25" spans="6:9" ht="12.75">
      <c r="F25" s="229"/>
      <c r="G25" s="230"/>
      <c r="H25" s="230"/>
      <c r="I25" s="46"/>
    </row>
    <row r="26" spans="6:9" ht="12.75">
      <c r="F26" s="229"/>
      <c r="G26" s="230"/>
      <c r="H26" s="230"/>
      <c r="I26" s="46"/>
    </row>
    <row r="27" spans="6:9" ht="12.75">
      <c r="F27" s="229"/>
      <c r="G27" s="230"/>
      <c r="H27" s="230"/>
      <c r="I27" s="46"/>
    </row>
    <row r="28" spans="6:9" ht="12.75">
      <c r="F28" s="229"/>
      <c r="G28" s="230"/>
      <c r="H28" s="230"/>
      <c r="I28" s="46"/>
    </row>
    <row r="29" spans="6:9" ht="12.75">
      <c r="F29" s="229"/>
      <c r="G29" s="230"/>
      <c r="H29" s="230"/>
      <c r="I29" s="46"/>
    </row>
    <row r="30" spans="6:9" ht="12.75">
      <c r="F30" s="229"/>
      <c r="G30" s="230"/>
      <c r="H30" s="230"/>
      <c r="I30" s="46"/>
    </row>
    <row r="31" spans="6:9" ht="12.75">
      <c r="F31" s="229"/>
      <c r="G31" s="230"/>
      <c r="H31" s="230"/>
      <c r="I31" s="46"/>
    </row>
    <row r="32" spans="6:9" ht="12.75">
      <c r="F32" s="229"/>
      <c r="G32" s="230"/>
      <c r="H32" s="230"/>
      <c r="I32" s="46"/>
    </row>
    <row r="33" spans="6:9" ht="12.75"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</sheetData>
  <mergeCells count="4">
    <mergeCell ref="H22:I22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5"/>
  <dimension ref="A1:CB89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39" customWidth="1"/>
    <col min="6" max="6" width="9.875" style="231" customWidth="1"/>
    <col min="7" max="7" width="13.875" style="231" customWidth="1"/>
    <col min="8" max="8" width="11.75390625" style="231" customWidth="1"/>
    <col min="9" max="9" width="11.625" style="231" customWidth="1"/>
    <col min="10" max="10" width="11.00390625" style="231" customWidth="1"/>
    <col min="11" max="11" width="10.375" style="23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32" t="s">
        <v>102</v>
      </c>
      <c r="B1" s="332"/>
      <c r="C1" s="332"/>
      <c r="D1" s="332"/>
      <c r="E1" s="332"/>
      <c r="F1" s="332"/>
      <c r="G1" s="332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23" t="s">
        <v>2</v>
      </c>
      <c r="B3" s="324"/>
      <c r="C3" s="185" t="s">
        <v>105</v>
      </c>
      <c r="D3" s="186"/>
      <c r="E3" s="235" t="s">
        <v>85</v>
      </c>
      <c r="F3" s="236">
        <f>'SO 04 001 Rek'!H1</f>
        <v>1</v>
      </c>
      <c r="G3" s="237"/>
    </row>
    <row r="4" spans="1:7" ht="13.5" thickBot="1">
      <c r="A4" s="333" t="s">
        <v>76</v>
      </c>
      <c r="B4" s="326"/>
      <c r="C4" s="191" t="s">
        <v>273</v>
      </c>
      <c r="D4" s="192"/>
      <c r="E4" s="334" t="str">
        <f>'SO 04 001 Rek'!G2</f>
        <v>Oprava dna toku</v>
      </c>
      <c r="F4" s="335"/>
      <c r="G4" s="336"/>
    </row>
    <row r="5" spans="1:7" ht="13.5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176</v>
      </c>
      <c r="C7" s="248" t="s">
        <v>177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274</v>
      </c>
      <c r="C8" s="259" t="s">
        <v>275</v>
      </c>
      <c r="D8" s="260" t="s">
        <v>112</v>
      </c>
      <c r="E8" s="261">
        <v>48.375</v>
      </c>
      <c r="F8" s="261">
        <v>0</v>
      </c>
      <c r="G8" s="262">
        <f>E8*F8</f>
        <v>0</v>
      </c>
      <c r="H8" s="263">
        <v>2.4216</v>
      </c>
      <c r="I8" s="264">
        <f>E8*H8</f>
        <v>117.1449</v>
      </c>
      <c r="J8" s="263">
        <v>0</v>
      </c>
      <c r="K8" s="264">
        <f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</v>
      </c>
      <c r="CB8" s="256">
        <v>1</v>
      </c>
    </row>
    <row r="9" spans="1:15" ht="12.75">
      <c r="A9" s="265"/>
      <c r="B9" s="269"/>
      <c r="C9" s="330" t="s">
        <v>276</v>
      </c>
      <c r="D9" s="331"/>
      <c r="E9" s="270">
        <v>40.5</v>
      </c>
      <c r="F9" s="271"/>
      <c r="G9" s="272"/>
      <c r="H9" s="273"/>
      <c r="I9" s="267"/>
      <c r="J9" s="274"/>
      <c r="K9" s="267"/>
      <c r="M9" s="268" t="s">
        <v>276</v>
      </c>
      <c r="O9" s="256"/>
    </row>
    <row r="10" spans="1:15" ht="12.75">
      <c r="A10" s="265"/>
      <c r="B10" s="269"/>
      <c r="C10" s="330" t="s">
        <v>277</v>
      </c>
      <c r="D10" s="331"/>
      <c r="E10" s="270">
        <v>7.875</v>
      </c>
      <c r="F10" s="271"/>
      <c r="G10" s="272"/>
      <c r="H10" s="273"/>
      <c r="I10" s="267"/>
      <c r="J10" s="274"/>
      <c r="K10" s="267"/>
      <c r="M10" s="268" t="s">
        <v>277</v>
      </c>
      <c r="O10" s="256"/>
    </row>
    <row r="11" spans="1:80" ht="12.75">
      <c r="A11" s="257">
        <v>2</v>
      </c>
      <c r="B11" s="258" t="s">
        <v>278</v>
      </c>
      <c r="C11" s="259" t="s">
        <v>279</v>
      </c>
      <c r="D11" s="260" t="s">
        <v>168</v>
      </c>
      <c r="E11" s="261">
        <v>202.5</v>
      </c>
      <c r="F11" s="261">
        <v>0</v>
      </c>
      <c r="G11" s="262">
        <f>E11*F11</f>
        <v>0</v>
      </c>
      <c r="H11" s="263">
        <v>0</v>
      </c>
      <c r="I11" s="264">
        <f>E11*H11</f>
        <v>0</v>
      </c>
      <c r="J11" s="263">
        <v>0</v>
      </c>
      <c r="K11" s="264">
        <f>E11*J11</f>
        <v>0</v>
      </c>
      <c r="O11" s="256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6">
        <v>1</v>
      </c>
      <c r="CB11" s="256">
        <v>1</v>
      </c>
    </row>
    <row r="12" spans="1:15" ht="12.75">
      <c r="A12" s="265"/>
      <c r="B12" s="269"/>
      <c r="C12" s="330" t="s">
        <v>280</v>
      </c>
      <c r="D12" s="331"/>
      <c r="E12" s="270">
        <v>202.5</v>
      </c>
      <c r="F12" s="271"/>
      <c r="G12" s="272"/>
      <c r="H12" s="273"/>
      <c r="I12" s="267"/>
      <c r="J12" s="274"/>
      <c r="K12" s="267"/>
      <c r="M12" s="268" t="s">
        <v>280</v>
      </c>
      <c r="O12" s="256"/>
    </row>
    <row r="13" spans="1:57" ht="12.75">
      <c r="A13" s="275"/>
      <c r="B13" s="276" t="s">
        <v>100</v>
      </c>
      <c r="C13" s="277" t="s">
        <v>178</v>
      </c>
      <c r="D13" s="278"/>
      <c r="E13" s="279"/>
      <c r="F13" s="280"/>
      <c r="G13" s="281">
        <f>SUM(G7:G12)</f>
        <v>0</v>
      </c>
      <c r="H13" s="282"/>
      <c r="I13" s="283">
        <f>SUM(I7:I12)</f>
        <v>117.1449</v>
      </c>
      <c r="J13" s="282"/>
      <c r="K13" s="283">
        <f>SUM(K7:K12)</f>
        <v>0</v>
      </c>
      <c r="O13" s="256">
        <v>4</v>
      </c>
      <c r="BA13" s="284">
        <f>SUM(BA7:BA12)</f>
        <v>0</v>
      </c>
      <c r="BB13" s="284">
        <f>SUM(BB7:BB12)</f>
        <v>0</v>
      </c>
      <c r="BC13" s="284">
        <f>SUM(BC7:BC12)</f>
        <v>0</v>
      </c>
      <c r="BD13" s="284">
        <f>SUM(BD7:BD12)</f>
        <v>0</v>
      </c>
      <c r="BE13" s="284">
        <f>SUM(BE7:BE12)</f>
        <v>0</v>
      </c>
    </row>
    <row r="14" spans="1:15" ht="12.75">
      <c r="A14" s="246" t="s">
        <v>97</v>
      </c>
      <c r="B14" s="247" t="s">
        <v>202</v>
      </c>
      <c r="C14" s="248" t="s">
        <v>203</v>
      </c>
      <c r="D14" s="249"/>
      <c r="E14" s="250"/>
      <c r="F14" s="250"/>
      <c r="G14" s="251"/>
      <c r="H14" s="252"/>
      <c r="I14" s="253"/>
      <c r="J14" s="254"/>
      <c r="K14" s="255"/>
      <c r="O14" s="256">
        <v>1</v>
      </c>
    </row>
    <row r="15" spans="1:80" ht="12.75">
      <c r="A15" s="257">
        <v>3</v>
      </c>
      <c r="B15" s="258" t="s">
        <v>205</v>
      </c>
      <c r="C15" s="259" t="s">
        <v>206</v>
      </c>
      <c r="D15" s="260" t="s">
        <v>197</v>
      </c>
      <c r="E15" s="261">
        <v>117.1449</v>
      </c>
      <c r="F15" s="261">
        <v>0</v>
      </c>
      <c r="G15" s="262">
        <f>E15*F15</f>
        <v>0</v>
      </c>
      <c r="H15" s="263">
        <v>0</v>
      </c>
      <c r="I15" s="264">
        <f>E15*H15</f>
        <v>0</v>
      </c>
      <c r="J15" s="263"/>
      <c r="K15" s="264">
        <f>E15*J15</f>
        <v>0</v>
      </c>
      <c r="O15" s="256">
        <v>2</v>
      </c>
      <c r="AA15" s="231">
        <v>7</v>
      </c>
      <c r="AB15" s="231">
        <v>1</v>
      </c>
      <c r="AC15" s="231">
        <v>2</v>
      </c>
      <c r="AZ15" s="231">
        <v>1</v>
      </c>
      <c r="BA15" s="231">
        <f>IF(AZ15=1,G15,0)</f>
        <v>0</v>
      </c>
      <c r="BB15" s="231">
        <f>IF(AZ15=2,G15,0)</f>
        <v>0</v>
      </c>
      <c r="BC15" s="231">
        <f>IF(AZ15=3,G15,0)</f>
        <v>0</v>
      </c>
      <c r="BD15" s="231">
        <f>IF(AZ15=4,G15,0)</f>
        <v>0</v>
      </c>
      <c r="BE15" s="231">
        <f>IF(AZ15=5,G15,0)</f>
        <v>0</v>
      </c>
      <c r="CA15" s="256">
        <v>7</v>
      </c>
      <c r="CB15" s="256">
        <v>1</v>
      </c>
    </row>
    <row r="16" spans="1:57" ht="12.75">
      <c r="A16" s="275"/>
      <c r="B16" s="276" t="s">
        <v>100</v>
      </c>
      <c r="C16" s="277" t="s">
        <v>204</v>
      </c>
      <c r="D16" s="278"/>
      <c r="E16" s="279"/>
      <c r="F16" s="280"/>
      <c r="G16" s="281">
        <f>SUM(G14:G15)</f>
        <v>0</v>
      </c>
      <c r="H16" s="282"/>
      <c r="I16" s="283">
        <f>SUM(I14:I15)</f>
        <v>0</v>
      </c>
      <c r="J16" s="282"/>
      <c r="K16" s="283">
        <f>SUM(K14:K15)</f>
        <v>0</v>
      </c>
      <c r="O16" s="256">
        <v>4</v>
      </c>
      <c r="BA16" s="284">
        <f>SUM(BA14:BA15)</f>
        <v>0</v>
      </c>
      <c r="BB16" s="284">
        <f>SUM(BB14:BB15)</f>
        <v>0</v>
      </c>
      <c r="BC16" s="284">
        <f>SUM(BC14:BC15)</f>
        <v>0</v>
      </c>
      <c r="BD16" s="284">
        <f>SUM(BD14:BD15)</f>
        <v>0</v>
      </c>
      <c r="BE16" s="284">
        <f>SUM(BE14:BE15)</f>
        <v>0</v>
      </c>
    </row>
    <row r="17" ht="12.75">
      <c r="E17" s="231"/>
    </row>
    <row r="18" ht="12.75">
      <c r="E18" s="231"/>
    </row>
    <row r="19" ht="12.75">
      <c r="E19" s="231"/>
    </row>
    <row r="20" ht="12.75">
      <c r="E20" s="231"/>
    </row>
    <row r="21" ht="12.75">
      <c r="E21" s="231"/>
    </row>
    <row r="22" ht="12.75">
      <c r="E22" s="231"/>
    </row>
    <row r="23" ht="12.75">
      <c r="E23" s="231"/>
    </row>
    <row r="24" ht="12.75">
      <c r="E24" s="231"/>
    </row>
    <row r="25" ht="12.75">
      <c r="E25" s="231"/>
    </row>
    <row r="26" ht="12.75">
      <c r="E26" s="231"/>
    </row>
    <row r="27" ht="12.75">
      <c r="E27" s="231"/>
    </row>
    <row r="28" ht="12.75">
      <c r="E28" s="231"/>
    </row>
    <row r="29" ht="12.75">
      <c r="E29" s="231"/>
    </row>
    <row r="30" ht="12.75">
      <c r="E30" s="231"/>
    </row>
    <row r="31" ht="12.75">
      <c r="E31" s="231"/>
    </row>
    <row r="32" ht="12.75">
      <c r="E32" s="231"/>
    </row>
    <row r="33" ht="12.75">
      <c r="E33" s="231"/>
    </row>
    <row r="34" ht="12.75">
      <c r="E34" s="231"/>
    </row>
    <row r="35" ht="12.75">
      <c r="E35" s="231"/>
    </row>
    <row r="36" ht="12.75">
      <c r="E36" s="231"/>
    </row>
    <row r="37" ht="12.75">
      <c r="E37" s="231"/>
    </row>
    <row r="38" ht="12.75">
      <c r="E38" s="231"/>
    </row>
    <row r="39" ht="12.75">
      <c r="E39" s="231"/>
    </row>
    <row r="40" spans="1:7" ht="12.75">
      <c r="A40" s="274"/>
      <c r="B40" s="274"/>
      <c r="C40" s="274"/>
      <c r="D40" s="274"/>
      <c r="E40" s="274"/>
      <c r="F40" s="274"/>
      <c r="G40" s="274"/>
    </row>
    <row r="41" spans="1:7" ht="12.75">
      <c r="A41" s="274"/>
      <c r="B41" s="274"/>
      <c r="C41" s="274"/>
      <c r="D41" s="274"/>
      <c r="E41" s="274"/>
      <c r="F41" s="274"/>
      <c r="G41" s="274"/>
    </row>
    <row r="42" spans="1:7" ht="12.75">
      <c r="A42" s="274"/>
      <c r="B42" s="274"/>
      <c r="C42" s="274"/>
      <c r="D42" s="274"/>
      <c r="E42" s="274"/>
      <c r="F42" s="274"/>
      <c r="G42" s="274"/>
    </row>
    <row r="43" spans="1:7" ht="12.75">
      <c r="A43" s="274"/>
      <c r="B43" s="274"/>
      <c r="C43" s="274"/>
      <c r="D43" s="274"/>
      <c r="E43" s="274"/>
      <c r="F43" s="274"/>
      <c r="G43" s="274"/>
    </row>
    <row r="44" ht="12.75">
      <c r="E44" s="231"/>
    </row>
    <row r="45" ht="12.75">
      <c r="E45" s="231"/>
    </row>
    <row r="46" ht="12.75">
      <c r="E46" s="231"/>
    </row>
    <row r="47" ht="12.75">
      <c r="E47" s="231"/>
    </row>
    <row r="48" ht="12.75">
      <c r="E48" s="231"/>
    </row>
    <row r="49" ht="12.75">
      <c r="E49" s="231"/>
    </row>
    <row r="50" ht="12.75">
      <c r="E50" s="231"/>
    </row>
    <row r="51" ht="12.75">
      <c r="E51" s="231"/>
    </row>
    <row r="52" ht="12.75">
      <c r="E52" s="231"/>
    </row>
    <row r="53" ht="12.75">
      <c r="E53" s="231"/>
    </row>
    <row r="54" ht="12.75">
      <c r="E54" s="231"/>
    </row>
    <row r="55" ht="12.75">
      <c r="E55" s="231"/>
    </row>
    <row r="56" ht="12.75">
      <c r="E56" s="231"/>
    </row>
    <row r="57" ht="12.75">
      <c r="E57" s="231"/>
    </row>
    <row r="58" ht="12.75">
      <c r="E58" s="231"/>
    </row>
    <row r="59" ht="12.75">
      <c r="E59" s="231"/>
    </row>
    <row r="60" ht="12.75">
      <c r="E60" s="231"/>
    </row>
    <row r="61" ht="12.75">
      <c r="E61" s="231"/>
    </row>
    <row r="62" ht="12.75">
      <c r="E62" s="231"/>
    </row>
    <row r="63" ht="12.75">
      <c r="E63" s="231"/>
    </row>
    <row r="64" ht="12.75">
      <c r="E64" s="231"/>
    </row>
    <row r="65" ht="12.75">
      <c r="E65" s="231"/>
    </row>
    <row r="66" ht="12.75">
      <c r="E66" s="231"/>
    </row>
    <row r="67" ht="12.75">
      <c r="E67" s="231"/>
    </row>
    <row r="68" ht="12.75">
      <c r="E68" s="231"/>
    </row>
    <row r="69" ht="12.75">
      <c r="E69" s="231"/>
    </row>
    <row r="70" ht="12.75">
      <c r="E70" s="231"/>
    </row>
    <row r="71" ht="12.75">
      <c r="E71" s="231"/>
    </row>
    <row r="72" ht="12.75">
      <c r="E72" s="231"/>
    </row>
    <row r="73" ht="12.75">
      <c r="E73" s="231"/>
    </row>
    <row r="74" ht="12.75">
      <c r="E74" s="231"/>
    </row>
    <row r="75" spans="1:2" ht="12.75">
      <c r="A75" s="285"/>
      <c r="B75" s="285"/>
    </row>
    <row r="76" spans="1:7" ht="12.75">
      <c r="A76" s="274"/>
      <c r="B76" s="274"/>
      <c r="C76" s="286"/>
      <c r="D76" s="286"/>
      <c r="E76" s="287"/>
      <c r="F76" s="286"/>
      <c r="G76" s="288"/>
    </row>
    <row r="77" spans="1:7" ht="12.75">
      <c r="A77" s="289"/>
      <c r="B77" s="289"/>
      <c r="C77" s="274"/>
      <c r="D77" s="274"/>
      <c r="E77" s="290"/>
      <c r="F77" s="274"/>
      <c r="G77" s="274"/>
    </row>
    <row r="78" spans="1:7" ht="12.75">
      <c r="A78" s="274"/>
      <c r="B78" s="274"/>
      <c r="C78" s="274"/>
      <c r="D78" s="274"/>
      <c r="E78" s="290"/>
      <c r="F78" s="274"/>
      <c r="G78" s="274"/>
    </row>
    <row r="79" spans="1:7" ht="12.75">
      <c r="A79" s="274"/>
      <c r="B79" s="274"/>
      <c r="C79" s="274"/>
      <c r="D79" s="274"/>
      <c r="E79" s="290"/>
      <c r="F79" s="274"/>
      <c r="G79" s="274"/>
    </row>
    <row r="80" spans="1:7" ht="12.75">
      <c r="A80" s="274"/>
      <c r="B80" s="274"/>
      <c r="C80" s="274"/>
      <c r="D80" s="274"/>
      <c r="E80" s="290"/>
      <c r="F80" s="274"/>
      <c r="G80" s="274"/>
    </row>
    <row r="81" spans="1:7" ht="12.75">
      <c r="A81" s="274"/>
      <c r="B81" s="274"/>
      <c r="C81" s="274"/>
      <c r="D81" s="274"/>
      <c r="E81" s="290"/>
      <c r="F81" s="274"/>
      <c r="G81" s="274"/>
    </row>
    <row r="82" spans="1:7" ht="12.75">
      <c r="A82" s="274"/>
      <c r="B82" s="274"/>
      <c r="C82" s="274"/>
      <c r="D82" s="274"/>
      <c r="E82" s="290"/>
      <c r="F82" s="274"/>
      <c r="G82" s="274"/>
    </row>
    <row r="83" spans="1:7" ht="12.75">
      <c r="A83" s="274"/>
      <c r="B83" s="274"/>
      <c r="C83" s="274"/>
      <c r="D83" s="274"/>
      <c r="E83" s="290"/>
      <c r="F83" s="274"/>
      <c r="G83" s="274"/>
    </row>
    <row r="84" spans="1:7" ht="12.75">
      <c r="A84" s="274"/>
      <c r="B84" s="274"/>
      <c r="C84" s="274"/>
      <c r="D84" s="274"/>
      <c r="E84" s="290"/>
      <c r="F84" s="274"/>
      <c r="G84" s="274"/>
    </row>
    <row r="85" spans="1:7" ht="12.75">
      <c r="A85" s="274"/>
      <c r="B85" s="274"/>
      <c r="C85" s="274"/>
      <c r="D85" s="274"/>
      <c r="E85" s="290"/>
      <c r="F85" s="274"/>
      <c r="G85" s="274"/>
    </row>
    <row r="86" spans="1:7" ht="12.75">
      <c r="A86" s="274"/>
      <c r="B86" s="274"/>
      <c r="C86" s="274"/>
      <c r="D86" s="274"/>
      <c r="E86" s="290"/>
      <c r="F86" s="274"/>
      <c r="G86" s="274"/>
    </row>
    <row r="87" spans="1:7" ht="12.75">
      <c r="A87" s="274"/>
      <c r="B87" s="274"/>
      <c r="C87" s="274"/>
      <c r="D87" s="274"/>
      <c r="E87" s="290"/>
      <c r="F87" s="274"/>
      <c r="G87" s="274"/>
    </row>
    <row r="88" spans="1:7" ht="12.75">
      <c r="A88" s="274"/>
      <c r="B88" s="274"/>
      <c r="C88" s="274"/>
      <c r="D88" s="274"/>
      <c r="E88" s="290"/>
      <c r="F88" s="274"/>
      <c r="G88" s="274"/>
    </row>
    <row r="89" spans="1:7" ht="12.75">
      <c r="A89" s="274"/>
      <c r="B89" s="274"/>
      <c r="C89" s="274"/>
      <c r="D89" s="274"/>
      <c r="E89" s="290"/>
      <c r="F89" s="274"/>
      <c r="G89" s="274"/>
    </row>
  </sheetData>
  <mergeCells count="7">
    <mergeCell ref="C9:D9"/>
    <mergeCell ref="C10:D10"/>
    <mergeCell ref="C12:D12"/>
    <mergeCell ref="A1:G1"/>
    <mergeCell ref="A3:B3"/>
    <mergeCell ref="A4:B4"/>
    <mergeCell ref="E4:G4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5"/>
  <dimension ref="A1:BE51"/>
  <sheetViews>
    <sheetView workbookViewId="0" topLeftCell="A28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>
        <v>1</v>
      </c>
      <c r="D2" s="97" t="s">
        <v>283</v>
      </c>
      <c r="E2" s="96"/>
      <c r="F2" s="98" t="s">
        <v>33</v>
      </c>
      <c r="G2" s="99"/>
    </row>
    <row r="3" spans="1:7" ht="3" customHeight="1" hidden="1">
      <c r="A3" s="100"/>
      <c r="B3" s="101"/>
      <c r="C3" s="102"/>
      <c r="D3" s="102"/>
      <c r="E3" s="101"/>
      <c r="F3" s="103"/>
      <c r="G3" s="104"/>
    </row>
    <row r="4" spans="1:7" ht="12" customHeight="1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7" ht="12.75" customHeight="1">
      <c r="A5" s="107" t="s">
        <v>282</v>
      </c>
      <c r="B5" s="108"/>
      <c r="C5" s="109" t="s">
        <v>283</v>
      </c>
      <c r="D5" s="110"/>
      <c r="E5" s="111"/>
      <c r="F5" s="103" t="s">
        <v>36</v>
      </c>
      <c r="G5" s="104"/>
    </row>
    <row r="6" spans="1:15" ht="12.75" customHeight="1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7" ht="12.75" customHeight="1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9" ht="12.75">
      <c r="A8" s="120" t="s">
        <v>40</v>
      </c>
      <c r="B8" s="103"/>
      <c r="C8" s="312"/>
      <c r="D8" s="312"/>
      <c r="E8" s="313"/>
      <c r="F8" s="121" t="s">
        <v>41</v>
      </c>
      <c r="G8" s="122"/>
      <c r="H8" s="123"/>
      <c r="I8" s="124"/>
    </row>
    <row r="9" spans="1:8" ht="12.75">
      <c r="A9" s="120" t="s">
        <v>42</v>
      </c>
      <c r="B9" s="103"/>
      <c r="C9" s="312"/>
      <c r="D9" s="312"/>
      <c r="E9" s="313"/>
      <c r="F9" s="103"/>
      <c r="G9" s="125"/>
      <c r="H9" s="126"/>
    </row>
    <row r="10" spans="1:8" ht="12.75">
      <c r="A10" s="120" t="s">
        <v>43</v>
      </c>
      <c r="B10" s="103"/>
      <c r="C10" s="312"/>
      <c r="D10" s="312"/>
      <c r="E10" s="312"/>
      <c r="F10" s="127"/>
      <c r="G10" s="128"/>
      <c r="H10" s="129"/>
    </row>
    <row r="11" spans="1:57" ht="13.5" customHeight="1">
      <c r="A11" s="120" t="s">
        <v>44</v>
      </c>
      <c r="B11" s="103"/>
      <c r="C11" s="312"/>
      <c r="D11" s="312"/>
      <c r="E11" s="312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8" ht="12.75" customHeight="1">
      <c r="A12" s="133" t="s">
        <v>46</v>
      </c>
      <c r="B12" s="101"/>
      <c r="C12" s="314"/>
      <c r="D12" s="314"/>
      <c r="E12" s="314"/>
      <c r="F12" s="134" t="s">
        <v>47</v>
      </c>
      <c r="G12" s="135"/>
      <c r="H12" s="126"/>
    </row>
    <row r="13" spans="1:8" ht="28.5" customHeight="1" thickBot="1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7" ht="17.25" customHeight="1" thickBot="1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7" ht="15.75" customHeight="1">
      <c r="A15" s="145"/>
      <c r="B15" s="146" t="s">
        <v>51</v>
      </c>
      <c r="C15" s="147">
        <f>'SO 05 001 Rek'!E13</f>
        <v>0</v>
      </c>
      <c r="D15" s="148" t="str">
        <f>'SO 05 001 Rek'!A18</f>
        <v>Ztížené výrobní podmínky</v>
      </c>
      <c r="E15" s="149"/>
      <c r="F15" s="150"/>
      <c r="G15" s="147">
        <f>'SO 05 001 Rek'!I18</f>
        <v>0</v>
      </c>
    </row>
    <row r="16" spans="1:7" ht="15.75" customHeight="1">
      <c r="A16" s="145" t="s">
        <v>52</v>
      </c>
      <c r="B16" s="146" t="s">
        <v>53</v>
      </c>
      <c r="C16" s="147">
        <f>'SO 05 001 Rek'!F13</f>
        <v>0</v>
      </c>
      <c r="D16" s="100" t="str">
        <f>'SO 05 001 Rek'!A19</f>
        <v>Oborová přirážka</v>
      </c>
      <c r="E16" s="151"/>
      <c r="F16" s="152"/>
      <c r="G16" s="147">
        <f>'SO 05 001 Rek'!I19</f>
        <v>0</v>
      </c>
    </row>
    <row r="17" spans="1:7" ht="15.75" customHeight="1">
      <c r="A17" s="145" t="s">
        <v>54</v>
      </c>
      <c r="B17" s="146" t="s">
        <v>55</v>
      </c>
      <c r="C17" s="147">
        <f>'SO 05 001 Rek'!H13</f>
        <v>0</v>
      </c>
      <c r="D17" s="100" t="str">
        <f>'SO 05 001 Rek'!A20</f>
        <v>Přesun stavebních kapacit</v>
      </c>
      <c r="E17" s="151"/>
      <c r="F17" s="152"/>
      <c r="G17" s="147">
        <f>'SO 05 001 Rek'!I20</f>
        <v>0</v>
      </c>
    </row>
    <row r="18" spans="1:7" ht="15.75" customHeight="1">
      <c r="A18" s="153" t="s">
        <v>56</v>
      </c>
      <c r="B18" s="154" t="s">
        <v>57</v>
      </c>
      <c r="C18" s="147">
        <f>'SO 05 001 Rek'!G13</f>
        <v>0</v>
      </c>
      <c r="D18" s="100" t="str">
        <f>'SO 05 001 Rek'!A21</f>
        <v>Mimostaveništní doprava</v>
      </c>
      <c r="E18" s="151"/>
      <c r="F18" s="152"/>
      <c r="G18" s="147">
        <f>'SO 05 001 Rek'!I21</f>
        <v>0</v>
      </c>
    </row>
    <row r="19" spans="1:7" ht="15.75" customHeight="1">
      <c r="A19" s="155" t="s">
        <v>58</v>
      </c>
      <c r="B19" s="146"/>
      <c r="C19" s="147">
        <f>SUM(C15:C18)</f>
        <v>0</v>
      </c>
      <c r="D19" s="100" t="str">
        <f>'SO 05 001 Rek'!A22</f>
        <v>Zařízení staveniště</v>
      </c>
      <c r="E19" s="151"/>
      <c r="F19" s="152"/>
      <c r="G19" s="147">
        <f>'SO 05 001 Rek'!I22</f>
        <v>0</v>
      </c>
    </row>
    <row r="20" spans="1:7" ht="15.75" customHeight="1">
      <c r="A20" s="155"/>
      <c r="B20" s="146"/>
      <c r="C20" s="147"/>
      <c r="D20" s="100" t="str">
        <f>'SO 05 001 Rek'!A23</f>
        <v>Provoz investora</v>
      </c>
      <c r="E20" s="151"/>
      <c r="F20" s="152"/>
      <c r="G20" s="147">
        <f>'SO 05 001 Rek'!I23</f>
        <v>0</v>
      </c>
    </row>
    <row r="21" spans="1:7" ht="15.75" customHeight="1">
      <c r="A21" s="155" t="s">
        <v>29</v>
      </c>
      <c r="B21" s="146"/>
      <c r="C21" s="147">
        <f>'SO 05 001 Rek'!I13</f>
        <v>0</v>
      </c>
      <c r="D21" s="100" t="str">
        <f>'SO 05 001 Rek'!A24</f>
        <v>Kompletační činnost (IČD)</v>
      </c>
      <c r="E21" s="151"/>
      <c r="F21" s="152"/>
      <c r="G21" s="147">
        <f>'SO 05 001 Rek'!I24</f>
        <v>0</v>
      </c>
    </row>
    <row r="22" spans="1:7" ht="15.75" customHeight="1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75" customHeight="1" thickBot="1">
      <c r="A23" s="315" t="s">
        <v>61</v>
      </c>
      <c r="B23" s="316"/>
      <c r="C23" s="157">
        <f>C22+G23</f>
        <v>0</v>
      </c>
      <c r="D23" s="158" t="s">
        <v>62</v>
      </c>
      <c r="E23" s="159"/>
      <c r="F23" s="160"/>
      <c r="G23" s="147">
        <f>'SO 05 001 Rek'!H26</f>
        <v>0</v>
      </c>
    </row>
    <row r="24" spans="1:7" ht="12.75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ht="12.75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ht="12.75">
      <c r="A27" s="156"/>
      <c r="B27" s="170"/>
      <c r="C27" s="166"/>
      <c r="D27" s="126"/>
      <c r="F27" s="167"/>
      <c r="G27" s="168"/>
    </row>
    <row r="28" spans="1:7" ht="12.75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>
      <c r="A29" s="156"/>
      <c r="B29" s="126"/>
      <c r="C29" s="172"/>
      <c r="D29" s="173"/>
      <c r="E29" s="172"/>
      <c r="F29" s="126"/>
      <c r="G29" s="168"/>
    </row>
    <row r="30" spans="1:7" ht="12.75">
      <c r="A30" s="174" t="s">
        <v>11</v>
      </c>
      <c r="B30" s="175"/>
      <c r="C30" s="176">
        <v>20</v>
      </c>
      <c r="D30" s="175" t="s">
        <v>70</v>
      </c>
      <c r="E30" s="177"/>
      <c r="F30" s="319">
        <f>C23-F32</f>
        <v>0</v>
      </c>
      <c r="G30" s="320"/>
    </row>
    <row r="31" spans="1:7" ht="12.75">
      <c r="A31" s="174" t="s">
        <v>71</v>
      </c>
      <c r="B31" s="175"/>
      <c r="C31" s="176">
        <f>C30</f>
        <v>20</v>
      </c>
      <c r="D31" s="175" t="s">
        <v>72</v>
      </c>
      <c r="E31" s="177"/>
      <c r="F31" s="319">
        <f>ROUND(PRODUCT(F30,C31/100),0)</f>
        <v>0</v>
      </c>
      <c r="G31" s="320"/>
    </row>
    <row r="32" spans="1:7" ht="12.75">
      <c r="A32" s="174" t="s">
        <v>11</v>
      </c>
      <c r="B32" s="175"/>
      <c r="C32" s="176">
        <v>0</v>
      </c>
      <c r="D32" s="175" t="s">
        <v>72</v>
      </c>
      <c r="E32" s="177"/>
      <c r="F32" s="319">
        <v>0</v>
      </c>
      <c r="G32" s="320"/>
    </row>
    <row r="33" spans="1:7" ht="12.75">
      <c r="A33" s="174" t="s">
        <v>71</v>
      </c>
      <c r="B33" s="178"/>
      <c r="C33" s="179">
        <f>C32</f>
        <v>0</v>
      </c>
      <c r="D33" s="175" t="s">
        <v>72</v>
      </c>
      <c r="E33" s="152"/>
      <c r="F33" s="319">
        <f>ROUND(PRODUCT(F32,C33/100),0)</f>
        <v>0</v>
      </c>
      <c r="G33" s="320"/>
    </row>
    <row r="34" spans="1:7" s="183" customFormat="1" ht="19.5" customHeight="1" thickBot="1">
      <c r="A34" s="180" t="s">
        <v>73</v>
      </c>
      <c r="B34" s="181"/>
      <c r="C34" s="181"/>
      <c r="D34" s="181"/>
      <c r="E34" s="182"/>
      <c r="F34" s="302">
        <f>ROUND(SUM(F30:F33),0)</f>
        <v>0</v>
      </c>
      <c r="G34" s="317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1</v>
      </c>
    </row>
    <row r="38" spans="1:8" ht="12.75" customHeight="1">
      <c r="A38" s="184"/>
      <c r="B38" s="318"/>
      <c r="C38" s="318"/>
      <c r="D38" s="318"/>
      <c r="E38" s="318"/>
      <c r="F38" s="318"/>
      <c r="G38" s="318"/>
      <c r="H38" s="1" t="s">
        <v>1</v>
      </c>
    </row>
    <row r="39" spans="1:8" ht="12.75">
      <c r="A39" s="184"/>
      <c r="B39" s="318"/>
      <c r="C39" s="318"/>
      <c r="D39" s="318"/>
      <c r="E39" s="318"/>
      <c r="F39" s="318"/>
      <c r="G39" s="318"/>
      <c r="H39" s="1" t="s">
        <v>1</v>
      </c>
    </row>
    <row r="40" spans="1:8" ht="12.75">
      <c r="A40" s="184"/>
      <c r="B40" s="318"/>
      <c r="C40" s="318"/>
      <c r="D40" s="318"/>
      <c r="E40" s="318"/>
      <c r="F40" s="318"/>
      <c r="G40" s="318"/>
      <c r="H40" s="1" t="s">
        <v>1</v>
      </c>
    </row>
    <row r="41" spans="1:8" ht="12.75">
      <c r="A41" s="184"/>
      <c r="B41" s="318"/>
      <c r="C41" s="318"/>
      <c r="D41" s="318"/>
      <c r="E41" s="318"/>
      <c r="F41" s="318"/>
      <c r="G41" s="318"/>
      <c r="H41" s="1" t="s">
        <v>1</v>
      </c>
    </row>
    <row r="42" spans="1:8" ht="12.75">
      <c r="A42" s="184"/>
      <c r="B42" s="318"/>
      <c r="C42" s="318"/>
      <c r="D42" s="318"/>
      <c r="E42" s="318"/>
      <c r="F42" s="318"/>
      <c r="G42" s="318"/>
      <c r="H42" s="1" t="s">
        <v>1</v>
      </c>
    </row>
    <row r="43" spans="1:8" ht="12.75">
      <c r="A43" s="184"/>
      <c r="B43" s="318"/>
      <c r="C43" s="318"/>
      <c r="D43" s="318"/>
      <c r="E43" s="318"/>
      <c r="F43" s="318"/>
      <c r="G43" s="318"/>
      <c r="H43" s="1" t="s">
        <v>1</v>
      </c>
    </row>
    <row r="44" spans="1:8" ht="12.75" customHeight="1">
      <c r="A44" s="184"/>
      <c r="B44" s="318"/>
      <c r="C44" s="318"/>
      <c r="D44" s="318"/>
      <c r="E44" s="318"/>
      <c r="F44" s="318"/>
      <c r="G44" s="318"/>
      <c r="H44" s="1" t="s">
        <v>1</v>
      </c>
    </row>
    <row r="45" spans="1:8" ht="12.75" customHeight="1">
      <c r="A45" s="184"/>
      <c r="B45" s="318"/>
      <c r="C45" s="318"/>
      <c r="D45" s="318"/>
      <c r="E45" s="318"/>
      <c r="F45" s="318"/>
      <c r="G45" s="318"/>
      <c r="H45" s="1" t="s">
        <v>1</v>
      </c>
    </row>
    <row r="46" spans="2:7" ht="12.75">
      <c r="B46" s="301"/>
      <c r="C46" s="301"/>
      <c r="D46" s="301"/>
      <c r="E46" s="301"/>
      <c r="F46" s="301"/>
      <c r="G46" s="301"/>
    </row>
    <row r="47" spans="2:7" ht="12.75">
      <c r="B47" s="301"/>
      <c r="C47" s="301"/>
      <c r="D47" s="301"/>
      <c r="E47" s="301"/>
      <c r="F47" s="301"/>
      <c r="G47" s="301"/>
    </row>
    <row r="48" spans="2:7" ht="12.75">
      <c r="B48" s="301"/>
      <c r="C48" s="301"/>
      <c r="D48" s="301"/>
      <c r="E48" s="301"/>
      <c r="F48" s="301"/>
      <c r="G48" s="301"/>
    </row>
    <row r="49" spans="2:7" ht="12.75">
      <c r="B49" s="301"/>
      <c r="C49" s="301"/>
      <c r="D49" s="301"/>
      <c r="E49" s="301"/>
      <c r="F49" s="301"/>
      <c r="G49" s="301"/>
    </row>
    <row r="50" spans="2:7" ht="12.75">
      <c r="B50" s="301"/>
      <c r="C50" s="301"/>
      <c r="D50" s="301"/>
      <c r="E50" s="301"/>
      <c r="F50" s="301"/>
      <c r="G50" s="301"/>
    </row>
    <row r="51" spans="2:7" ht="12.75">
      <c r="B51" s="301"/>
      <c r="C51" s="301"/>
      <c r="D51" s="301"/>
      <c r="E51" s="301"/>
      <c r="F51" s="301"/>
      <c r="G51" s="301"/>
    </row>
  </sheetData>
  <mergeCells count="18">
    <mergeCell ref="F34:G34"/>
    <mergeCell ref="B37:G45"/>
    <mergeCell ref="B49:G49"/>
    <mergeCell ref="F30:G30"/>
    <mergeCell ref="F31:G31"/>
    <mergeCell ref="F32:G32"/>
    <mergeCell ref="F33:G33"/>
    <mergeCell ref="B51:G51"/>
    <mergeCell ref="B46:G46"/>
    <mergeCell ref="B47:G47"/>
    <mergeCell ref="B48:G48"/>
    <mergeCell ref="B50:G50"/>
    <mergeCell ref="C8:E8"/>
    <mergeCell ref="C10:E10"/>
    <mergeCell ref="C12:E12"/>
    <mergeCell ref="A23:B23"/>
    <mergeCell ref="C9:E9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5"/>
  <dimension ref="A1:BE7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3" t="s">
        <v>2</v>
      </c>
      <c r="B1" s="324"/>
      <c r="C1" s="185" t="s">
        <v>105</v>
      </c>
      <c r="D1" s="186"/>
      <c r="E1" s="187"/>
      <c r="F1" s="186"/>
      <c r="G1" s="188" t="s">
        <v>75</v>
      </c>
      <c r="H1" s="189">
        <v>1</v>
      </c>
      <c r="I1" s="190"/>
    </row>
    <row r="2" spans="1:9" ht="13.5" thickBot="1">
      <c r="A2" s="325" t="s">
        <v>76</v>
      </c>
      <c r="B2" s="326"/>
      <c r="C2" s="191" t="s">
        <v>284</v>
      </c>
      <c r="D2" s="192"/>
      <c r="E2" s="193"/>
      <c r="F2" s="192"/>
      <c r="G2" s="327" t="s">
        <v>283</v>
      </c>
      <c r="H2" s="328"/>
      <c r="I2" s="329"/>
    </row>
    <row r="3" ht="13.5" thickTop="1">
      <c r="F3" s="126"/>
    </row>
    <row r="4" spans="1:9" ht="19.5" customHeight="1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6" customFormat="1" ht="13.5" thickBot="1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ht="12.75">
      <c r="A7" s="291" t="str">
        <f>'SO 05 001 Pol'!B7</f>
        <v>1</v>
      </c>
      <c r="B7" s="62" t="str">
        <f>'SO 05 001 Pol'!C7</f>
        <v>Zemní práce</v>
      </c>
      <c r="D7" s="203"/>
      <c r="E7" s="292">
        <f>'SO 05 001 Pol'!BA30</f>
        <v>0</v>
      </c>
      <c r="F7" s="293">
        <f>'SO 05 001 Pol'!BB30</f>
        <v>0</v>
      </c>
      <c r="G7" s="293">
        <f>'SO 05 001 Pol'!BC30</f>
        <v>0</v>
      </c>
      <c r="H7" s="293">
        <f>'SO 05 001 Pol'!BD30</f>
        <v>0</v>
      </c>
      <c r="I7" s="294">
        <f>'SO 05 001 Pol'!BE30</f>
        <v>0</v>
      </c>
    </row>
    <row r="8" spans="1:9" s="126" customFormat="1" ht="12.75">
      <c r="A8" s="291" t="str">
        <f>'SO 05 001 Pol'!B31</f>
        <v>2</v>
      </c>
      <c r="B8" s="62" t="str">
        <f>'SO 05 001 Pol'!C31</f>
        <v>Základy a zvláštní zakládání</v>
      </c>
      <c r="D8" s="203"/>
      <c r="E8" s="292">
        <f>'SO 05 001 Pol'!BA34</f>
        <v>0</v>
      </c>
      <c r="F8" s="293">
        <f>'SO 05 001 Pol'!BB34</f>
        <v>0</v>
      </c>
      <c r="G8" s="293">
        <f>'SO 05 001 Pol'!BC34</f>
        <v>0</v>
      </c>
      <c r="H8" s="293">
        <f>'SO 05 001 Pol'!BD34</f>
        <v>0</v>
      </c>
      <c r="I8" s="294">
        <f>'SO 05 001 Pol'!BE34</f>
        <v>0</v>
      </c>
    </row>
    <row r="9" spans="1:9" s="126" customFormat="1" ht="12.75">
      <c r="A9" s="291" t="str">
        <f>'SO 05 001 Pol'!B35</f>
        <v>3</v>
      </c>
      <c r="B9" s="62" t="str">
        <f>'SO 05 001 Pol'!C35</f>
        <v>Svislé a kompletní konstrukce</v>
      </c>
      <c r="D9" s="203"/>
      <c r="E9" s="292">
        <f>'SO 05 001 Pol'!BA44</f>
        <v>0</v>
      </c>
      <c r="F9" s="293">
        <f>'SO 05 001 Pol'!BB44</f>
        <v>0</v>
      </c>
      <c r="G9" s="293">
        <f>'SO 05 001 Pol'!BC44</f>
        <v>0</v>
      </c>
      <c r="H9" s="293">
        <f>'SO 05 001 Pol'!BD44</f>
        <v>0</v>
      </c>
      <c r="I9" s="294">
        <f>'SO 05 001 Pol'!BE44</f>
        <v>0</v>
      </c>
    </row>
    <row r="10" spans="1:9" s="126" customFormat="1" ht="12.75">
      <c r="A10" s="291" t="str">
        <f>'SO 05 001 Pol'!B45</f>
        <v>96</v>
      </c>
      <c r="B10" s="62" t="str">
        <f>'SO 05 001 Pol'!C45</f>
        <v>Bourání konstrukcí</v>
      </c>
      <c r="D10" s="203"/>
      <c r="E10" s="292">
        <f>'SO 05 001 Pol'!BA48</f>
        <v>0</v>
      </c>
      <c r="F10" s="293">
        <f>'SO 05 001 Pol'!BB48</f>
        <v>0</v>
      </c>
      <c r="G10" s="293">
        <f>'SO 05 001 Pol'!BC48</f>
        <v>0</v>
      </c>
      <c r="H10" s="293">
        <f>'SO 05 001 Pol'!BD48</f>
        <v>0</v>
      </c>
      <c r="I10" s="294">
        <f>'SO 05 001 Pol'!BE48</f>
        <v>0</v>
      </c>
    </row>
    <row r="11" spans="1:9" s="126" customFormat="1" ht="12.75">
      <c r="A11" s="291" t="str">
        <f>'SO 05 001 Pol'!B49</f>
        <v>97</v>
      </c>
      <c r="B11" s="62" t="str">
        <f>'SO 05 001 Pol'!C49</f>
        <v>Prorážení otvorů</v>
      </c>
      <c r="D11" s="203"/>
      <c r="E11" s="292">
        <f>'SO 05 001 Pol'!BA52</f>
        <v>0</v>
      </c>
      <c r="F11" s="293">
        <f>'SO 05 001 Pol'!BB52</f>
        <v>0</v>
      </c>
      <c r="G11" s="293">
        <f>'SO 05 001 Pol'!BC52</f>
        <v>0</v>
      </c>
      <c r="H11" s="293">
        <f>'SO 05 001 Pol'!BD52</f>
        <v>0</v>
      </c>
      <c r="I11" s="294">
        <f>'SO 05 001 Pol'!BE52</f>
        <v>0</v>
      </c>
    </row>
    <row r="12" spans="1:9" s="126" customFormat="1" ht="13.5" thickBot="1">
      <c r="A12" s="291" t="str">
        <f>'SO 05 001 Pol'!B53</f>
        <v>99</v>
      </c>
      <c r="B12" s="62" t="str">
        <f>'SO 05 001 Pol'!C53</f>
        <v>Staveništní přesun hmot</v>
      </c>
      <c r="D12" s="203"/>
      <c r="E12" s="292">
        <f>'SO 05 001 Pol'!BA55</f>
        <v>0</v>
      </c>
      <c r="F12" s="293">
        <f>'SO 05 001 Pol'!BB55</f>
        <v>0</v>
      </c>
      <c r="G12" s="293">
        <f>'SO 05 001 Pol'!BC55</f>
        <v>0</v>
      </c>
      <c r="H12" s="293">
        <f>'SO 05 001 Pol'!BD55</f>
        <v>0</v>
      </c>
      <c r="I12" s="294">
        <f>'SO 05 001 Pol'!BE55</f>
        <v>0</v>
      </c>
    </row>
    <row r="13" spans="1:9" s="14" customFormat="1" ht="13.5" thickBot="1">
      <c r="A13" s="204"/>
      <c r="B13" s="205" t="s">
        <v>79</v>
      </c>
      <c r="C13" s="205"/>
      <c r="D13" s="206"/>
      <c r="E13" s="207">
        <f>SUM(E7:E12)</f>
        <v>0</v>
      </c>
      <c r="F13" s="208">
        <f>SUM(F7:F12)</f>
        <v>0</v>
      </c>
      <c r="G13" s="208">
        <f>SUM(G7:G12)</f>
        <v>0</v>
      </c>
      <c r="H13" s="208">
        <f>SUM(H7:H12)</f>
        <v>0</v>
      </c>
      <c r="I13" s="209">
        <f>SUM(I7:I12)</f>
        <v>0</v>
      </c>
    </row>
    <row r="14" spans="1:9" ht="12.75">
      <c r="A14" s="126"/>
      <c r="B14" s="126"/>
      <c r="C14" s="126"/>
      <c r="D14" s="126"/>
      <c r="E14" s="126"/>
      <c r="F14" s="126"/>
      <c r="G14" s="126"/>
      <c r="H14" s="126"/>
      <c r="I14" s="126"/>
    </row>
    <row r="15" spans="1:57" ht="19.5" customHeight="1">
      <c r="A15" s="195" t="s">
        <v>80</v>
      </c>
      <c r="B15" s="195"/>
      <c r="C15" s="195"/>
      <c r="D15" s="195"/>
      <c r="E15" s="195"/>
      <c r="F15" s="195"/>
      <c r="G15" s="210"/>
      <c r="H15" s="195"/>
      <c r="I15" s="195"/>
      <c r="BA15" s="132"/>
      <c r="BB15" s="132"/>
      <c r="BC15" s="132"/>
      <c r="BD15" s="132"/>
      <c r="BE15" s="132"/>
    </row>
    <row r="16" ht="13.5" thickBot="1"/>
    <row r="17" spans="1:9" ht="12.75">
      <c r="A17" s="161" t="s">
        <v>81</v>
      </c>
      <c r="B17" s="162"/>
      <c r="C17" s="162"/>
      <c r="D17" s="211"/>
      <c r="E17" s="212" t="s">
        <v>82</v>
      </c>
      <c r="F17" s="213" t="s">
        <v>12</v>
      </c>
      <c r="G17" s="214" t="s">
        <v>83</v>
      </c>
      <c r="H17" s="215"/>
      <c r="I17" s="216" t="s">
        <v>82</v>
      </c>
    </row>
    <row r="18" spans="1:53" ht="12.75">
      <c r="A18" s="155" t="s">
        <v>133</v>
      </c>
      <c r="B18" s="146"/>
      <c r="C18" s="146"/>
      <c r="D18" s="217"/>
      <c r="E18" s="218"/>
      <c r="F18" s="219"/>
      <c r="G18" s="220">
        <v>0</v>
      </c>
      <c r="H18" s="221"/>
      <c r="I18" s="222">
        <f aca="true" t="shared" si="0" ref="I18:I25">E18+F18*G18/100</f>
        <v>0</v>
      </c>
      <c r="BA18" s="1">
        <v>0</v>
      </c>
    </row>
    <row r="19" spans="1:53" ht="12.75">
      <c r="A19" s="155" t="s">
        <v>134</v>
      </c>
      <c r="B19" s="146"/>
      <c r="C19" s="146"/>
      <c r="D19" s="217"/>
      <c r="E19" s="218"/>
      <c r="F19" s="219"/>
      <c r="G19" s="220">
        <v>0</v>
      </c>
      <c r="H19" s="221"/>
      <c r="I19" s="222">
        <f t="shared" si="0"/>
        <v>0</v>
      </c>
      <c r="BA19" s="1">
        <v>0</v>
      </c>
    </row>
    <row r="20" spans="1:53" ht="12.75">
      <c r="A20" s="155" t="s">
        <v>135</v>
      </c>
      <c r="B20" s="146"/>
      <c r="C20" s="146"/>
      <c r="D20" s="217"/>
      <c r="E20" s="218"/>
      <c r="F20" s="219"/>
      <c r="G20" s="220">
        <v>0</v>
      </c>
      <c r="H20" s="221"/>
      <c r="I20" s="222">
        <f t="shared" si="0"/>
        <v>0</v>
      </c>
      <c r="BA20" s="1">
        <v>0</v>
      </c>
    </row>
    <row r="21" spans="1:53" ht="12.75">
      <c r="A21" s="155" t="s">
        <v>136</v>
      </c>
      <c r="B21" s="146"/>
      <c r="C21" s="146"/>
      <c r="D21" s="217"/>
      <c r="E21" s="218"/>
      <c r="F21" s="219"/>
      <c r="G21" s="220">
        <v>0</v>
      </c>
      <c r="H21" s="221"/>
      <c r="I21" s="222">
        <f t="shared" si="0"/>
        <v>0</v>
      </c>
      <c r="BA21" s="1">
        <v>0</v>
      </c>
    </row>
    <row r="22" spans="1:53" ht="12.75">
      <c r="A22" s="155" t="s">
        <v>137</v>
      </c>
      <c r="B22" s="146"/>
      <c r="C22" s="146"/>
      <c r="D22" s="217"/>
      <c r="E22" s="218"/>
      <c r="F22" s="219"/>
      <c r="G22" s="220">
        <v>0</v>
      </c>
      <c r="H22" s="221"/>
      <c r="I22" s="222">
        <f t="shared" si="0"/>
        <v>0</v>
      </c>
      <c r="BA22" s="1">
        <v>1</v>
      </c>
    </row>
    <row r="23" spans="1:53" ht="12.75">
      <c r="A23" s="155" t="s">
        <v>138</v>
      </c>
      <c r="B23" s="146"/>
      <c r="C23" s="146"/>
      <c r="D23" s="217"/>
      <c r="E23" s="218"/>
      <c r="F23" s="219"/>
      <c r="G23" s="220">
        <v>0</v>
      </c>
      <c r="H23" s="221"/>
      <c r="I23" s="222">
        <f t="shared" si="0"/>
        <v>0</v>
      </c>
      <c r="BA23" s="1">
        <v>1</v>
      </c>
    </row>
    <row r="24" spans="1:53" ht="12.75">
      <c r="A24" s="155" t="s">
        <v>139</v>
      </c>
      <c r="B24" s="146"/>
      <c r="C24" s="146"/>
      <c r="D24" s="217"/>
      <c r="E24" s="218"/>
      <c r="F24" s="219"/>
      <c r="G24" s="220">
        <v>0</v>
      </c>
      <c r="H24" s="221"/>
      <c r="I24" s="222">
        <f t="shared" si="0"/>
        <v>0</v>
      </c>
      <c r="BA24" s="1">
        <v>2</v>
      </c>
    </row>
    <row r="25" spans="1:53" ht="12.75">
      <c r="A25" s="155" t="s">
        <v>140</v>
      </c>
      <c r="B25" s="146"/>
      <c r="C25" s="146"/>
      <c r="D25" s="217"/>
      <c r="E25" s="218"/>
      <c r="F25" s="219"/>
      <c r="G25" s="220">
        <v>0</v>
      </c>
      <c r="H25" s="221"/>
      <c r="I25" s="222">
        <f t="shared" si="0"/>
        <v>0</v>
      </c>
      <c r="BA25" s="1">
        <v>2</v>
      </c>
    </row>
    <row r="26" spans="1:9" ht="13.5" thickBot="1">
      <c r="A26" s="223"/>
      <c r="B26" s="224" t="s">
        <v>84</v>
      </c>
      <c r="C26" s="225"/>
      <c r="D26" s="226"/>
      <c r="E26" s="227"/>
      <c r="F26" s="228"/>
      <c r="G26" s="228"/>
      <c r="H26" s="321">
        <f>SUM(I18:I25)</f>
        <v>0</v>
      </c>
      <c r="I26" s="322"/>
    </row>
    <row r="28" spans="2:9" ht="12.75">
      <c r="B28" s="14"/>
      <c r="F28" s="229"/>
      <c r="G28" s="230"/>
      <c r="H28" s="230"/>
      <c r="I28" s="46"/>
    </row>
    <row r="29" spans="6:9" ht="12.75">
      <c r="F29" s="229"/>
      <c r="G29" s="230"/>
      <c r="H29" s="230"/>
      <c r="I29" s="46"/>
    </row>
    <row r="30" spans="6:9" ht="12.75">
      <c r="F30" s="229"/>
      <c r="G30" s="230"/>
      <c r="H30" s="230"/>
      <c r="I30" s="46"/>
    </row>
    <row r="31" spans="6:9" ht="12.75">
      <c r="F31" s="229"/>
      <c r="G31" s="230"/>
      <c r="H31" s="230"/>
      <c r="I31" s="46"/>
    </row>
    <row r="32" spans="6:9" ht="12.75">
      <c r="F32" s="229"/>
      <c r="G32" s="230"/>
      <c r="H32" s="230"/>
      <c r="I32" s="46"/>
    </row>
    <row r="33" spans="6:9" ht="12.75"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</sheetData>
  <mergeCells count="4">
    <mergeCell ref="H26:I26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6"/>
  <dimension ref="A1:CB128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39" customWidth="1"/>
    <col min="6" max="6" width="9.875" style="231" customWidth="1"/>
    <col min="7" max="7" width="13.875" style="231" customWidth="1"/>
    <col min="8" max="8" width="11.75390625" style="231" customWidth="1"/>
    <col min="9" max="9" width="11.625" style="231" customWidth="1"/>
    <col min="10" max="10" width="11.00390625" style="231" customWidth="1"/>
    <col min="11" max="11" width="10.375" style="23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32" t="s">
        <v>102</v>
      </c>
      <c r="B1" s="332"/>
      <c r="C1" s="332"/>
      <c r="D1" s="332"/>
      <c r="E1" s="332"/>
      <c r="F1" s="332"/>
      <c r="G1" s="332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23" t="s">
        <v>2</v>
      </c>
      <c r="B3" s="324"/>
      <c r="C3" s="185" t="s">
        <v>105</v>
      </c>
      <c r="D3" s="186"/>
      <c r="E3" s="235" t="s">
        <v>85</v>
      </c>
      <c r="F3" s="236">
        <f>'SO 05 001 Rek'!H1</f>
        <v>1</v>
      </c>
      <c r="G3" s="237"/>
    </row>
    <row r="4" spans="1:7" ht="13.5" thickBot="1">
      <c r="A4" s="333" t="s">
        <v>76</v>
      </c>
      <c r="B4" s="326"/>
      <c r="C4" s="191" t="s">
        <v>284</v>
      </c>
      <c r="D4" s="192"/>
      <c r="E4" s="334" t="str">
        <f>'SO 05 001 Rek'!G2</f>
        <v>Oprava římsy zdí</v>
      </c>
      <c r="F4" s="335"/>
      <c r="G4" s="336"/>
    </row>
    <row r="5" spans="1:7" ht="13.5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285</v>
      </c>
      <c r="C8" s="259" t="s">
        <v>286</v>
      </c>
      <c r="D8" s="260" t="s">
        <v>112</v>
      </c>
      <c r="E8" s="261">
        <v>188.9075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0</v>
      </c>
      <c r="K8" s="264">
        <f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</v>
      </c>
      <c r="CB8" s="256">
        <v>1</v>
      </c>
    </row>
    <row r="9" spans="1:15" ht="12.75">
      <c r="A9" s="265"/>
      <c r="B9" s="269"/>
      <c r="C9" s="330" t="s">
        <v>287</v>
      </c>
      <c r="D9" s="331"/>
      <c r="E9" s="270">
        <v>188.9075</v>
      </c>
      <c r="F9" s="271"/>
      <c r="G9" s="272"/>
      <c r="H9" s="273"/>
      <c r="I9" s="267"/>
      <c r="J9" s="274"/>
      <c r="K9" s="267"/>
      <c r="M9" s="268" t="s">
        <v>287</v>
      </c>
      <c r="O9" s="256"/>
    </row>
    <row r="10" spans="1:80" ht="12.75">
      <c r="A10" s="257">
        <v>2</v>
      </c>
      <c r="B10" s="258" t="s">
        <v>213</v>
      </c>
      <c r="C10" s="259" t="s">
        <v>214</v>
      </c>
      <c r="D10" s="260" t="s">
        <v>112</v>
      </c>
      <c r="E10" s="261">
        <v>46.1557</v>
      </c>
      <c r="F10" s="261">
        <v>0</v>
      </c>
      <c r="G10" s="262">
        <f>E10*F10</f>
        <v>0</v>
      </c>
      <c r="H10" s="263">
        <v>0</v>
      </c>
      <c r="I10" s="264">
        <f>E10*H10</f>
        <v>0</v>
      </c>
      <c r="J10" s="263">
        <v>0</v>
      </c>
      <c r="K10" s="264">
        <f>E10*J10</f>
        <v>0</v>
      </c>
      <c r="O10" s="256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>IF(AZ10=1,G10,0)</f>
        <v>0</v>
      </c>
      <c r="BB10" s="231">
        <f>IF(AZ10=2,G10,0)</f>
        <v>0</v>
      </c>
      <c r="BC10" s="231">
        <f>IF(AZ10=3,G10,0)</f>
        <v>0</v>
      </c>
      <c r="BD10" s="231">
        <f>IF(AZ10=4,G10,0)</f>
        <v>0</v>
      </c>
      <c r="BE10" s="231">
        <f>IF(AZ10=5,G10,0)</f>
        <v>0</v>
      </c>
      <c r="CA10" s="256">
        <v>1</v>
      </c>
      <c r="CB10" s="256">
        <v>1</v>
      </c>
    </row>
    <row r="11" spans="1:15" ht="12.75">
      <c r="A11" s="265"/>
      <c r="B11" s="269"/>
      <c r="C11" s="330" t="s">
        <v>288</v>
      </c>
      <c r="D11" s="331"/>
      <c r="E11" s="270">
        <v>46.1557</v>
      </c>
      <c r="F11" s="271"/>
      <c r="G11" s="272"/>
      <c r="H11" s="273"/>
      <c r="I11" s="267"/>
      <c r="J11" s="274"/>
      <c r="K11" s="267"/>
      <c r="M11" s="268" t="s">
        <v>288</v>
      </c>
      <c r="O11" s="256"/>
    </row>
    <row r="12" spans="1:80" ht="12.75">
      <c r="A12" s="257">
        <v>3</v>
      </c>
      <c r="B12" s="258" t="s">
        <v>216</v>
      </c>
      <c r="C12" s="259" t="s">
        <v>217</v>
      </c>
      <c r="D12" s="260" t="s">
        <v>112</v>
      </c>
      <c r="E12" s="261">
        <v>46.1557</v>
      </c>
      <c r="F12" s="261">
        <v>0</v>
      </c>
      <c r="G12" s="262">
        <f>E12*F12</f>
        <v>0</v>
      </c>
      <c r="H12" s="263">
        <v>0</v>
      </c>
      <c r="I12" s="264">
        <f>E12*H12</f>
        <v>0</v>
      </c>
      <c r="J12" s="263">
        <v>0</v>
      </c>
      <c r="K12" s="264">
        <f>E12*J12</f>
        <v>0</v>
      </c>
      <c r="O12" s="256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>IF(AZ12=1,G12,0)</f>
        <v>0</v>
      </c>
      <c r="BB12" s="231">
        <f>IF(AZ12=2,G12,0)</f>
        <v>0</v>
      </c>
      <c r="BC12" s="231">
        <f>IF(AZ12=3,G12,0)</f>
        <v>0</v>
      </c>
      <c r="BD12" s="231">
        <f>IF(AZ12=4,G12,0)</f>
        <v>0</v>
      </c>
      <c r="BE12" s="231">
        <f>IF(AZ12=5,G12,0)</f>
        <v>0</v>
      </c>
      <c r="CA12" s="256">
        <v>1</v>
      </c>
      <c r="CB12" s="256">
        <v>1</v>
      </c>
    </row>
    <row r="13" spans="1:15" ht="12.75">
      <c r="A13" s="265"/>
      <c r="B13" s="269"/>
      <c r="C13" s="330" t="s">
        <v>288</v>
      </c>
      <c r="D13" s="331"/>
      <c r="E13" s="270">
        <v>46.1557</v>
      </c>
      <c r="F13" s="271"/>
      <c r="G13" s="272"/>
      <c r="H13" s="273"/>
      <c r="I13" s="267"/>
      <c r="J13" s="274"/>
      <c r="K13" s="267"/>
      <c r="M13" s="268" t="s">
        <v>288</v>
      </c>
      <c r="O13" s="256"/>
    </row>
    <row r="14" spans="1:80" ht="12.75">
      <c r="A14" s="257">
        <v>4</v>
      </c>
      <c r="B14" s="258" t="s">
        <v>127</v>
      </c>
      <c r="C14" s="259" t="s">
        <v>128</v>
      </c>
      <c r="D14" s="260" t="s">
        <v>112</v>
      </c>
      <c r="E14" s="261">
        <v>188.9075</v>
      </c>
      <c r="F14" s="261">
        <v>0</v>
      </c>
      <c r="G14" s="262">
        <f>E14*F14</f>
        <v>0</v>
      </c>
      <c r="H14" s="263">
        <v>0</v>
      </c>
      <c r="I14" s="264">
        <f>E14*H14</f>
        <v>0</v>
      </c>
      <c r="J14" s="263">
        <v>0</v>
      </c>
      <c r="K14" s="264">
        <f>E14*J14</f>
        <v>0</v>
      </c>
      <c r="O14" s="256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56">
        <v>1</v>
      </c>
      <c r="CB14" s="256">
        <v>1</v>
      </c>
    </row>
    <row r="15" spans="1:15" ht="12.75">
      <c r="A15" s="265"/>
      <c r="B15" s="269"/>
      <c r="C15" s="330" t="s">
        <v>287</v>
      </c>
      <c r="D15" s="331"/>
      <c r="E15" s="270">
        <v>188.9075</v>
      </c>
      <c r="F15" s="271"/>
      <c r="G15" s="272"/>
      <c r="H15" s="273"/>
      <c r="I15" s="267"/>
      <c r="J15" s="274"/>
      <c r="K15" s="267"/>
      <c r="M15" s="268" t="s">
        <v>287</v>
      </c>
      <c r="O15" s="256"/>
    </row>
    <row r="16" spans="1:80" ht="12.75">
      <c r="A16" s="257">
        <v>5</v>
      </c>
      <c r="B16" s="258" t="s">
        <v>221</v>
      </c>
      <c r="C16" s="259" t="s">
        <v>222</v>
      </c>
      <c r="D16" s="260" t="s">
        <v>112</v>
      </c>
      <c r="E16" s="261">
        <v>46.1557</v>
      </c>
      <c r="F16" s="261">
        <v>0</v>
      </c>
      <c r="G16" s="262">
        <f>E16*F16</f>
        <v>0</v>
      </c>
      <c r="H16" s="263">
        <v>0</v>
      </c>
      <c r="I16" s="264">
        <f>E16*H16</f>
        <v>0</v>
      </c>
      <c r="J16" s="263">
        <v>0</v>
      </c>
      <c r="K16" s="264">
        <f>E16*J16</f>
        <v>0</v>
      </c>
      <c r="O16" s="256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IF(AZ16=1,G16,0)</f>
        <v>0</v>
      </c>
      <c r="BB16" s="231">
        <f>IF(AZ16=2,G16,0)</f>
        <v>0</v>
      </c>
      <c r="BC16" s="231">
        <f>IF(AZ16=3,G16,0)</f>
        <v>0</v>
      </c>
      <c r="BD16" s="231">
        <f>IF(AZ16=4,G16,0)</f>
        <v>0</v>
      </c>
      <c r="BE16" s="231">
        <f>IF(AZ16=5,G16,0)</f>
        <v>0</v>
      </c>
      <c r="CA16" s="256">
        <v>1</v>
      </c>
      <c r="CB16" s="256">
        <v>1</v>
      </c>
    </row>
    <row r="17" spans="1:15" ht="12.75">
      <c r="A17" s="265"/>
      <c r="B17" s="269"/>
      <c r="C17" s="330" t="s">
        <v>288</v>
      </c>
      <c r="D17" s="331"/>
      <c r="E17" s="270">
        <v>46.1557</v>
      </c>
      <c r="F17" s="271"/>
      <c r="G17" s="272"/>
      <c r="H17" s="273"/>
      <c r="I17" s="267"/>
      <c r="J17" s="274"/>
      <c r="K17" s="267"/>
      <c r="M17" s="268" t="s">
        <v>288</v>
      </c>
      <c r="O17" s="256"/>
    </row>
    <row r="18" spans="1:80" ht="12.75">
      <c r="A18" s="257">
        <v>6</v>
      </c>
      <c r="B18" s="258" t="s">
        <v>131</v>
      </c>
      <c r="C18" s="259" t="s">
        <v>132</v>
      </c>
      <c r="D18" s="260" t="s">
        <v>112</v>
      </c>
      <c r="E18" s="261">
        <v>188.9075</v>
      </c>
      <c r="F18" s="261">
        <v>0</v>
      </c>
      <c r="G18" s="262">
        <f>E18*F18</f>
        <v>0</v>
      </c>
      <c r="H18" s="263">
        <v>0</v>
      </c>
      <c r="I18" s="264">
        <f>E18*H18</f>
        <v>0</v>
      </c>
      <c r="J18" s="263">
        <v>0</v>
      </c>
      <c r="K18" s="264">
        <f>E18*J18</f>
        <v>0</v>
      </c>
      <c r="O18" s="256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6">
        <v>1</v>
      </c>
      <c r="CB18" s="256">
        <v>1</v>
      </c>
    </row>
    <row r="19" spans="1:15" ht="12.75">
      <c r="A19" s="265"/>
      <c r="B19" s="269"/>
      <c r="C19" s="330" t="s">
        <v>287</v>
      </c>
      <c r="D19" s="331"/>
      <c r="E19" s="270">
        <v>188.9075</v>
      </c>
      <c r="F19" s="271"/>
      <c r="G19" s="272"/>
      <c r="H19" s="273"/>
      <c r="I19" s="267"/>
      <c r="J19" s="274"/>
      <c r="K19" s="267"/>
      <c r="M19" s="268" t="s">
        <v>287</v>
      </c>
      <c r="O19" s="256"/>
    </row>
    <row r="20" spans="1:80" ht="12.75">
      <c r="A20" s="257">
        <v>7</v>
      </c>
      <c r="B20" s="258" t="s">
        <v>224</v>
      </c>
      <c r="C20" s="259" t="s">
        <v>225</v>
      </c>
      <c r="D20" s="260" t="s">
        <v>168</v>
      </c>
      <c r="E20" s="261">
        <v>263.7468</v>
      </c>
      <c r="F20" s="261">
        <v>0</v>
      </c>
      <c r="G20" s="262">
        <f>E20*F20</f>
        <v>0</v>
      </c>
      <c r="H20" s="263">
        <v>0</v>
      </c>
      <c r="I20" s="264">
        <f>E20*H20</f>
        <v>0</v>
      </c>
      <c r="J20" s="263">
        <v>0</v>
      </c>
      <c r="K20" s="264">
        <f>E20*J20</f>
        <v>0</v>
      </c>
      <c r="O20" s="256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>IF(AZ20=1,G20,0)</f>
        <v>0</v>
      </c>
      <c r="BB20" s="231">
        <f>IF(AZ20=2,G20,0)</f>
        <v>0</v>
      </c>
      <c r="BC20" s="231">
        <f>IF(AZ20=3,G20,0)</f>
        <v>0</v>
      </c>
      <c r="BD20" s="231">
        <f>IF(AZ20=4,G20,0)</f>
        <v>0</v>
      </c>
      <c r="BE20" s="231">
        <f>IF(AZ20=5,G20,0)</f>
        <v>0</v>
      </c>
      <c r="CA20" s="256">
        <v>1</v>
      </c>
      <c r="CB20" s="256">
        <v>1</v>
      </c>
    </row>
    <row r="21" spans="1:15" ht="12.75">
      <c r="A21" s="265"/>
      <c r="B21" s="269"/>
      <c r="C21" s="330" t="s">
        <v>289</v>
      </c>
      <c r="D21" s="331"/>
      <c r="E21" s="270">
        <v>263.7468</v>
      </c>
      <c r="F21" s="271"/>
      <c r="G21" s="272"/>
      <c r="H21" s="273"/>
      <c r="I21" s="267"/>
      <c r="J21" s="274"/>
      <c r="K21" s="267"/>
      <c r="M21" s="268" t="s">
        <v>289</v>
      </c>
      <c r="O21" s="256"/>
    </row>
    <row r="22" spans="1:80" ht="12.75">
      <c r="A22" s="257">
        <v>8</v>
      </c>
      <c r="B22" s="258" t="s">
        <v>290</v>
      </c>
      <c r="C22" s="259" t="s">
        <v>291</v>
      </c>
      <c r="D22" s="260" t="s">
        <v>168</v>
      </c>
      <c r="E22" s="261">
        <v>131.8734</v>
      </c>
      <c r="F22" s="261">
        <v>0</v>
      </c>
      <c r="G22" s="262">
        <f>E22*F22</f>
        <v>0</v>
      </c>
      <c r="H22" s="263">
        <v>0</v>
      </c>
      <c r="I22" s="264">
        <f>E22*H22</f>
        <v>0</v>
      </c>
      <c r="J22" s="263">
        <v>0</v>
      </c>
      <c r="K22" s="264">
        <f>E22*J22</f>
        <v>0</v>
      </c>
      <c r="O22" s="256">
        <v>2</v>
      </c>
      <c r="AA22" s="231">
        <v>1</v>
      </c>
      <c r="AB22" s="231">
        <v>1</v>
      </c>
      <c r="AC22" s="231">
        <v>1</v>
      </c>
      <c r="AZ22" s="231">
        <v>1</v>
      </c>
      <c r="BA22" s="231">
        <f>IF(AZ22=1,G22,0)</f>
        <v>0</v>
      </c>
      <c r="BB22" s="231">
        <f>IF(AZ22=2,G22,0)</f>
        <v>0</v>
      </c>
      <c r="BC22" s="231">
        <f>IF(AZ22=3,G22,0)</f>
        <v>0</v>
      </c>
      <c r="BD22" s="231">
        <f>IF(AZ22=4,G22,0)</f>
        <v>0</v>
      </c>
      <c r="BE22" s="231">
        <f>IF(AZ22=5,G22,0)</f>
        <v>0</v>
      </c>
      <c r="CA22" s="256">
        <v>1</v>
      </c>
      <c r="CB22" s="256">
        <v>1</v>
      </c>
    </row>
    <row r="23" spans="1:15" ht="12.75">
      <c r="A23" s="265"/>
      <c r="B23" s="269"/>
      <c r="C23" s="330" t="s">
        <v>292</v>
      </c>
      <c r="D23" s="331"/>
      <c r="E23" s="270">
        <v>131.8734</v>
      </c>
      <c r="F23" s="271"/>
      <c r="G23" s="272"/>
      <c r="H23" s="273"/>
      <c r="I23" s="267"/>
      <c r="J23" s="274"/>
      <c r="K23" s="267"/>
      <c r="M23" s="268" t="s">
        <v>292</v>
      </c>
      <c r="O23" s="256"/>
    </row>
    <row r="24" spans="1:80" ht="12.75">
      <c r="A24" s="257">
        <v>9</v>
      </c>
      <c r="B24" s="258" t="s">
        <v>293</v>
      </c>
      <c r="C24" s="259" t="s">
        <v>294</v>
      </c>
      <c r="D24" s="260" t="s">
        <v>168</v>
      </c>
      <c r="E24" s="261">
        <v>263.7468</v>
      </c>
      <c r="F24" s="261">
        <v>0</v>
      </c>
      <c r="G24" s="262">
        <f>E24*F24</f>
        <v>0</v>
      </c>
      <c r="H24" s="263">
        <v>0</v>
      </c>
      <c r="I24" s="264">
        <f>E24*H24</f>
        <v>0</v>
      </c>
      <c r="J24" s="263">
        <v>0</v>
      </c>
      <c r="K24" s="264">
        <f>E24*J24</f>
        <v>0</v>
      </c>
      <c r="O24" s="256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>IF(AZ24=1,G24,0)</f>
        <v>0</v>
      </c>
      <c r="BB24" s="231">
        <f>IF(AZ24=2,G24,0)</f>
        <v>0</v>
      </c>
      <c r="BC24" s="231">
        <f>IF(AZ24=3,G24,0)</f>
        <v>0</v>
      </c>
      <c r="BD24" s="231">
        <f>IF(AZ24=4,G24,0)</f>
        <v>0</v>
      </c>
      <c r="BE24" s="231">
        <f>IF(AZ24=5,G24,0)</f>
        <v>0</v>
      </c>
      <c r="CA24" s="256">
        <v>1</v>
      </c>
      <c r="CB24" s="256">
        <v>1</v>
      </c>
    </row>
    <row r="25" spans="1:15" ht="12.75">
      <c r="A25" s="265"/>
      <c r="B25" s="269"/>
      <c r="C25" s="330" t="s">
        <v>289</v>
      </c>
      <c r="D25" s="331"/>
      <c r="E25" s="270">
        <v>263.7468</v>
      </c>
      <c r="F25" s="271"/>
      <c r="G25" s="272"/>
      <c r="H25" s="273"/>
      <c r="I25" s="267"/>
      <c r="J25" s="274"/>
      <c r="K25" s="267"/>
      <c r="M25" s="268" t="s">
        <v>289</v>
      </c>
      <c r="O25" s="256"/>
    </row>
    <row r="26" spans="1:80" ht="12.75">
      <c r="A26" s="257">
        <v>10</v>
      </c>
      <c r="B26" s="258" t="s">
        <v>295</v>
      </c>
      <c r="C26" s="259" t="s">
        <v>296</v>
      </c>
      <c r="D26" s="260" t="s">
        <v>168</v>
      </c>
      <c r="E26" s="261">
        <v>263.7468</v>
      </c>
      <c r="F26" s="261">
        <v>0</v>
      </c>
      <c r="G26" s="262">
        <f>E26*F26</f>
        <v>0</v>
      </c>
      <c r="H26" s="263">
        <v>0</v>
      </c>
      <c r="I26" s="264">
        <f>E26*H26</f>
        <v>0</v>
      </c>
      <c r="J26" s="263">
        <v>0</v>
      </c>
      <c r="K26" s="264">
        <f>E26*J26</f>
        <v>0</v>
      </c>
      <c r="O26" s="256">
        <v>2</v>
      </c>
      <c r="AA26" s="231">
        <v>1</v>
      </c>
      <c r="AB26" s="231">
        <v>1</v>
      </c>
      <c r="AC26" s="231">
        <v>1</v>
      </c>
      <c r="AZ26" s="231">
        <v>1</v>
      </c>
      <c r="BA26" s="231">
        <f>IF(AZ26=1,G26,0)</f>
        <v>0</v>
      </c>
      <c r="BB26" s="231">
        <f>IF(AZ26=2,G26,0)</f>
        <v>0</v>
      </c>
      <c r="BC26" s="231">
        <f>IF(AZ26=3,G26,0)</f>
        <v>0</v>
      </c>
      <c r="BD26" s="231">
        <f>IF(AZ26=4,G26,0)</f>
        <v>0</v>
      </c>
      <c r="BE26" s="231">
        <f>IF(AZ26=5,G26,0)</f>
        <v>0</v>
      </c>
      <c r="CA26" s="256">
        <v>1</v>
      </c>
      <c r="CB26" s="256">
        <v>1</v>
      </c>
    </row>
    <row r="27" spans="1:15" ht="12.75">
      <c r="A27" s="265"/>
      <c r="B27" s="269"/>
      <c r="C27" s="330" t="s">
        <v>289</v>
      </c>
      <c r="D27" s="331"/>
      <c r="E27" s="270">
        <v>263.7468</v>
      </c>
      <c r="F27" s="271"/>
      <c r="G27" s="272"/>
      <c r="H27" s="273"/>
      <c r="I27" s="267"/>
      <c r="J27" s="274"/>
      <c r="K27" s="267"/>
      <c r="M27" s="268" t="s">
        <v>289</v>
      </c>
      <c r="O27" s="256"/>
    </row>
    <row r="28" spans="1:80" ht="12.75">
      <c r="A28" s="257">
        <v>11</v>
      </c>
      <c r="B28" s="258" t="s">
        <v>233</v>
      </c>
      <c r="C28" s="259" t="s">
        <v>234</v>
      </c>
      <c r="D28" s="260" t="s">
        <v>235</v>
      </c>
      <c r="E28" s="261">
        <v>1.5825</v>
      </c>
      <c r="F28" s="261">
        <v>0</v>
      </c>
      <c r="G28" s="262">
        <f>E28*F28</f>
        <v>0</v>
      </c>
      <c r="H28" s="263">
        <v>0.001</v>
      </c>
      <c r="I28" s="264">
        <f>E28*H28</f>
        <v>0.0015825000000000001</v>
      </c>
      <c r="J28" s="263"/>
      <c r="K28" s="264">
        <f>E28*J28</f>
        <v>0</v>
      </c>
      <c r="O28" s="256">
        <v>2</v>
      </c>
      <c r="AA28" s="231">
        <v>3</v>
      </c>
      <c r="AB28" s="231">
        <v>1</v>
      </c>
      <c r="AC28" s="231">
        <v>572410</v>
      </c>
      <c r="AZ28" s="231">
        <v>1</v>
      </c>
      <c r="BA28" s="231">
        <f>IF(AZ28=1,G28,0)</f>
        <v>0</v>
      </c>
      <c r="BB28" s="231">
        <f>IF(AZ28=2,G28,0)</f>
        <v>0</v>
      </c>
      <c r="BC28" s="231">
        <f>IF(AZ28=3,G28,0)</f>
        <v>0</v>
      </c>
      <c r="BD28" s="231">
        <f>IF(AZ28=4,G28,0)</f>
        <v>0</v>
      </c>
      <c r="BE28" s="231">
        <f>IF(AZ28=5,G28,0)</f>
        <v>0</v>
      </c>
      <c r="CA28" s="256">
        <v>3</v>
      </c>
      <c r="CB28" s="256">
        <v>1</v>
      </c>
    </row>
    <row r="29" spans="1:15" ht="12.75">
      <c r="A29" s="265"/>
      <c r="B29" s="269"/>
      <c r="C29" s="330" t="s">
        <v>297</v>
      </c>
      <c r="D29" s="331"/>
      <c r="E29" s="270">
        <v>1.5825</v>
      </c>
      <c r="F29" s="271"/>
      <c r="G29" s="272"/>
      <c r="H29" s="273"/>
      <c r="I29" s="267"/>
      <c r="J29" s="274"/>
      <c r="K29" s="267"/>
      <c r="M29" s="268" t="s">
        <v>297</v>
      </c>
      <c r="O29" s="256"/>
    </row>
    <row r="30" spans="1:57" ht="12.75">
      <c r="A30" s="275"/>
      <c r="B30" s="276" t="s">
        <v>100</v>
      </c>
      <c r="C30" s="277" t="s">
        <v>109</v>
      </c>
      <c r="D30" s="278"/>
      <c r="E30" s="279"/>
      <c r="F30" s="280"/>
      <c r="G30" s="281">
        <f>SUM(G7:G29)</f>
        <v>0</v>
      </c>
      <c r="H30" s="282"/>
      <c r="I30" s="283">
        <f>SUM(I7:I29)</f>
        <v>0.0015825000000000001</v>
      </c>
      <c r="J30" s="282"/>
      <c r="K30" s="283">
        <f>SUM(K7:K29)</f>
        <v>0</v>
      </c>
      <c r="O30" s="256">
        <v>4</v>
      </c>
      <c r="BA30" s="284">
        <f>SUM(BA7:BA29)</f>
        <v>0</v>
      </c>
      <c r="BB30" s="284">
        <f>SUM(BB7:BB29)</f>
        <v>0</v>
      </c>
      <c r="BC30" s="284">
        <f>SUM(BC7:BC29)</f>
        <v>0</v>
      </c>
      <c r="BD30" s="284">
        <f>SUM(BD7:BD29)</f>
        <v>0</v>
      </c>
      <c r="BE30" s="284">
        <f>SUM(BE7:BE29)</f>
        <v>0</v>
      </c>
    </row>
    <row r="31" spans="1:15" ht="12.75">
      <c r="A31" s="246" t="s">
        <v>97</v>
      </c>
      <c r="B31" s="247" t="s">
        <v>241</v>
      </c>
      <c r="C31" s="248" t="s">
        <v>242</v>
      </c>
      <c r="D31" s="249"/>
      <c r="E31" s="250"/>
      <c r="F31" s="250"/>
      <c r="G31" s="251"/>
      <c r="H31" s="252"/>
      <c r="I31" s="253"/>
      <c r="J31" s="254"/>
      <c r="K31" s="255"/>
      <c r="O31" s="256">
        <v>1</v>
      </c>
    </row>
    <row r="32" spans="1:80" ht="12.75">
      <c r="A32" s="257">
        <v>12</v>
      </c>
      <c r="B32" s="258" t="s">
        <v>244</v>
      </c>
      <c r="C32" s="259" t="s">
        <v>245</v>
      </c>
      <c r="D32" s="260" t="s">
        <v>168</v>
      </c>
      <c r="E32" s="261">
        <v>98.905</v>
      </c>
      <c r="F32" s="261">
        <v>0</v>
      </c>
      <c r="G32" s="262">
        <f>E32*F32</f>
        <v>0</v>
      </c>
      <c r="H32" s="263">
        <v>2E-05</v>
      </c>
      <c r="I32" s="264">
        <f>E32*H32</f>
        <v>0.0019781</v>
      </c>
      <c r="J32" s="263">
        <v>0</v>
      </c>
      <c r="K32" s="264">
        <f>E32*J32</f>
        <v>0</v>
      </c>
      <c r="O32" s="256">
        <v>2</v>
      </c>
      <c r="AA32" s="231">
        <v>1</v>
      </c>
      <c r="AB32" s="231">
        <v>1</v>
      </c>
      <c r="AC32" s="231">
        <v>1</v>
      </c>
      <c r="AZ32" s="231">
        <v>1</v>
      </c>
      <c r="BA32" s="231">
        <f>IF(AZ32=1,G32,0)</f>
        <v>0</v>
      </c>
      <c r="BB32" s="231">
        <f>IF(AZ32=2,G32,0)</f>
        <v>0</v>
      </c>
      <c r="BC32" s="231">
        <f>IF(AZ32=3,G32,0)</f>
        <v>0</v>
      </c>
      <c r="BD32" s="231">
        <f>IF(AZ32=4,G32,0)</f>
        <v>0</v>
      </c>
      <c r="BE32" s="231">
        <f>IF(AZ32=5,G32,0)</f>
        <v>0</v>
      </c>
      <c r="CA32" s="256">
        <v>1</v>
      </c>
      <c r="CB32" s="256">
        <v>1</v>
      </c>
    </row>
    <row r="33" spans="1:15" ht="12.75">
      <c r="A33" s="265"/>
      <c r="B33" s="269"/>
      <c r="C33" s="330" t="s">
        <v>298</v>
      </c>
      <c r="D33" s="331"/>
      <c r="E33" s="270">
        <v>98.905</v>
      </c>
      <c r="F33" s="271"/>
      <c r="G33" s="272"/>
      <c r="H33" s="273"/>
      <c r="I33" s="267"/>
      <c r="J33" s="274"/>
      <c r="K33" s="267"/>
      <c r="M33" s="268" t="s">
        <v>298</v>
      </c>
      <c r="O33" s="256"/>
    </row>
    <row r="34" spans="1:57" ht="12.75">
      <c r="A34" s="275"/>
      <c r="B34" s="276" t="s">
        <v>100</v>
      </c>
      <c r="C34" s="277" t="s">
        <v>243</v>
      </c>
      <c r="D34" s="278"/>
      <c r="E34" s="279"/>
      <c r="F34" s="280"/>
      <c r="G34" s="281">
        <f>SUM(G31:G33)</f>
        <v>0</v>
      </c>
      <c r="H34" s="282"/>
      <c r="I34" s="283">
        <f>SUM(I31:I33)</f>
        <v>0.0019781</v>
      </c>
      <c r="J34" s="282"/>
      <c r="K34" s="283">
        <f>SUM(K31:K33)</f>
        <v>0</v>
      </c>
      <c r="O34" s="256">
        <v>4</v>
      </c>
      <c r="BA34" s="284">
        <f>SUM(BA31:BA33)</f>
        <v>0</v>
      </c>
      <c r="BB34" s="284">
        <f>SUM(BB31:BB33)</f>
        <v>0</v>
      </c>
      <c r="BC34" s="284">
        <f>SUM(BC31:BC33)</f>
        <v>0</v>
      </c>
      <c r="BD34" s="284">
        <f>SUM(BD31:BD33)</f>
        <v>0</v>
      </c>
      <c r="BE34" s="284">
        <f>SUM(BE31:BE33)</f>
        <v>0</v>
      </c>
    </row>
    <row r="35" spans="1:15" ht="12.75">
      <c r="A35" s="246" t="s">
        <v>97</v>
      </c>
      <c r="B35" s="247" t="s">
        <v>160</v>
      </c>
      <c r="C35" s="248" t="s">
        <v>161</v>
      </c>
      <c r="D35" s="249"/>
      <c r="E35" s="250"/>
      <c r="F35" s="250"/>
      <c r="G35" s="251"/>
      <c r="H35" s="252"/>
      <c r="I35" s="253"/>
      <c r="J35" s="254"/>
      <c r="K35" s="255"/>
      <c r="O35" s="256">
        <v>1</v>
      </c>
    </row>
    <row r="36" spans="1:80" ht="12.75">
      <c r="A36" s="257">
        <v>13</v>
      </c>
      <c r="B36" s="258" t="s">
        <v>260</v>
      </c>
      <c r="C36" s="259" t="s">
        <v>261</v>
      </c>
      <c r="D36" s="260" t="s">
        <v>197</v>
      </c>
      <c r="E36" s="261">
        <v>1.9869</v>
      </c>
      <c r="F36" s="261">
        <v>0</v>
      </c>
      <c r="G36" s="262">
        <f>E36*F36</f>
        <v>0</v>
      </c>
      <c r="H36" s="263">
        <v>1.06103</v>
      </c>
      <c r="I36" s="264">
        <f>E36*H36</f>
        <v>2.108160507</v>
      </c>
      <c r="J36" s="263">
        <v>0</v>
      </c>
      <c r="K36" s="264">
        <f>E36*J36</f>
        <v>0</v>
      </c>
      <c r="O36" s="256">
        <v>2</v>
      </c>
      <c r="AA36" s="231">
        <v>1</v>
      </c>
      <c r="AB36" s="231">
        <v>1</v>
      </c>
      <c r="AC36" s="231">
        <v>1</v>
      </c>
      <c r="AZ36" s="231">
        <v>1</v>
      </c>
      <c r="BA36" s="231">
        <f>IF(AZ36=1,G36,0)</f>
        <v>0</v>
      </c>
      <c r="BB36" s="231">
        <f>IF(AZ36=2,G36,0)</f>
        <v>0</v>
      </c>
      <c r="BC36" s="231">
        <f>IF(AZ36=3,G36,0)</f>
        <v>0</v>
      </c>
      <c r="BD36" s="231">
        <f>IF(AZ36=4,G36,0)</f>
        <v>0</v>
      </c>
      <c r="BE36" s="231">
        <f>IF(AZ36=5,G36,0)</f>
        <v>0</v>
      </c>
      <c r="CA36" s="256">
        <v>1</v>
      </c>
      <c r="CB36" s="256">
        <v>1</v>
      </c>
    </row>
    <row r="37" spans="1:15" ht="12.75">
      <c r="A37" s="265"/>
      <c r="B37" s="269"/>
      <c r="C37" s="330" t="s">
        <v>299</v>
      </c>
      <c r="D37" s="331"/>
      <c r="E37" s="270">
        <v>1.9869</v>
      </c>
      <c r="F37" s="271"/>
      <c r="G37" s="272"/>
      <c r="H37" s="273"/>
      <c r="I37" s="267"/>
      <c r="J37" s="274"/>
      <c r="K37" s="267"/>
      <c r="M37" s="268" t="s">
        <v>299</v>
      </c>
      <c r="O37" s="256"/>
    </row>
    <row r="38" spans="1:80" ht="12.75">
      <c r="A38" s="257">
        <v>14</v>
      </c>
      <c r="B38" s="258" t="s">
        <v>300</v>
      </c>
      <c r="C38" s="259" t="s">
        <v>301</v>
      </c>
      <c r="D38" s="260" t="s">
        <v>112</v>
      </c>
      <c r="E38" s="261">
        <v>21.9789</v>
      </c>
      <c r="F38" s="261">
        <v>0</v>
      </c>
      <c r="G38" s="262">
        <f>E38*F38</f>
        <v>0</v>
      </c>
      <c r="H38" s="263">
        <v>2.94655</v>
      </c>
      <c r="I38" s="264">
        <f>E38*H38</f>
        <v>64.76192779499999</v>
      </c>
      <c r="J38" s="263">
        <v>0</v>
      </c>
      <c r="K38" s="264">
        <f>E38*J38</f>
        <v>0</v>
      </c>
      <c r="O38" s="256">
        <v>2</v>
      </c>
      <c r="AA38" s="231">
        <v>1</v>
      </c>
      <c r="AB38" s="231">
        <v>1</v>
      </c>
      <c r="AC38" s="231">
        <v>1</v>
      </c>
      <c r="AZ38" s="231">
        <v>1</v>
      </c>
      <c r="BA38" s="231">
        <f>IF(AZ38=1,G38,0)</f>
        <v>0</v>
      </c>
      <c r="BB38" s="231">
        <f>IF(AZ38=2,G38,0)</f>
        <v>0</v>
      </c>
      <c r="BC38" s="231">
        <f>IF(AZ38=3,G38,0)</f>
        <v>0</v>
      </c>
      <c r="BD38" s="231">
        <f>IF(AZ38=4,G38,0)</f>
        <v>0</v>
      </c>
      <c r="BE38" s="231">
        <f>IF(AZ38=5,G38,0)</f>
        <v>0</v>
      </c>
      <c r="CA38" s="256">
        <v>1</v>
      </c>
      <c r="CB38" s="256">
        <v>1</v>
      </c>
    </row>
    <row r="39" spans="1:15" ht="12.75">
      <c r="A39" s="265"/>
      <c r="B39" s="269"/>
      <c r="C39" s="330" t="s">
        <v>302</v>
      </c>
      <c r="D39" s="331"/>
      <c r="E39" s="270">
        <v>21.9789</v>
      </c>
      <c r="F39" s="271"/>
      <c r="G39" s="272"/>
      <c r="H39" s="273"/>
      <c r="I39" s="267"/>
      <c r="J39" s="274"/>
      <c r="K39" s="267"/>
      <c r="M39" s="268" t="s">
        <v>302</v>
      </c>
      <c r="O39" s="256"/>
    </row>
    <row r="40" spans="1:80" ht="12.75">
      <c r="A40" s="257">
        <v>15</v>
      </c>
      <c r="B40" s="258" t="s">
        <v>303</v>
      </c>
      <c r="C40" s="259" t="s">
        <v>304</v>
      </c>
      <c r="D40" s="260" t="s">
        <v>168</v>
      </c>
      <c r="E40" s="261">
        <v>103.3008</v>
      </c>
      <c r="F40" s="261">
        <v>0</v>
      </c>
      <c r="G40" s="262">
        <f>E40*F40</f>
        <v>0</v>
      </c>
      <c r="H40" s="263">
        <v>0.01444</v>
      </c>
      <c r="I40" s="264">
        <f>E40*H40</f>
        <v>1.491663552</v>
      </c>
      <c r="J40" s="263">
        <v>0</v>
      </c>
      <c r="K40" s="264">
        <f>E40*J40</f>
        <v>0</v>
      </c>
      <c r="O40" s="256">
        <v>2</v>
      </c>
      <c r="AA40" s="231">
        <v>1</v>
      </c>
      <c r="AB40" s="231">
        <v>1</v>
      </c>
      <c r="AC40" s="231">
        <v>1</v>
      </c>
      <c r="AZ40" s="231">
        <v>1</v>
      </c>
      <c r="BA40" s="231">
        <f>IF(AZ40=1,G40,0)</f>
        <v>0</v>
      </c>
      <c r="BB40" s="231">
        <f>IF(AZ40=2,G40,0)</f>
        <v>0</v>
      </c>
      <c r="BC40" s="231">
        <f>IF(AZ40=3,G40,0)</f>
        <v>0</v>
      </c>
      <c r="BD40" s="231">
        <f>IF(AZ40=4,G40,0)</f>
        <v>0</v>
      </c>
      <c r="BE40" s="231">
        <f>IF(AZ40=5,G40,0)</f>
        <v>0</v>
      </c>
      <c r="CA40" s="256">
        <v>1</v>
      </c>
      <c r="CB40" s="256">
        <v>1</v>
      </c>
    </row>
    <row r="41" spans="1:15" ht="12.75">
      <c r="A41" s="265"/>
      <c r="B41" s="269"/>
      <c r="C41" s="330" t="s">
        <v>305</v>
      </c>
      <c r="D41" s="331"/>
      <c r="E41" s="270">
        <v>103.3008</v>
      </c>
      <c r="F41" s="271"/>
      <c r="G41" s="272"/>
      <c r="H41" s="273"/>
      <c r="I41" s="267"/>
      <c r="J41" s="274"/>
      <c r="K41" s="267"/>
      <c r="M41" s="268" t="s">
        <v>305</v>
      </c>
      <c r="O41" s="256"/>
    </row>
    <row r="42" spans="1:80" ht="12.75">
      <c r="A42" s="257">
        <v>16</v>
      </c>
      <c r="B42" s="258" t="s">
        <v>306</v>
      </c>
      <c r="C42" s="259" t="s">
        <v>307</v>
      </c>
      <c r="D42" s="260" t="s">
        <v>168</v>
      </c>
      <c r="E42" s="261">
        <v>103.3008</v>
      </c>
      <c r="F42" s="261">
        <v>0</v>
      </c>
      <c r="G42" s="262">
        <f>E42*F42</f>
        <v>0</v>
      </c>
      <c r="H42" s="263">
        <v>0.00097</v>
      </c>
      <c r="I42" s="264">
        <f>E42*H42</f>
        <v>0.100201776</v>
      </c>
      <c r="J42" s="263">
        <v>0</v>
      </c>
      <c r="K42" s="264">
        <f>E42*J42</f>
        <v>0</v>
      </c>
      <c r="O42" s="256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>IF(AZ42=1,G42,0)</f>
        <v>0</v>
      </c>
      <c r="BB42" s="231">
        <f>IF(AZ42=2,G42,0)</f>
        <v>0</v>
      </c>
      <c r="BC42" s="231">
        <f>IF(AZ42=3,G42,0)</f>
        <v>0</v>
      </c>
      <c r="BD42" s="231">
        <f>IF(AZ42=4,G42,0)</f>
        <v>0</v>
      </c>
      <c r="BE42" s="231">
        <f>IF(AZ42=5,G42,0)</f>
        <v>0</v>
      </c>
      <c r="CA42" s="256">
        <v>1</v>
      </c>
      <c r="CB42" s="256">
        <v>1</v>
      </c>
    </row>
    <row r="43" spans="1:15" ht="12.75">
      <c r="A43" s="265"/>
      <c r="B43" s="269"/>
      <c r="C43" s="330" t="s">
        <v>305</v>
      </c>
      <c r="D43" s="331"/>
      <c r="E43" s="270">
        <v>103.3008</v>
      </c>
      <c r="F43" s="271"/>
      <c r="G43" s="272"/>
      <c r="H43" s="273"/>
      <c r="I43" s="267"/>
      <c r="J43" s="274"/>
      <c r="K43" s="267"/>
      <c r="M43" s="268" t="s">
        <v>305</v>
      </c>
      <c r="O43" s="256"/>
    </row>
    <row r="44" spans="1:57" ht="12.75">
      <c r="A44" s="275"/>
      <c r="B44" s="276" t="s">
        <v>100</v>
      </c>
      <c r="C44" s="277" t="s">
        <v>162</v>
      </c>
      <c r="D44" s="278"/>
      <c r="E44" s="279"/>
      <c r="F44" s="280"/>
      <c r="G44" s="281">
        <f>SUM(G35:G43)</f>
        <v>0</v>
      </c>
      <c r="H44" s="282"/>
      <c r="I44" s="283">
        <f>SUM(I35:I43)</f>
        <v>68.46195363</v>
      </c>
      <c r="J44" s="282"/>
      <c r="K44" s="283">
        <f>SUM(K35:K43)</f>
        <v>0</v>
      </c>
      <c r="O44" s="256">
        <v>4</v>
      </c>
      <c r="BA44" s="284">
        <f>SUM(BA35:BA43)</f>
        <v>0</v>
      </c>
      <c r="BB44" s="284">
        <f>SUM(BB35:BB43)</f>
        <v>0</v>
      </c>
      <c r="BC44" s="284">
        <f>SUM(BC35:BC43)</f>
        <v>0</v>
      </c>
      <c r="BD44" s="284">
        <f>SUM(BD35:BD43)</f>
        <v>0</v>
      </c>
      <c r="BE44" s="284">
        <f>SUM(BE35:BE43)</f>
        <v>0</v>
      </c>
    </row>
    <row r="45" spans="1:15" ht="12.75">
      <c r="A45" s="246" t="s">
        <v>97</v>
      </c>
      <c r="B45" s="247" t="s">
        <v>186</v>
      </c>
      <c r="C45" s="248" t="s">
        <v>187</v>
      </c>
      <c r="D45" s="249"/>
      <c r="E45" s="250"/>
      <c r="F45" s="250"/>
      <c r="G45" s="251"/>
      <c r="H45" s="252"/>
      <c r="I45" s="253"/>
      <c r="J45" s="254"/>
      <c r="K45" s="255"/>
      <c r="O45" s="256">
        <v>1</v>
      </c>
    </row>
    <row r="46" spans="1:80" ht="12.75">
      <c r="A46" s="257">
        <v>17</v>
      </c>
      <c r="B46" s="258" t="s">
        <v>263</v>
      </c>
      <c r="C46" s="259" t="s">
        <v>264</v>
      </c>
      <c r="D46" s="260" t="s">
        <v>112</v>
      </c>
      <c r="E46" s="261">
        <v>21.9789</v>
      </c>
      <c r="F46" s="261">
        <v>0</v>
      </c>
      <c r="G46" s="262">
        <f>E46*F46</f>
        <v>0</v>
      </c>
      <c r="H46" s="263">
        <v>0</v>
      </c>
      <c r="I46" s="264">
        <f>E46*H46</f>
        <v>0</v>
      </c>
      <c r="J46" s="263">
        <v>-2.65</v>
      </c>
      <c r="K46" s="264">
        <f>E46*J46</f>
        <v>-58.244085</v>
      </c>
      <c r="O46" s="256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>IF(AZ46=1,G46,0)</f>
        <v>0</v>
      </c>
      <c r="BB46" s="231">
        <f>IF(AZ46=2,G46,0)</f>
        <v>0</v>
      </c>
      <c r="BC46" s="231">
        <f>IF(AZ46=3,G46,0)</f>
        <v>0</v>
      </c>
      <c r="BD46" s="231">
        <f>IF(AZ46=4,G46,0)</f>
        <v>0</v>
      </c>
      <c r="BE46" s="231">
        <f>IF(AZ46=5,G46,0)</f>
        <v>0</v>
      </c>
      <c r="CA46" s="256">
        <v>1</v>
      </c>
      <c r="CB46" s="256">
        <v>1</v>
      </c>
    </row>
    <row r="47" spans="1:15" ht="12.75">
      <c r="A47" s="265"/>
      <c r="B47" s="269"/>
      <c r="C47" s="330" t="s">
        <v>302</v>
      </c>
      <c r="D47" s="331"/>
      <c r="E47" s="270">
        <v>21.9789</v>
      </c>
      <c r="F47" s="271"/>
      <c r="G47" s="272"/>
      <c r="H47" s="273"/>
      <c r="I47" s="267"/>
      <c r="J47" s="274"/>
      <c r="K47" s="267"/>
      <c r="M47" s="268" t="s">
        <v>302</v>
      </c>
      <c r="O47" s="256"/>
    </row>
    <row r="48" spans="1:57" ht="12.75">
      <c r="A48" s="275"/>
      <c r="B48" s="276" t="s">
        <v>100</v>
      </c>
      <c r="C48" s="277" t="s">
        <v>188</v>
      </c>
      <c r="D48" s="278"/>
      <c r="E48" s="279"/>
      <c r="F48" s="280"/>
      <c r="G48" s="281">
        <f>SUM(G45:G47)</f>
        <v>0</v>
      </c>
      <c r="H48" s="282"/>
      <c r="I48" s="283">
        <f>SUM(I45:I47)</f>
        <v>0</v>
      </c>
      <c r="J48" s="282"/>
      <c r="K48" s="283">
        <f>SUM(K45:K47)</f>
        <v>-58.244085</v>
      </c>
      <c r="O48" s="256">
        <v>4</v>
      </c>
      <c r="BA48" s="284">
        <f>SUM(BA45:BA47)</f>
        <v>0</v>
      </c>
      <c r="BB48" s="284">
        <f>SUM(BB45:BB47)</f>
        <v>0</v>
      </c>
      <c r="BC48" s="284">
        <f>SUM(BC45:BC47)</f>
        <v>0</v>
      </c>
      <c r="BD48" s="284">
        <f>SUM(BD45:BD47)</f>
        <v>0</v>
      </c>
      <c r="BE48" s="284">
        <f>SUM(BE45:BE47)</f>
        <v>0</v>
      </c>
    </row>
    <row r="49" spans="1:15" ht="12.75">
      <c r="A49" s="246" t="s">
        <v>97</v>
      </c>
      <c r="B49" s="247" t="s">
        <v>192</v>
      </c>
      <c r="C49" s="248" t="s">
        <v>193</v>
      </c>
      <c r="D49" s="249"/>
      <c r="E49" s="250"/>
      <c r="F49" s="250"/>
      <c r="G49" s="251"/>
      <c r="H49" s="252"/>
      <c r="I49" s="253"/>
      <c r="J49" s="254"/>
      <c r="K49" s="255"/>
      <c r="O49" s="256">
        <v>1</v>
      </c>
    </row>
    <row r="50" spans="1:80" ht="12.75">
      <c r="A50" s="257">
        <v>18</v>
      </c>
      <c r="B50" s="258" t="s">
        <v>198</v>
      </c>
      <c r="C50" s="259" t="s">
        <v>199</v>
      </c>
      <c r="D50" s="260" t="s">
        <v>197</v>
      </c>
      <c r="E50" s="261">
        <v>20.38542975</v>
      </c>
      <c r="F50" s="261">
        <v>0</v>
      </c>
      <c r="G50" s="262">
        <f>E50*F50</f>
        <v>0</v>
      </c>
      <c r="H50" s="263">
        <v>0</v>
      </c>
      <c r="I50" s="264">
        <f>E50*H50</f>
        <v>0</v>
      </c>
      <c r="J50" s="263"/>
      <c r="K50" s="264">
        <f>E50*J50</f>
        <v>0</v>
      </c>
      <c r="O50" s="256">
        <v>2</v>
      </c>
      <c r="AA50" s="231">
        <v>8</v>
      </c>
      <c r="AB50" s="231">
        <v>0</v>
      </c>
      <c r="AC50" s="231">
        <v>3</v>
      </c>
      <c r="AZ50" s="231">
        <v>1</v>
      </c>
      <c r="BA50" s="231">
        <f>IF(AZ50=1,G50,0)</f>
        <v>0</v>
      </c>
      <c r="BB50" s="231">
        <f>IF(AZ50=2,G50,0)</f>
        <v>0</v>
      </c>
      <c r="BC50" s="231">
        <f>IF(AZ50=3,G50,0)</f>
        <v>0</v>
      </c>
      <c r="BD50" s="231">
        <f>IF(AZ50=4,G50,0)</f>
        <v>0</v>
      </c>
      <c r="BE50" s="231">
        <f>IF(AZ50=5,G50,0)</f>
        <v>0</v>
      </c>
      <c r="CA50" s="256">
        <v>8</v>
      </c>
      <c r="CB50" s="256">
        <v>0</v>
      </c>
    </row>
    <row r="51" spans="1:80" ht="12.75">
      <c r="A51" s="257">
        <v>19</v>
      </c>
      <c r="B51" s="258" t="s">
        <v>200</v>
      </c>
      <c r="C51" s="259" t="s">
        <v>201</v>
      </c>
      <c r="D51" s="260" t="s">
        <v>197</v>
      </c>
      <c r="E51" s="261">
        <v>20.38542975</v>
      </c>
      <c r="F51" s="261">
        <v>0</v>
      </c>
      <c r="G51" s="262">
        <f>E51*F51</f>
        <v>0</v>
      </c>
      <c r="H51" s="263">
        <v>0</v>
      </c>
      <c r="I51" s="264">
        <f>E51*H51</f>
        <v>0</v>
      </c>
      <c r="J51" s="263"/>
      <c r="K51" s="264">
        <f>E51*J51</f>
        <v>0</v>
      </c>
      <c r="O51" s="256">
        <v>2</v>
      </c>
      <c r="AA51" s="231">
        <v>8</v>
      </c>
      <c r="AB51" s="231">
        <v>0</v>
      </c>
      <c r="AC51" s="231">
        <v>3</v>
      </c>
      <c r="AZ51" s="231">
        <v>1</v>
      </c>
      <c r="BA51" s="231">
        <f>IF(AZ51=1,G51,0)</f>
        <v>0</v>
      </c>
      <c r="BB51" s="231">
        <f>IF(AZ51=2,G51,0)</f>
        <v>0</v>
      </c>
      <c r="BC51" s="231">
        <f>IF(AZ51=3,G51,0)</f>
        <v>0</v>
      </c>
      <c r="BD51" s="231">
        <f>IF(AZ51=4,G51,0)</f>
        <v>0</v>
      </c>
      <c r="BE51" s="231">
        <f>IF(AZ51=5,G51,0)</f>
        <v>0</v>
      </c>
      <c r="CA51" s="256">
        <v>8</v>
      </c>
      <c r="CB51" s="256">
        <v>0</v>
      </c>
    </row>
    <row r="52" spans="1:57" ht="12.75">
      <c r="A52" s="275"/>
      <c r="B52" s="276" t="s">
        <v>100</v>
      </c>
      <c r="C52" s="277" t="s">
        <v>194</v>
      </c>
      <c r="D52" s="278"/>
      <c r="E52" s="279"/>
      <c r="F52" s="280"/>
      <c r="G52" s="281">
        <f>SUM(G49:G51)</f>
        <v>0</v>
      </c>
      <c r="H52" s="282"/>
      <c r="I52" s="283">
        <f>SUM(I49:I51)</f>
        <v>0</v>
      </c>
      <c r="J52" s="282"/>
      <c r="K52" s="283">
        <f>SUM(K49:K51)</f>
        <v>0</v>
      </c>
      <c r="O52" s="256">
        <v>4</v>
      </c>
      <c r="BA52" s="284">
        <f>SUM(BA49:BA51)</f>
        <v>0</v>
      </c>
      <c r="BB52" s="284">
        <f>SUM(BB49:BB51)</f>
        <v>0</v>
      </c>
      <c r="BC52" s="284">
        <f>SUM(BC49:BC51)</f>
        <v>0</v>
      </c>
      <c r="BD52" s="284">
        <f>SUM(BD49:BD51)</f>
        <v>0</v>
      </c>
      <c r="BE52" s="284">
        <f>SUM(BE49:BE51)</f>
        <v>0</v>
      </c>
    </row>
    <row r="53" spans="1:15" ht="12.75">
      <c r="A53" s="246" t="s">
        <v>97</v>
      </c>
      <c r="B53" s="247" t="s">
        <v>202</v>
      </c>
      <c r="C53" s="248" t="s">
        <v>203</v>
      </c>
      <c r="D53" s="249"/>
      <c r="E53" s="250"/>
      <c r="F53" s="250"/>
      <c r="G53" s="251"/>
      <c r="H53" s="252"/>
      <c r="I53" s="253"/>
      <c r="J53" s="254"/>
      <c r="K53" s="255"/>
      <c r="O53" s="256">
        <v>1</v>
      </c>
    </row>
    <row r="54" spans="1:80" ht="12.75">
      <c r="A54" s="257">
        <v>20</v>
      </c>
      <c r="B54" s="258" t="s">
        <v>268</v>
      </c>
      <c r="C54" s="259" t="s">
        <v>269</v>
      </c>
      <c r="D54" s="260" t="s">
        <v>197</v>
      </c>
      <c r="E54" s="261">
        <v>68.46551423</v>
      </c>
      <c r="F54" s="261">
        <v>0</v>
      </c>
      <c r="G54" s="262">
        <f>E54*F54</f>
        <v>0</v>
      </c>
      <c r="H54" s="263">
        <v>0</v>
      </c>
      <c r="I54" s="264">
        <f>E54*H54</f>
        <v>0</v>
      </c>
      <c r="J54" s="263"/>
      <c r="K54" s="264">
        <f>E54*J54</f>
        <v>0</v>
      </c>
      <c r="O54" s="256">
        <v>2</v>
      </c>
      <c r="AA54" s="231">
        <v>7</v>
      </c>
      <c r="AB54" s="231">
        <v>1</v>
      </c>
      <c r="AC54" s="231">
        <v>2</v>
      </c>
      <c r="AZ54" s="231">
        <v>1</v>
      </c>
      <c r="BA54" s="231">
        <f>IF(AZ54=1,G54,0)</f>
        <v>0</v>
      </c>
      <c r="BB54" s="231">
        <f>IF(AZ54=2,G54,0)</f>
        <v>0</v>
      </c>
      <c r="BC54" s="231">
        <f>IF(AZ54=3,G54,0)</f>
        <v>0</v>
      </c>
      <c r="BD54" s="231">
        <f>IF(AZ54=4,G54,0)</f>
        <v>0</v>
      </c>
      <c r="BE54" s="231">
        <f>IF(AZ54=5,G54,0)</f>
        <v>0</v>
      </c>
      <c r="CA54" s="256">
        <v>7</v>
      </c>
      <c r="CB54" s="256">
        <v>1</v>
      </c>
    </row>
    <row r="55" spans="1:57" ht="12.75">
      <c r="A55" s="275"/>
      <c r="B55" s="276" t="s">
        <v>100</v>
      </c>
      <c r="C55" s="277" t="s">
        <v>204</v>
      </c>
      <c r="D55" s="278"/>
      <c r="E55" s="279"/>
      <c r="F55" s="280"/>
      <c r="G55" s="281">
        <f>SUM(G53:G54)</f>
        <v>0</v>
      </c>
      <c r="H55" s="282"/>
      <c r="I55" s="283">
        <f>SUM(I53:I54)</f>
        <v>0</v>
      </c>
      <c r="J55" s="282"/>
      <c r="K55" s="283">
        <f>SUM(K53:K54)</f>
        <v>0</v>
      </c>
      <c r="O55" s="256">
        <v>4</v>
      </c>
      <c r="BA55" s="284">
        <f>SUM(BA53:BA54)</f>
        <v>0</v>
      </c>
      <c r="BB55" s="284">
        <f>SUM(BB53:BB54)</f>
        <v>0</v>
      </c>
      <c r="BC55" s="284">
        <f>SUM(BC53:BC54)</f>
        <v>0</v>
      </c>
      <c r="BD55" s="284">
        <f>SUM(BD53:BD54)</f>
        <v>0</v>
      </c>
      <c r="BE55" s="284">
        <f>SUM(BE53:BE54)</f>
        <v>0</v>
      </c>
    </row>
    <row r="56" ht="12.75">
      <c r="E56" s="231"/>
    </row>
    <row r="57" ht="12.75">
      <c r="E57" s="231"/>
    </row>
    <row r="58" ht="12.75">
      <c r="E58" s="231"/>
    </row>
    <row r="59" ht="12.75">
      <c r="E59" s="231"/>
    </row>
    <row r="60" ht="12.75">
      <c r="E60" s="231"/>
    </row>
    <row r="61" ht="12.75">
      <c r="E61" s="231"/>
    </row>
    <row r="62" ht="12.75">
      <c r="E62" s="231"/>
    </row>
    <row r="63" ht="12.75">
      <c r="E63" s="231"/>
    </row>
    <row r="64" ht="12.75">
      <c r="E64" s="231"/>
    </row>
    <row r="65" ht="12.75">
      <c r="E65" s="231"/>
    </row>
    <row r="66" ht="12.75">
      <c r="E66" s="231"/>
    </row>
    <row r="67" ht="12.75">
      <c r="E67" s="231"/>
    </row>
    <row r="68" ht="12.75">
      <c r="E68" s="231"/>
    </row>
    <row r="69" ht="12.75">
      <c r="E69" s="231"/>
    </row>
    <row r="70" ht="12.75">
      <c r="E70" s="231"/>
    </row>
    <row r="71" ht="12.75">
      <c r="E71" s="231"/>
    </row>
    <row r="72" ht="12.75">
      <c r="E72" s="231"/>
    </row>
    <row r="73" ht="12.75">
      <c r="E73" s="231"/>
    </row>
    <row r="74" ht="12.75">
      <c r="E74" s="231"/>
    </row>
    <row r="75" ht="12.75">
      <c r="E75" s="231"/>
    </row>
    <row r="76" ht="12.75">
      <c r="E76" s="231"/>
    </row>
    <row r="77" ht="12.75">
      <c r="E77" s="231"/>
    </row>
    <row r="78" ht="12.75">
      <c r="E78" s="231"/>
    </row>
    <row r="79" spans="1:7" ht="12.75">
      <c r="A79" s="274"/>
      <c r="B79" s="274"/>
      <c r="C79" s="274"/>
      <c r="D79" s="274"/>
      <c r="E79" s="274"/>
      <c r="F79" s="274"/>
      <c r="G79" s="274"/>
    </row>
    <row r="80" spans="1:7" ht="12.75">
      <c r="A80" s="274"/>
      <c r="B80" s="274"/>
      <c r="C80" s="274"/>
      <c r="D80" s="274"/>
      <c r="E80" s="274"/>
      <c r="F80" s="274"/>
      <c r="G80" s="274"/>
    </row>
    <row r="81" spans="1:7" ht="12.75">
      <c r="A81" s="274"/>
      <c r="B81" s="274"/>
      <c r="C81" s="274"/>
      <c r="D81" s="274"/>
      <c r="E81" s="274"/>
      <c r="F81" s="274"/>
      <c r="G81" s="274"/>
    </row>
    <row r="82" spans="1:7" ht="12.75">
      <c r="A82" s="274"/>
      <c r="B82" s="274"/>
      <c r="C82" s="274"/>
      <c r="D82" s="274"/>
      <c r="E82" s="274"/>
      <c r="F82" s="274"/>
      <c r="G82" s="274"/>
    </row>
    <row r="83" ht="12.75">
      <c r="E83" s="231"/>
    </row>
    <row r="84" ht="12.75">
      <c r="E84" s="231"/>
    </row>
    <row r="85" ht="12.75">
      <c r="E85" s="231"/>
    </row>
    <row r="86" ht="12.75">
      <c r="E86" s="231"/>
    </row>
    <row r="87" ht="12.75">
      <c r="E87" s="231"/>
    </row>
    <row r="88" ht="12.75">
      <c r="E88" s="231"/>
    </row>
    <row r="89" ht="12.75">
      <c r="E89" s="231"/>
    </row>
    <row r="90" ht="12.75">
      <c r="E90" s="231"/>
    </row>
    <row r="91" ht="12.75">
      <c r="E91" s="231"/>
    </row>
    <row r="92" ht="12.75">
      <c r="E92" s="231"/>
    </row>
    <row r="93" ht="12.75">
      <c r="E93" s="231"/>
    </row>
    <row r="94" ht="12.75">
      <c r="E94" s="231"/>
    </row>
    <row r="95" ht="12.75">
      <c r="E95" s="231"/>
    </row>
    <row r="96" ht="12.75">
      <c r="E96" s="231"/>
    </row>
    <row r="97" ht="12.75">
      <c r="E97" s="231"/>
    </row>
    <row r="98" ht="12.75">
      <c r="E98" s="231"/>
    </row>
    <row r="99" ht="12.75">
      <c r="E99" s="231"/>
    </row>
    <row r="100" ht="12.75">
      <c r="E100" s="231"/>
    </row>
    <row r="101" ht="12.75">
      <c r="E101" s="231"/>
    </row>
    <row r="102" ht="12.75">
      <c r="E102" s="231"/>
    </row>
    <row r="103" ht="12.75">
      <c r="E103" s="231"/>
    </row>
    <row r="104" ht="12.75">
      <c r="E104" s="231"/>
    </row>
    <row r="105" ht="12.75">
      <c r="E105" s="231"/>
    </row>
    <row r="106" ht="12.75">
      <c r="E106" s="231"/>
    </row>
    <row r="107" ht="12.75">
      <c r="E107" s="231"/>
    </row>
    <row r="108" ht="12.75">
      <c r="E108" s="231"/>
    </row>
    <row r="109" ht="12.75">
      <c r="E109" s="231"/>
    </row>
    <row r="110" ht="12.75">
      <c r="E110" s="231"/>
    </row>
    <row r="111" ht="12.75">
      <c r="E111" s="231"/>
    </row>
    <row r="112" ht="12.75">
      <c r="E112" s="231"/>
    </row>
    <row r="113" ht="12.75">
      <c r="E113" s="231"/>
    </row>
    <row r="114" spans="1:2" ht="12.75">
      <c r="A114" s="285"/>
      <c r="B114" s="285"/>
    </row>
    <row r="115" spans="1:7" ht="12.75">
      <c r="A115" s="274"/>
      <c r="B115" s="274"/>
      <c r="C115" s="286"/>
      <c r="D115" s="286"/>
      <c r="E115" s="287"/>
      <c r="F115" s="286"/>
      <c r="G115" s="288"/>
    </row>
    <row r="116" spans="1:7" ht="12.75">
      <c r="A116" s="289"/>
      <c r="B116" s="289"/>
      <c r="C116" s="274"/>
      <c r="D116" s="274"/>
      <c r="E116" s="290"/>
      <c r="F116" s="274"/>
      <c r="G116" s="274"/>
    </row>
    <row r="117" spans="1:7" ht="12.75">
      <c r="A117" s="274"/>
      <c r="B117" s="274"/>
      <c r="C117" s="274"/>
      <c r="D117" s="274"/>
      <c r="E117" s="290"/>
      <c r="F117" s="274"/>
      <c r="G117" s="274"/>
    </row>
    <row r="118" spans="1:7" ht="12.75">
      <c r="A118" s="274"/>
      <c r="B118" s="274"/>
      <c r="C118" s="274"/>
      <c r="D118" s="274"/>
      <c r="E118" s="290"/>
      <c r="F118" s="274"/>
      <c r="G118" s="274"/>
    </row>
    <row r="119" spans="1:7" ht="12.75">
      <c r="A119" s="274"/>
      <c r="B119" s="274"/>
      <c r="C119" s="274"/>
      <c r="D119" s="274"/>
      <c r="E119" s="290"/>
      <c r="F119" s="274"/>
      <c r="G119" s="274"/>
    </row>
    <row r="120" spans="1:7" ht="12.75">
      <c r="A120" s="274"/>
      <c r="B120" s="274"/>
      <c r="C120" s="274"/>
      <c r="D120" s="274"/>
      <c r="E120" s="290"/>
      <c r="F120" s="274"/>
      <c r="G120" s="274"/>
    </row>
    <row r="121" spans="1:7" ht="12.75">
      <c r="A121" s="274"/>
      <c r="B121" s="274"/>
      <c r="C121" s="274"/>
      <c r="D121" s="274"/>
      <c r="E121" s="290"/>
      <c r="F121" s="274"/>
      <c r="G121" s="274"/>
    </row>
    <row r="122" spans="1:7" ht="12.75">
      <c r="A122" s="274"/>
      <c r="B122" s="274"/>
      <c r="C122" s="274"/>
      <c r="D122" s="274"/>
      <c r="E122" s="290"/>
      <c r="F122" s="274"/>
      <c r="G122" s="274"/>
    </row>
    <row r="123" spans="1:7" ht="12.75">
      <c r="A123" s="274"/>
      <c r="B123" s="274"/>
      <c r="C123" s="274"/>
      <c r="D123" s="274"/>
      <c r="E123" s="290"/>
      <c r="F123" s="274"/>
      <c r="G123" s="274"/>
    </row>
    <row r="124" spans="1:7" ht="12.75">
      <c r="A124" s="274"/>
      <c r="B124" s="274"/>
      <c r="C124" s="274"/>
      <c r="D124" s="274"/>
      <c r="E124" s="290"/>
      <c r="F124" s="274"/>
      <c r="G124" s="274"/>
    </row>
    <row r="125" spans="1:7" ht="12.75">
      <c r="A125" s="274"/>
      <c r="B125" s="274"/>
      <c r="C125" s="274"/>
      <c r="D125" s="274"/>
      <c r="E125" s="290"/>
      <c r="F125" s="274"/>
      <c r="G125" s="274"/>
    </row>
    <row r="126" spans="1:7" ht="12.75">
      <c r="A126" s="274"/>
      <c r="B126" s="274"/>
      <c r="C126" s="274"/>
      <c r="D126" s="274"/>
      <c r="E126" s="290"/>
      <c r="F126" s="274"/>
      <c r="G126" s="274"/>
    </row>
    <row r="127" spans="1:7" ht="12.75">
      <c r="A127" s="274"/>
      <c r="B127" s="274"/>
      <c r="C127" s="274"/>
      <c r="D127" s="274"/>
      <c r="E127" s="290"/>
      <c r="F127" s="274"/>
      <c r="G127" s="274"/>
    </row>
    <row r="128" spans="1:7" ht="12.75">
      <c r="A128" s="274"/>
      <c r="B128" s="274"/>
      <c r="C128" s="274"/>
      <c r="D128" s="274"/>
      <c r="E128" s="290"/>
      <c r="F128" s="274"/>
      <c r="G128" s="274"/>
    </row>
  </sheetData>
  <mergeCells count="21">
    <mergeCell ref="C47:D47"/>
    <mergeCell ref="C33:D33"/>
    <mergeCell ref="C37:D37"/>
    <mergeCell ref="C39:D39"/>
    <mergeCell ref="C41:D41"/>
    <mergeCell ref="C43:D43"/>
    <mergeCell ref="C25:D25"/>
    <mergeCell ref="C27:D27"/>
    <mergeCell ref="C29:D29"/>
    <mergeCell ref="C17:D17"/>
    <mergeCell ref="C19:D19"/>
    <mergeCell ref="C21:D21"/>
    <mergeCell ref="C23:D23"/>
    <mergeCell ref="A1:G1"/>
    <mergeCell ref="A3:B3"/>
    <mergeCell ref="A4:B4"/>
    <mergeCell ref="E4:G4"/>
    <mergeCell ref="C9:D9"/>
    <mergeCell ref="C11:D11"/>
    <mergeCell ref="C13:D13"/>
    <mergeCell ref="C15:D15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A1:BE51"/>
  <sheetViews>
    <sheetView workbookViewId="0" topLeftCell="A28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>
        <v>1</v>
      </c>
      <c r="D2" s="97" t="s">
        <v>310</v>
      </c>
      <c r="E2" s="96"/>
      <c r="F2" s="98" t="s">
        <v>33</v>
      </c>
      <c r="G2" s="99"/>
    </row>
    <row r="3" spans="1:7" ht="3" customHeight="1" hidden="1">
      <c r="A3" s="100"/>
      <c r="B3" s="101"/>
      <c r="C3" s="102"/>
      <c r="D3" s="102"/>
      <c r="E3" s="101"/>
      <c r="F3" s="103"/>
      <c r="G3" s="104"/>
    </row>
    <row r="4" spans="1:7" ht="12" customHeight="1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7" ht="12.75" customHeight="1">
      <c r="A5" s="107" t="s">
        <v>309</v>
      </c>
      <c r="B5" s="108"/>
      <c r="C5" s="109" t="s">
        <v>310</v>
      </c>
      <c r="D5" s="110"/>
      <c r="E5" s="111"/>
      <c r="F5" s="103" t="s">
        <v>36</v>
      </c>
      <c r="G5" s="104"/>
    </row>
    <row r="6" spans="1:15" ht="12.75" customHeight="1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7" ht="12.75" customHeight="1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9" ht="12.75">
      <c r="A8" s="120" t="s">
        <v>40</v>
      </c>
      <c r="B8" s="103"/>
      <c r="C8" s="312"/>
      <c r="D8" s="312"/>
      <c r="E8" s="313"/>
      <c r="F8" s="121" t="s">
        <v>41</v>
      </c>
      <c r="G8" s="122"/>
      <c r="H8" s="123"/>
      <c r="I8" s="124"/>
    </row>
    <row r="9" spans="1:8" ht="12.75">
      <c r="A9" s="120" t="s">
        <v>42</v>
      </c>
      <c r="B9" s="103"/>
      <c r="C9" s="312"/>
      <c r="D9" s="312"/>
      <c r="E9" s="313"/>
      <c r="F9" s="103"/>
      <c r="G9" s="125"/>
      <c r="H9" s="126"/>
    </row>
    <row r="10" spans="1:8" ht="12.75">
      <c r="A10" s="120" t="s">
        <v>43</v>
      </c>
      <c r="B10" s="103"/>
      <c r="C10" s="312"/>
      <c r="D10" s="312"/>
      <c r="E10" s="312"/>
      <c r="F10" s="127"/>
      <c r="G10" s="128"/>
      <c r="H10" s="129"/>
    </row>
    <row r="11" spans="1:57" ht="13.5" customHeight="1">
      <c r="A11" s="120" t="s">
        <v>44</v>
      </c>
      <c r="B11" s="103"/>
      <c r="C11" s="312"/>
      <c r="D11" s="312"/>
      <c r="E11" s="312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8" ht="12.75" customHeight="1">
      <c r="A12" s="133" t="s">
        <v>46</v>
      </c>
      <c r="B12" s="101"/>
      <c r="C12" s="314"/>
      <c r="D12" s="314"/>
      <c r="E12" s="314"/>
      <c r="F12" s="134" t="s">
        <v>47</v>
      </c>
      <c r="G12" s="135"/>
      <c r="H12" s="126"/>
    </row>
    <row r="13" spans="1:8" ht="28.5" customHeight="1" thickBot="1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7" ht="17.25" customHeight="1" thickBot="1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7" ht="15.75" customHeight="1">
      <c r="A15" s="145"/>
      <c r="B15" s="146" t="s">
        <v>51</v>
      </c>
      <c r="C15" s="147">
        <f>'SO 06 001 Rek'!E16</f>
        <v>0</v>
      </c>
      <c r="D15" s="148" t="str">
        <f>'SO 06 001 Rek'!A21</f>
        <v>Ztížené výrobní podmínky</v>
      </c>
      <c r="E15" s="149"/>
      <c r="F15" s="150"/>
      <c r="G15" s="147">
        <f>'SO 06 001 Rek'!I21</f>
        <v>0</v>
      </c>
    </row>
    <row r="16" spans="1:7" ht="15.75" customHeight="1">
      <c r="A16" s="145" t="s">
        <v>52</v>
      </c>
      <c r="B16" s="146" t="s">
        <v>53</v>
      </c>
      <c r="C16" s="147">
        <f>'SO 06 001 Rek'!F16</f>
        <v>0</v>
      </c>
      <c r="D16" s="100" t="str">
        <f>'SO 06 001 Rek'!A22</f>
        <v>Oborová přirážka</v>
      </c>
      <c r="E16" s="151"/>
      <c r="F16" s="152"/>
      <c r="G16" s="147">
        <f>'SO 06 001 Rek'!I22</f>
        <v>0</v>
      </c>
    </row>
    <row r="17" spans="1:7" ht="15.75" customHeight="1">
      <c r="A17" s="145" t="s">
        <v>54</v>
      </c>
      <c r="B17" s="146" t="s">
        <v>55</v>
      </c>
      <c r="C17" s="147">
        <f>'SO 06 001 Rek'!H16</f>
        <v>0</v>
      </c>
      <c r="D17" s="100" t="str">
        <f>'SO 06 001 Rek'!A23</f>
        <v>Přesun stavebních kapacit</v>
      </c>
      <c r="E17" s="151"/>
      <c r="F17" s="152"/>
      <c r="G17" s="147">
        <f>'SO 06 001 Rek'!I23</f>
        <v>0</v>
      </c>
    </row>
    <row r="18" spans="1:7" ht="15.75" customHeight="1">
      <c r="A18" s="153" t="s">
        <v>56</v>
      </c>
      <c r="B18" s="154" t="s">
        <v>57</v>
      </c>
      <c r="C18" s="147">
        <f>'SO 06 001 Rek'!G16</f>
        <v>0</v>
      </c>
      <c r="D18" s="100" t="str">
        <f>'SO 06 001 Rek'!A24</f>
        <v>Mimostaveništní doprava</v>
      </c>
      <c r="E18" s="151"/>
      <c r="F18" s="152"/>
      <c r="G18" s="147">
        <f>'SO 06 001 Rek'!I24</f>
        <v>0</v>
      </c>
    </row>
    <row r="19" spans="1:7" ht="15.75" customHeight="1">
      <c r="A19" s="155" t="s">
        <v>58</v>
      </c>
      <c r="B19" s="146"/>
      <c r="C19" s="147">
        <f>SUM(C15:C18)</f>
        <v>0</v>
      </c>
      <c r="D19" s="100" t="str">
        <f>'SO 06 001 Rek'!A25</f>
        <v>Zařízení staveniště</v>
      </c>
      <c r="E19" s="151"/>
      <c r="F19" s="152"/>
      <c r="G19" s="147">
        <f>'SO 06 001 Rek'!I25</f>
        <v>0</v>
      </c>
    </row>
    <row r="20" spans="1:7" ht="15.75" customHeight="1">
      <c r="A20" s="155"/>
      <c r="B20" s="146"/>
      <c r="C20" s="147"/>
      <c r="D20" s="100" t="str">
        <f>'SO 06 001 Rek'!A26</f>
        <v>Provoz investora</v>
      </c>
      <c r="E20" s="151"/>
      <c r="F20" s="152"/>
      <c r="G20" s="147">
        <f>'SO 06 001 Rek'!I26</f>
        <v>0</v>
      </c>
    </row>
    <row r="21" spans="1:7" ht="15.75" customHeight="1">
      <c r="A21" s="155" t="s">
        <v>29</v>
      </c>
      <c r="B21" s="146"/>
      <c r="C21" s="147">
        <f>'SO 06 001 Rek'!I16</f>
        <v>0</v>
      </c>
      <c r="D21" s="100" t="str">
        <f>'SO 06 001 Rek'!A27</f>
        <v>Kompletační činnost (IČD)</v>
      </c>
      <c r="E21" s="151"/>
      <c r="F21" s="152"/>
      <c r="G21" s="147">
        <f>'SO 06 001 Rek'!I27</f>
        <v>0</v>
      </c>
    </row>
    <row r="22" spans="1:7" ht="15.75" customHeight="1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75" customHeight="1" thickBot="1">
      <c r="A23" s="315" t="s">
        <v>61</v>
      </c>
      <c r="B23" s="316"/>
      <c r="C23" s="157">
        <f>C22+G23</f>
        <v>0</v>
      </c>
      <c r="D23" s="158" t="s">
        <v>62</v>
      </c>
      <c r="E23" s="159"/>
      <c r="F23" s="160"/>
      <c r="G23" s="147">
        <f>'SO 06 001 Rek'!H29</f>
        <v>0</v>
      </c>
    </row>
    <row r="24" spans="1:7" ht="12.75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ht="12.75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ht="12.75">
      <c r="A27" s="156"/>
      <c r="B27" s="170"/>
      <c r="C27" s="166"/>
      <c r="D27" s="126"/>
      <c r="F27" s="167"/>
      <c r="G27" s="168"/>
    </row>
    <row r="28" spans="1:7" ht="12.75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>
      <c r="A29" s="156"/>
      <c r="B29" s="126"/>
      <c r="C29" s="172"/>
      <c r="D29" s="173"/>
      <c r="E29" s="172"/>
      <c r="F29" s="126"/>
      <c r="G29" s="168"/>
    </row>
    <row r="30" spans="1:7" ht="12.75">
      <c r="A30" s="174" t="s">
        <v>11</v>
      </c>
      <c r="B30" s="175"/>
      <c r="C30" s="176">
        <v>20</v>
      </c>
      <c r="D30" s="175" t="s">
        <v>70</v>
      </c>
      <c r="E30" s="177"/>
      <c r="F30" s="319">
        <f>C23-F32</f>
        <v>0</v>
      </c>
      <c r="G30" s="320"/>
    </row>
    <row r="31" spans="1:7" ht="12.75">
      <c r="A31" s="174" t="s">
        <v>71</v>
      </c>
      <c r="B31" s="175"/>
      <c r="C31" s="176">
        <f>C30</f>
        <v>20</v>
      </c>
      <c r="D31" s="175" t="s">
        <v>72</v>
      </c>
      <c r="E31" s="177"/>
      <c r="F31" s="319">
        <f>ROUND(PRODUCT(F30,C31/100),0)</f>
        <v>0</v>
      </c>
      <c r="G31" s="320"/>
    </row>
    <row r="32" spans="1:7" ht="12.75">
      <c r="A32" s="174" t="s">
        <v>11</v>
      </c>
      <c r="B32" s="175"/>
      <c r="C32" s="176">
        <v>0</v>
      </c>
      <c r="D32" s="175" t="s">
        <v>72</v>
      </c>
      <c r="E32" s="177"/>
      <c r="F32" s="319">
        <v>0</v>
      </c>
      <c r="G32" s="320"/>
    </row>
    <row r="33" spans="1:7" ht="12.75">
      <c r="A33" s="174" t="s">
        <v>71</v>
      </c>
      <c r="B33" s="178"/>
      <c r="C33" s="179">
        <f>C32</f>
        <v>0</v>
      </c>
      <c r="D33" s="175" t="s">
        <v>72</v>
      </c>
      <c r="E33" s="152"/>
      <c r="F33" s="319">
        <f>ROUND(PRODUCT(F32,C33/100),0)</f>
        <v>0</v>
      </c>
      <c r="G33" s="320"/>
    </row>
    <row r="34" spans="1:7" s="183" customFormat="1" ht="19.5" customHeight="1" thickBot="1">
      <c r="A34" s="180" t="s">
        <v>73</v>
      </c>
      <c r="B34" s="181"/>
      <c r="C34" s="181"/>
      <c r="D34" s="181"/>
      <c r="E34" s="182"/>
      <c r="F34" s="302">
        <f>ROUND(SUM(F30:F33),0)</f>
        <v>0</v>
      </c>
      <c r="G34" s="317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1</v>
      </c>
    </row>
    <row r="38" spans="1:8" ht="12.75" customHeight="1">
      <c r="A38" s="184"/>
      <c r="B38" s="318"/>
      <c r="C38" s="318"/>
      <c r="D38" s="318"/>
      <c r="E38" s="318"/>
      <c r="F38" s="318"/>
      <c r="G38" s="318"/>
      <c r="H38" s="1" t="s">
        <v>1</v>
      </c>
    </row>
    <row r="39" spans="1:8" ht="12.75">
      <c r="A39" s="184"/>
      <c r="B39" s="318"/>
      <c r="C39" s="318"/>
      <c r="D39" s="318"/>
      <c r="E39" s="318"/>
      <c r="F39" s="318"/>
      <c r="G39" s="318"/>
      <c r="H39" s="1" t="s">
        <v>1</v>
      </c>
    </row>
    <row r="40" spans="1:8" ht="12.75">
      <c r="A40" s="184"/>
      <c r="B40" s="318"/>
      <c r="C40" s="318"/>
      <c r="D40" s="318"/>
      <c r="E40" s="318"/>
      <c r="F40" s="318"/>
      <c r="G40" s="318"/>
      <c r="H40" s="1" t="s">
        <v>1</v>
      </c>
    </row>
    <row r="41" spans="1:8" ht="12.75">
      <c r="A41" s="184"/>
      <c r="B41" s="318"/>
      <c r="C41" s="318"/>
      <c r="D41" s="318"/>
      <c r="E41" s="318"/>
      <c r="F41" s="318"/>
      <c r="G41" s="318"/>
      <c r="H41" s="1" t="s">
        <v>1</v>
      </c>
    </row>
    <row r="42" spans="1:8" ht="12.75">
      <c r="A42" s="184"/>
      <c r="B42" s="318"/>
      <c r="C42" s="318"/>
      <c r="D42" s="318"/>
      <c r="E42" s="318"/>
      <c r="F42" s="318"/>
      <c r="G42" s="318"/>
      <c r="H42" s="1" t="s">
        <v>1</v>
      </c>
    </row>
    <row r="43" spans="1:8" ht="12.75">
      <c r="A43" s="184"/>
      <c r="B43" s="318"/>
      <c r="C43" s="318"/>
      <c r="D43" s="318"/>
      <c r="E43" s="318"/>
      <c r="F43" s="318"/>
      <c r="G43" s="318"/>
      <c r="H43" s="1" t="s">
        <v>1</v>
      </c>
    </row>
    <row r="44" spans="1:8" ht="12.75" customHeight="1">
      <c r="A44" s="184"/>
      <c r="B44" s="318"/>
      <c r="C44" s="318"/>
      <c r="D44" s="318"/>
      <c r="E44" s="318"/>
      <c r="F44" s="318"/>
      <c r="G44" s="318"/>
      <c r="H44" s="1" t="s">
        <v>1</v>
      </c>
    </row>
    <row r="45" spans="1:8" ht="12.75" customHeight="1">
      <c r="A45" s="184"/>
      <c r="B45" s="318"/>
      <c r="C45" s="318"/>
      <c r="D45" s="318"/>
      <c r="E45" s="318"/>
      <c r="F45" s="318"/>
      <c r="G45" s="318"/>
      <c r="H45" s="1" t="s">
        <v>1</v>
      </c>
    </row>
    <row r="46" spans="2:7" ht="12.75">
      <c r="B46" s="301"/>
      <c r="C46" s="301"/>
      <c r="D46" s="301"/>
      <c r="E46" s="301"/>
      <c r="F46" s="301"/>
      <c r="G46" s="301"/>
    </row>
    <row r="47" spans="2:7" ht="12.75">
      <c r="B47" s="301"/>
      <c r="C47" s="301"/>
      <c r="D47" s="301"/>
      <c r="E47" s="301"/>
      <c r="F47" s="301"/>
      <c r="G47" s="301"/>
    </row>
    <row r="48" spans="2:7" ht="12.75">
      <c r="B48" s="301"/>
      <c r="C48" s="301"/>
      <c r="D48" s="301"/>
      <c r="E48" s="301"/>
      <c r="F48" s="301"/>
      <c r="G48" s="301"/>
    </row>
    <row r="49" spans="2:7" ht="12.75">
      <c r="B49" s="301"/>
      <c r="C49" s="301"/>
      <c r="D49" s="301"/>
      <c r="E49" s="301"/>
      <c r="F49" s="301"/>
      <c r="G49" s="301"/>
    </row>
    <row r="50" spans="2:7" ht="12.75">
      <c r="B50" s="301"/>
      <c r="C50" s="301"/>
      <c r="D50" s="301"/>
      <c r="E50" s="301"/>
      <c r="F50" s="301"/>
      <c r="G50" s="301"/>
    </row>
    <row r="51" spans="2:7" ht="12.75">
      <c r="B51" s="301"/>
      <c r="C51" s="301"/>
      <c r="D51" s="301"/>
      <c r="E51" s="301"/>
      <c r="F51" s="301"/>
      <c r="G51" s="301"/>
    </row>
  </sheetData>
  <mergeCells count="18">
    <mergeCell ref="F34:G34"/>
    <mergeCell ref="B37:G45"/>
    <mergeCell ref="B49:G49"/>
    <mergeCell ref="F30:G30"/>
    <mergeCell ref="F31:G31"/>
    <mergeCell ref="F32:G32"/>
    <mergeCell ref="F33:G33"/>
    <mergeCell ref="B51:G51"/>
    <mergeCell ref="B46:G46"/>
    <mergeCell ref="B47:G47"/>
    <mergeCell ref="B48:G48"/>
    <mergeCell ref="B50:G50"/>
    <mergeCell ref="C8:E8"/>
    <mergeCell ref="C10:E10"/>
    <mergeCell ref="C12:E12"/>
    <mergeCell ref="A23:B23"/>
    <mergeCell ref="C9:E9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6"/>
  <dimension ref="A1:BE80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3" t="s">
        <v>2</v>
      </c>
      <c r="B1" s="324"/>
      <c r="C1" s="185" t="s">
        <v>105</v>
      </c>
      <c r="D1" s="186"/>
      <c r="E1" s="187"/>
      <c r="F1" s="186"/>
      <c r="G1" s="188" t="s">
        <v>75</v>
      </c>
      <c r="H1" s="189">
        <v>1</v>
      </c>
      <c r="I1" s="190"/>
    </row>
    <row r="2" spans="1:9" ht="13.5" thickBot="1">
      <c r="A2" s="325" t="s">
        <v>76</v>
      </c>
      <c r="B2" s="326"/>
      <c r="C2" s="191" t="s">
        <v>311</v>
      </c>
      <c r="D2" s="192"/>
      <c r="E2" s="193"/>
      <c r="F2" s="192"/>
      <c r="G2" s="327" t="s">
        <v>310</v>
      </c>
      <c r="H2" s="328"/>
      <c r="I2" s="329"/>
    </row>
    <row r="3" ht="13.5" thickTop="1">
      <c r="F3" s="126"/>
    </row>
    <row r="4" spans="1:9" ht="19.5" customHeight="1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6" customFormat="1" ht="13.5" thickBot="1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ht="12.75">
      <c r="A7" s="291" t="str">
        <f>'SO 06 001 Pol'!B7</f>
        <v>1</v>
      </c>
      <c r="B7" s="62" t="str">
        <f>'SO 06 001 Pol'!C7</f>
        <v>Zemní práce</v>
      </c>
      <c r="D7" s="203"/>
      <c r="E7" s="292">
        <f>'SO 06 001 Pol'!BA24</f>
        <v>0</v>
      </c>
      <c r="F7" s="293">
        <f>'SO 06 001 Pol'!BB24</f>
        <v>0</v>
      </c>
      <c r="G7" s="293">
        <f>'SO 06 001 Pol'!BC24</f>
        <v>0</v>
      </c>
      <c r="H7" s="293">
        <f>'SO 06 001 Pol'!BD24</f>
        <v>0</v>
      </c>
      <c r="I7" s="294">
        <f>'SO 06 001 Pol'!BE24</f>
        <v>0</v>
      </c>
    </row>
    <row r="8" spans="1:9" s="126" customFormat="1" ht="12.75">
      <c r="A8" s="291" t="str">
        <f>'SO 06 001 Pol'!B25</f>
        <v>2</v>
      </c>
      <c r="B8" s="62" t="str">
        <f>'SO 06 001 Pol'!C25</f>
        <v>Základy a zvláštní zakládání</v>
      </c>
      <c r="D8" s="203"/>
      <c r="E8" s="292">
        <f>'SO 06 001 Pol'!BA28</f>
        <v>0</v>
      </c>
      <c r="F8" s="293">
        <f>'SO 06 001 Pol'!BB28</f>
        <v>0</v>
      </c>
      <c r="G8" s="293">
        <f>'SO 06 001 Pol'!BC28</f>
        <v>0</v>
      </c>
      <c r="H8" s="293">
        <f>'SO 06 001 Pol'!BD28</f>
        <v>0</v>
      </c>
      <c r="I8" s="294">
        <f>'SO 06 001 Pol'!BE28</f>
        <v>0</v>
      </c>
    </row>
    <row r="9" spans="1:9" s="126" customFormat="1" ht="12.75">
      <c r="A9" s="291" t="str">
        <f>'SO 06 001 Pol'!B29</f>
        <v>3</v>
      </c>
      <c r="B9" s="62" t="str">
        <f>'SO 06 001 Pol'!C29</f>
        <v>Svislé a kompletní konstrukce</v>
      </c>
      <c r="D9" s="203"/>
      <c r="E9" s="292">
        <f>'SO 06 001 Pol'!BA39</f>
        <v>0</v>
      </c>
      <c r="F9" s="293">
        <f>'SO 06 001 Pol'!BB39</f>
        <v>0</v>
      </c>
      <c r="G9" s="293">
        <f>'SO 06 001 Pol'!BC39</f>
        <v>0</v>
      </c>
      <c r="H9" s="293">
        <f>'SO 06 001 Pol'!BD39</f>
        <v>0</v>
      </c>
      <c r="I9" s="294">
        <f>'SO 06 001 Pol'!BE39</f>
        <v>0</v>
      </c>
    </row>
    <row r="10" spans="1:9" s="126" customFormat="1" ht="12.75">
      <c r="A10" s="291" t="str">
        <f>'SO 06 001 Pol'!B40</f>
        <v>91</v>
      </c>
      <c r="B10" s="62" t="str">
        <f>'SO 06 001 Pol'!C40</f>
        <v>Doplňující práce na komunikaci</v>
      </c>
      <c r="D10" s="203"/>
      <c r="E10" s="292">
        <f>'SO 06 001 Pol'!BA43</f>
        <v>0</v>
      </c>
      <c r="F10" s="293">
        <f>'SO 06 001 Pol'!BB43</f>
        <v>0</v>
      </c>
      <c r="G10" s="293">
        <f>'SO 06 001 Pol'!BC43</f>
        <v>0</v>
      </c>
      <c r="H10" s="293">
        <f>'SO 06 001 Pol'!BD43</f>
        <v>0</v>
      </c>
      <c r="I10" s="294">
        <f>'SO 06 001 Pol'!BE43</f>
        <v>0</v>
      </c>
    </row>
    <row r="11" spans="1:9" s="126" customFormat="1" ht="12.75">
      <c r="A11" s="291" t="str">
        <f>'SO 06 001 Pol'!B44</f>
        <v>96</v>
      </c>
      <c r="B11" s="62" t="str">
        <f>'SO 06 001 Pol'!C44</f>
        <v>Bourání konstrukcí</v>
      </c>
      <c r="D11" s="203"/>
      <c r="E11" s="292">
        <f>'SO 06 001 Pol'!BA48</f>
        <v>0</v>
      </c>
      <c r="F11" s="293">
        <f>'SO 06 001 Pol'!BB48</f>
        <v>0</v>
      </c>
      <c r="G11" s="293">
        <f>'SO 06 001 Pol'!BC48</f>
        <v>0</v>
      </c>
      <c r="H11" s="293">
        <f>'SO 06 001 Pol'!BD48</f>
        <v>0</v>
      </c>
      <c r="I11" s="294">
        <f>'SO 06 001 Pol'!BE48</f>
        <v>0</v>
      </c>
    </row>
    <row r="12" spans="1:9" s="126" customFormat="1" ht="12.75">
      <c r="A12" s="291" t="str">
        <f>'SO 06 001 Pol'!B49</f>
        <v>97</v>
      </c>
      <c r="B12" s="62" t="str">
        <f>'SO 06 001 Pol'!C49</f>
        <v>Prorážení otvorů</v>
      </c>
      <c r="D12" s="203"/>
      <c r="E12" s="292">
        <f>'SO 06 001 Pol'!BA52</f>
        <v>0</v>
      </c>
      <c r="F12" s="293">
        <f>'SO 06 001 Pol'!BB52</f>
        <v>0</v>
      </c>
      <c r="G12" s="293">
        <f>'SO 06 001 Pol'!BC52</f>
        <v>0</v>
      </c>
      <c r="H12" s="293">
        <f>'SO 06 001 Pol'!BD52</f>
        <v>0</v>
      </c>
      <c r="I12" s="294">
        <f>'SO 06 001 Pol'!BE52</f>
        <v>0</v>
      </c>
    </row>
    <row r="13" spans="1:9" s="126" customFormat="1" ht="12.75">
      <c r="A13" s="291" t="str">
        <f>'SO 06 001 Pol'!B53</f>
        <v>99</v>
      </c>
      <c r="B13" s="62" t="str">
        <f>'SO 06 001 Pol'!C53</f>
        <v>Staveništní přesun hmot</v>
      </c>
      <c r="D13" s="203"/>
      <c r="E13" s="292">
        <f>'SO 06 001 Pol'!BA55</f>
        <v>0</v>
      </c>
      <c r="F13" s="293">
        <f>'SO 06 001 Pol'!BB55</f>
        <v>0</v>
      </c>
      <c r="G13" s="293">
        <f>'SO 06 001 Pol'!BC55</f>
        <v>0</v>
      </c>
      <c r="H13" s="293">
        <f>'SO 06 001 Pol'!BD55</f>
        <v>0</v>
      </c>
      <c r="I13" s="294">
        <f>'SO 06 001 Pol'!BE55</f>
        <v>0</v>
      </c>
    </row>
    <row r="14" spans="1:9" s="126" customFormat="1" ht="12.75">
      <c r="A14" s="291" t="str">
        <f>'SO 06 001 Pol'!B56</f>
        <v>767</v>
      </c>
      <c r="B14" s="62" t="str">
        <f>'SO 06 001 Pol'!C56</f>
        <v>Konstrukce zámečnické</v>
      </c>
      <c r="D14" s="203"/>
      <c r="E14" s="292">
        <f>'SO 06 001 Pol'!BA68</f>
        <v>0</v>
      </c>
      <c r="F14" s="293">
        <f>'SO 06 001 Pol'!BB68</f>
        <v>0</v>
      </c>
      <c r="G14" s="293">
        <f>'SO 06 001 Pol'!BC68</f>
        <v>0</v>
      </c>
      <c r="H14" s="293">
        <f>'SO 06 001 Pol'!BD68</f>
        <v>0</v>
      </c>
      <c r="I14" s="294">
        <f>'SO 06 001 Pol'!BE68</f>
        <v>0</v>
      </c>
    </row>
    <row r="15" spans="1:9" s="126" customFormat="1" ht="13.5" thickBot="1">
      <c r="A15" s="291" t="str">
        <f>'SO 06 001 Pol'!B69</f>
        <v>783</v>
      </c>
      <c r="B15" s="62" t="str">
        <f>'SO 06 001 Pol'!C69</f>
        <v>Nátěry</v>
      </c>
      <c r="D15" s="203"/>
      <c r="E15" s="292">
        <f>'SO 06 001 Pol'!BA76</f>
        <v>0</v>
      </c>
      <c r="F15" s="293">
        <f>'SO 06 001 Pol'!BB76</f>
        <v>0</v>
      </c>
      <c r="G15" s="293">
        <f>'SO 06 001 Pol'!BC76</f>
        <v>0</v>
      </c>
      <c r="H15" s="293">
        <f>'SO 06 001 Pol'!BD76</f>
        <v>0</v>
      </c>
      <c r="I15" s="294">
        <f>'SO 06 001 Pol'!BE76</f>
        <v>0</v>
      </c>
    </row>
    <row r="16" spans="1:9" s="14" customFormat="1" ht="13.5" thickBot="1">
      <c r="A16" s="204"/>
      <c r="B16" s="205" t="s">
        <v>79</v>
      </c>
      <c r="C16" s="205"/>
      <c r="D16" s="206"/>
      <c r="E16" s="207">
        <f>SUM(E7:E15)</f>
        <v>0</v>
      </c>
      <c r="F16" s="208">
        <f>SUM(F7:F15)</f>
        <v>0</v>
      </c>
      <c r="G16" s="208">
        <f>SUM(G7:G15)</f>
        <v>0</v>
      </c>
      <c r="H16" s="208">
        <f>SUM(H7:H15)</f>
        <v>0</v>
      </c>
      <c r="I16" s="209">
        <f>SUM(I7:I15)</f>
        <v>0</v>
      </c>
    </row>
    <row r="17" spans="1:9" ht="12.75">
      <c r="A17" s="126"/>
      <c r="B17" s="126"/>
      <c r="C17" s="126"/>
      <c r="D17" s="126"/>
      <c r="E17" s="126"/>
      <c r="F17" s="126"/>
      <c r="G17" s="126"/>
      <c r="H17" s="126"/>
      <c r="I17" s="126"/>
    </row>
    <row r="18" spans="1:57" ht="19.5" customHeight="1">
      <c r="A18" s="195" t="s">
        <v>80</v>
      </c>
      <c r="B18" s="195"/>
      <c r="C18" s="195"/>
      <c r="D18" s="195"/>
      <c r="E18" s="195"/>
      <c r="F18" s="195"/>
      <c r="G18" s="210"/>
      <c r="H18" s="195"/>
      <c r="I18" s="195"/>
      <c r="BA18" s="132"/>
      <c r="BB18" s="132"/>
      <c r="BC18" s="132"/>
      <c r="BD18" s="132"/>
      <c r="BE18" s="132"/>
    </row>
    <row r="19" ht="13.5" thickBot="1"/>
    <row r="20" spans="1:9" ht="12.75">
      <c r="A20" s="161" t="s">
        <v>81</v>
      </c>
      <c r="B20" s="162"/>
      <c r="C20" s="162"/>
      <c r="D20" s="211"/>
      <c r="E20" s="212" t="s">
        <v>82</v>
      </c>
      <c r="F20" s="213" t="s">
        <v>12</v>
      </c>
      <c r="G20" s="214" t="s">
        <v>83</v>
      </c>
      <c r="H20" s="215"/>
      <c r="I20" s="216" t="s">
        <v>82</v>
      </c>
    </row>
    <row r="21" spans="1:53" ht="12.75">
      <c r="A21" s="155" t="s">
        <v>133</v>
      </c>
      <c r="B21" s="146"/>
      <c r="C21" s="146"/>
      <c r="D21" s="217"/>
      <c r="E21" s="218"/>
      <c r="F21" s="219"/>
      <c r="G21" s="220">
        <v>0</v>
      </c>
      <c r="H21" s="221"/>
      <c r="I21" s="222">
        <f aca="true" t="shared" si="0" ref="I21:I28">E21+F21*G21/100</f>
        <v>0</v>
      </c>
      <c r="BA21" s="1">
        <v>0</v>
      </c>
    </row>
    <row r="22" spans="1:53" ht="12.75">
      <c r="A22" s="155" t="s">
        <v>134</v>
      </c>
      <c r="B22" s="146"/>
      <c r="C22" s="146"/>
      <c r="D22" s="217"/>
      <c r="E22" s="218"/>
      <c r="F22" s="219"/>
      <c r="G22" s="220">
        <v>0</v>
      </c>
      <c r="H22" s="221"/>
      <c r="I22" s="222">
        <f t="shared" si="0"/>
        <v>0</v>
      </c>
      <c r="BA22" s="1">
        <v>0</v>
      </c>
    </row>
    <row r="23" spans="1:53" ht="12.75">
      <c r="A23" s="155" t="s">
        <v>135</v>
      </c>
      <c r="B23" s="146"/>
      <c r="C23" s="146"/>
      <c r="D23" s="217"/>
      <c r="E23" s="218"/>
      <c r="F23" s="219"/>
      <c r="G23" s="220">
        <v>0</v>
      </c>
      <c r="H23" s="221"/>
      <c r="I23" s="222">
        <f t="shared" si="0"/>
        <v>0</v>
      </c>
      <c r="BA23" s="1">
        <v>0</v>
      </c>
    </row>
    <row r="24" spans="1:53" ht="12.75">
      <c r="A24" s="155" t="s">
        <v>136</v>
      </c>
      <c r="B24" s="146"/>
      <c r="C24" s="146"/>
      <c r="D24" s="217"/>
      <c r="E24" s="218"/>
      <c r="F24" s="219"/>
      <c r="G24" s="220">
        <v>0</v>
      </c>
      <c r="H24" s="221"/>
      <c r="I24" s="222">
        <f t="shared" si="0"/>
        <v>0</v>
      </c>
      <c r="BA24" s="1">
        <v>0</v>
      </c>
    </row>
    <row r="25" spans="1:53" ht="12.75">
      <c r="A25" s="155" t="s">
        <v>137</v>
      </c>
      <c r="B25" s="146"/>
      <c r="C25" s="146"/>
      <c r="D25" s="217"/>
      <c r="E25" s="218"/>
      <c r="F25" s="219"/>
      <c r="G25" s="220">
        <v>0</v>
      </c>
      <c r="H25" s="221"/>
      <c r="I25" s="222">
        <f t="shared" si="0"/>
        <v>0</v>
      </c>
      <c r="BA25" s="1">
        <v>1</v>
      </c>
    </row>
    <row r="26" spans="1:53" ht="12.75">
      <c r="A26" s="155" t="s">
        <v>138</v>
      </c>
      <c r="B26" s="146"/>
      <c r="C26" s="146"/>
      <c r="D26" s="217"/>
      <c r="E26" s="218"/>
      <c r="F26" s="219"/>
      <c r="G26" s="220">
        <v>0</v>
      </c>
      <c r="H26" s="221"/>
      <c r="I26" s="222">
        <f t="shared" si="0"/>
        <v>0</v>
      </c>
      <c r="BA26" s="1">
        <v>1</v>
      </c>
    </row>
    <row r="27" spans="1:53" ht="12.75">
      <c r="A27" s="155" t="s">
        <v>139</v>
      </c>
      <c r="B27" s="146"/>
      <c r="C27" s="146"/>
      <c r="D27" s="217"/>
      <c r="E27" s="218"/>
      <c r="F27" s="219"/>
      <c r="G27" s="220">
        <v>0</v>
      </c>
      <c r="H27" s="221"/>
      <c r="I27" s="222">
        <f t="shared" si="0"/>
        <v>0</v>
      </c>
      <c r="BA27" s="1">
        <v>2</v>
      </c>
    </row>
    <row r="28" spans="1:53" ht="12.75">
      <c r="A28" s="155" t="s">
        <v>140</v>
      </c>
      <c r="B28" s="146"/>
      <c r="C28" s="146"/>
      <c r="D28" s="217"/>
      <c r="E28" s="218"/>
      <c r="F28" s="219"/>
      <c r="G28" s="220">
        <v>0</v>
      </c>
      <c r="H28" s="221"/>
      <c r="I28" s="222">
        <f t="shared" si="0"/>
        <v>0</v>
      </c>
      <c r="BA28" s="1">
        <v>2</v>
      </c>
    </row>
    <row r="29" spans="1:9" ht="13.5" thickBot="1">
      <c r="A29" s="223"/>
      <c r="B29" s="224" t="s">
        <v>84</v>
      </c>
      <c r="C29" s="225"/>
      <c r="D29" s="226"/>
      <c r="E29" s="227"/>
      <c r="F29" s="228"/>
      <c r="G29" s="228"/>
      <c r="H29" s="321">
        <f>SUM(I21:I28)</f>
        <v>0</v>
      </c>
      <c r="I29" s="322"/>
    </row>
    <row r="31" spans="2:9" ht="12.75">
      <c r="B31" s="14"/>
      <c r="F31" s="229"/>
      <c r="G31" s="230"/>
      <c r="H31" s="230"/>
      <c r="I31" s="46"/>
    </row>
    <row r="32" spans="6:9" ht="12.75">
      <c r="F32" s="229"/>
      <c r="G32" s="230"/>
      <c r="H32" s="230"/>
      <c r="I32" s="46"/>
    </row>
    <row r="33" spans="6:9" ht="12.75"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  <row r="78" spans="6:9" ht="12.75">
      <c r="F78" s="229"/>
      <c r="G78" s="230"/>
      <c r="H78" s="230"/>
      <c r="I78" s="46"/>
    </row>
    <row r="79" spans="6:9" ht="12.75">
      <c r="F79" s="229"/>
      <c r="G79" s="230"/>
      <c r="H79" s="230"/>
      <c r="I79" s="46"/>
    </row>
    <row r="80" spans="6:9" ht="12.75">
      <c r="F80" s="229"/>
      <c r="G80" s="230"/>
      <c r="H80" s="230"/>
      <c r="I80" s="46"/>
    </row>
  </sheetData>
  <mergeCells count="4">
    <mergeCell ref="H29:I2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7"/>
  <dimension ref="A1:CB149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39" customWidth="1"/>
    <col min="6" max="6" width="9.875" style="231" customWidth="1"/>
    <col min="7" max="7" width="13.875" style="231" customWidth="1"/>
    <col min="8" max="8" width="11.75390625" style="231" customWidth="1"/>
    <col min="9" max="9" width="11.625" style="231" customWidth="1"/>
    <col min="10" max="10" width="11.00390625" style="231" customWidth="1"/>
    <col min="11" max="11" width="10.375" style="23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32" t="s">
        <v>102</v>
      </c>
      <c r="B1" s="332"/>
      <c r="C1" s="332"/>
      <c r="D1" s="332"/>
      <c r="E1" s="332"/>
      <c r="F1" s="332"/>
      <c r="G1" s="332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23" t="s">
        <v>2</v>
      </c>
      <c r="B3" s="324"/>
      <c r="C3" s="185" t="s">
        <v>105</v>
      </c>
      <c r="D3" s="186"/>
      <c r="E3" s="235" t="s">
        <v>85</v>
      </c>
      <c r="F3" s="236">
        <f>'SO 06 001 Rek'!H1</f>
        <v>1</v>
      </c>
      <c r="G3" s="237"/>
    </row>
    <row r="4" spans="1:7" ht="13.5" thickBot="1">
      <c r="A4" s="333" t="s">
        <v>76</v>
      </c>
      <c r="B4" s="326"/>
      <c r="C4" s="191" t="s">
        <v>311</v>
      </c>
      <c r="D4" s="192"/>
      <c r="E4" s="334" t="str">
        <f>'SO 06 001 Rek'!G2</f>
        <v>Oprava zábradlí</v>
      </c>
      <c r="F4" s="335"/>
      <c r="G4" s="336"/>
    </row>
    <row r="5" spans="1:7" ht="13.5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312</v>
      </c>
      <c r="C8" s="259" t="s">
        <v>313</v>
      </c>
      <c r="D8" s="260" t="s">
        <v>112</v>
      </c>
      <c r="E8" s="261">
        <v>25.5876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0</v>
      </c>
      <c r="K8" s="264">
        <f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</v>
      </c>
      <c r="CB8" s="256">
        <v>1</v>
      </c>
    </row>
    <row r="9" spans="1:15" ht="12.75">
      <c r="A9" s="265"/>
      <c r="B9" s="269"/>
      <c r="C9" s="330" t="s">
        <v>314</v>
      </c>
      <c r="D9" s="331"/>
      <c r="E9" s="270">
        <v>25.5876</v>
      </c>
      <c r="F9" s="271"/>
      <c r="G9" s="272"/>
      <c r="H9" s="273"/>
      <c r="I9" s="267"/>
      <c r="J9" s="274"/>
      <c r="K9" s="267"/>
      <c r="M9" s="268" t="s">
        <v>314</v>
      </c>
      <c r="O9" s="256"/>
    </row>
    <row r="10" spans="1:80" ht="12.75">
      <c r="A10" s="257">
        <v>2</v>
      </c>
      <c r="B10" s="258" t="s">
        <v>216</v>
      </c>
      <c r="C10" s="259" t="s">
        <v>217</v>
      </c>
      <c r="D10" s="260" t="s">
        <v>112</v>
      </c>
      <c r="E10" s="261">
        <v>25.5876</v>
      </c>
      <c r="F10" s="261">
        <v>0</v>
      </c>
      <c r="G10" s="262">
        <f>E10*F10</f>
        <v>0</v>
      </c>
      <c r="H10" s="263">
        <v>0</v>
      </c>
      <c r="I10" s="264">
        <f>E10*H10</f>
        <v>0</v>
      </c>
      <c r="J10" s="263">
        <v>0</v>
      </c>
      <c r="K10" s="264">
        <f>E10*J10</f>
        <v>0</v>
      </c>
      <c r="O10" s="256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>IF(AZ10=1,G10,0)</f>
        <v>0</v>
      </c>
      <c r="BB10" s="231">
        <f>IF(AZ10=2,G10,0)</f>
        <v>0</v>
      </c>
      <c r="BC10" s="231">
        <f>IF(AZ10=3,G10,0)</f>
        <v>0</v>
      </c>
      <c r="BD10" s="231">
        <f>IF(AZ10=4,G10,0)</f>
        <v>0</v>
      </c>
      <c r="BE10" s="231">
        <f>IF(AZ10=5,G10,0)</f>
        <v>0</v>
      </c>
      <c r="CA10" s="256">
        <v>1</v>
      </c>
      <c r="CB10" s="256">
        <v>1</v>
      </c>
    </row>
    <row r="11" spans="1:15" ht="12.75">
      <c r="A11" s="265"/>
      <c r="B11" s="269"/>
      <c r="C11" s="330" t="s">
        <v>314</v>
      </c>
      <c r="D11" s="331"/>
      <c r="E11" s="270">
        <v>25.5876</v>
      </c>
      <c r="F11" s="271"/>
      <c r="G11" s="272"/>
      <c r="H11" s="273"/>
      <c r="I11" s="267"/>
      <c r="J11" s="274"/>
      <c r="K11" s="267"/>
      <c r="M11" s="268" t="s">
        <v>314</v>
      </c>
      <c r="O11" s="256"/>
    </row>
    <row r="12" spans="1:80" ht="12.75">
      <c r="A12" s="257">
        <v>3</v>
      </c>
      <c r="B12" s="258" t="s">
        <v>221</v>
      </c>
      <c r="C12" s="259" t="s">
        <v>222</v>
      </c>
      <c r="D12" s="260" t="s">
        <v>112</v>
      </c>
      <c r="E12" s="261">
        <v>25.5876</v>
      </c>
      <c r="F12" s="261">
        <v>0</v>
      </c>
      <c r="G12" s="262">
        <f>E12*F12</f>
        <v>0</v>
      </c>
      <c r="H12" s="263">
        <v>0</v>
      </c>
      <c r="I12" s="264">
        <f>E12*H12</f>
        <v>0</v>
      </c>
      <c r="J12" s="263">
        <v>0</v>
      </c>
      <c r="K12" s="264">
        <f>E12*J12</f>
        <v>0</v>
      </c>
      <c r="O12" s="256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>IF(AZ12=1,G12,0)</f>
        <v>0</v>
      </c>
      <c r="BB12" s="231">
        <f>IF(AZ12=2,G12,0)</f>
        <v>0</v>
      </c>
      <c r="BC12" s="231">
        <f>IF(AZ12=3,G12,0)</f>
        <v>0</v>
      </c>
      <c r="BD12" s="231">
        <f>IF(AZ12=4,G12,0)</f>
        <v>0</v>
      </c>
      <c r="BE12" s="231">
        <f>IF(AZ12=5,G12,0)</f>
        <v>0</v>
      </c>
      <c r="CA12" s="256">
        <v>1</v>
      </c>
      <c r="CB12" s="256">
        <v>1</v>
      </c>
    </row>
    <row r="13" spans="1:15" ht="12.75">
      <c r="A13" s="265"/>
      <c r="B13" s="269"/>
      <c r="C13" s="330" t="s">
        <v>314</v>
      </c>
      <c r="D13" s="331"/>
      <c r="E13" s="270">
        <v>25.5876</v>
      </c>
      <c r="F13" s="271"/>
      <c r="G13" s="272"/>
      <c r="H13" s="273"/>
      <c r="I13" s="267"/>
      <c r="J13" s="274"/>
      <c r="K13" s="267"/>
      <c r="M13" s="268" t="s">
        <v>314</v>
      </c>
      <c r="O13" s="256"/>
    </row>
    <row r="14" spans="1:80" ht="12.75">
      <c r="A14" s="257">
        <v>4</v>
      </c>
      <c r="B14" s="258" t="s">
        <v>224</v>
      </c>
      <c r="C14" s="259" t="s">
        <v>225</v>
      </c>
      <c r="D14" s="260" t="s">
        <v>168</v>
      </c>
      <c r="E14" s="261">
        <v>146.2146</v>
      </c>
      <c r="F14" s="261">
        <v>0</v>
      </c>
      <c r="G14" s="262">
        <f>E14*F14</f>
        <v>0</v>
      </c>
      <c r="H14" s="263">
        <v>0</v>
      </c>
      <c r="I14" s="264">
        <f>E14*H14</f>
        <v>0</v>
      </c>
      <c r="J14" s="263">
        <v>0</v>
      </c>
      <c r="K14" s="264">
        <f>E14*J14</f>
        <v>0</v>
      </c>
      <c r="O14" s="256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56">
        <v>1</v>
      </c>
      <c r="CB14" s="256">
        <v>1</v>
      </c>
    </row>
    <row r="15" spans="1:15" ht="12.75">
      <c r="A15" s="265"/>
      <c r="B15" s="269"/>
      <c r="C15" s="330" t="s">
        <v>315</v>
      </c>
      <c r="D15" s="331"/>
      <c r="E15" s="270">
        <v>146.2146</v>
      </c>
      <c r="F15" s="271"/>
      <c r="G15" s="272"/>
      <c r="H15" s="273"/>
      <c r="I15" s="267"/>
      <c r="J15" s="274"/>
      <c r="K15" s="267"/>
      <c r="M15" s="268" t="s">
        <v>315</v>
      </c>
      <c r="O15" s="256"/>
    </row>
    <row r="16" spans="1:80" ht="12.75">
      <c r="A16" s="257">
        <v>5</v>
      </c>
      <c r="B16" s="258" t="s">
        <v>290</v>
      </c>
      <c r="C16" s="259" t="s">
        <v>291</v>
      </c>
      <c r="D16" s="260" t="s">
        <v>168</v>
      </c>
      <c r="E16" s="261">
        <v>73.1073</v>
      </c>
      <c r="F16" s="261">
        <v>0</v>
      </c>
      <c r="G16" s="262">
        <f>E16*F16</f>
        <v>0</v>
      </c>
      <c r="H16" s="263">
        <v>0</v>
      </c>
      <c r="I16" s="264">
        <f>E16*H16</f>
        <v>0</v>
      </c>
      <c r="J16" s="263">
        <v>0</v>
      </c>
      <c r="K16" s="264">
        <f>E16*J16</f>
        <v>0</v>
      </c>
      <c r="O16" s="256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IF(AZ16=1,G16,0)</f>
        <v>0</v>
      </c>
      <c r="BB16" s="231">
        <f>IF(AZ16=2,G16,0)</f>
        <v>0</v>
      </c>
      <c r="BC16" s="231">
        <f>IF(AZ16=3,G16,0)</f>
        <v>0</v>
      </c>
      <c r="BD16" s="231">
        <f>IF(AZ16=4,G16,0)</f>
        <v>0</v>
      </c>
      <c r="BE16" s="231">
        <f>IF(AZ16=5,G16,0)</f>
        <v>0</v>
      </c>
      <c r="CA16" s="256">
        <v>1</v>
      </c>
      <c r="CB16" s="256">
        <v>1</v>
      </c>
    </row>
    <row r="17" spans="1:15" ht="12.75">
      <c r="A17" s="265"/>
      <c r="B17" s="269"/>
      <c r="C17" s="330" t="s">
        <v>316</v>
      </c>
      <c r="D17" s="331"/>
      <c r="E17" s="270">
        <v>73.1073</v>
      </c>
      <c r="F17" s="271"/>
      <c r="G17" s="272"/>
      <c r="H17" s="273"/>
      <c r="I17" s="267"/>
      <c r="J17" s="274"/>
      <c r="K17" s="267"/>
      <c r="M17" s="268" t="s">
        <v>316</v>
      </c>
      <c r="O17" s="256"/>
    </row>
    <row r="18" spans="1:80" ht="12.75">
      <c r="A18" s="257">
        <v>6</v>
      </c>
      <c r="B18" s="258" t="s">
        <v>293</v>
      </c>
      <c r="C18" s="259" t="s">
        <v>294</v>
      </c>
      <c r="D18" s="260" t="s">
        <v>168</v>
      </c>
      <c r="E18" s="261">
        <v>146.2146</v>
      </c>
      <c r="F18" s="261">
        <v>0</v>
      </c>
      <c r="G18" s="262">
        <f>E18*F18</f>
        <v>0</v>
      </c>
      <c r="H18" s="263">
        <v>0</v>
      </c>
      <c r="I18" s="264">
        <f>E18*H18</f>
        <v>0</v>
      </c>
      <c r="J18" s="263">
        <v>0</v>
      </c>
      <c r="K18" s="264">
        <f>E18*J18</f>
        <v>0</v>
      </c>
      <c r="O18" s="256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6">
        <v>1</v>
      </c>
      <c r="CB18" s="256">
        <v>1</v>
      </c>
    </row>
    <row r="19" spans="1:15" ht="12.75">
      <c r="A19" s="265"/>
      <c r="B19" s="269"/>
      <c r="C19" s="330" t="s">
        <v>315</v>
      </c>
      <c r="D19" s="331"/>
      <c r="E19" s="270">
        <v>146.2146</v>
      </c>
      <c r="F19" s="271"/>
      <c r="G19" s="272"/>
      <c r="H19" s="273"/>
      <c r="I19" s="267"/>
      <c r="J19" s="274"/>
      <c r="K19" s="267"/>
      <c r="M19" s="268" t="s">
        <v>315</v>
      </c>
      <c r="O19" s="256"/>
    </row>
    <row r="20" spans="1:80" ht="12.75">
      <c r="A20" s="257">
        <v>7</v>
      </c>
      <c r="B20" s="258" t="s">
        <v>295</v>
      </c>
      <c r="C20" s="259" t="s">
        <v>296</v>
      </c>
      <c r="D20" s="260" t="s">
        <v>168</v>
      </c>
      <c r="E20" s="261">
        <v>146.2146</v>
      </c>
      <c r="F20" s="261">
        <v>0</v>
      </c>
      <c r="G20" s="262">
        <f>E20*F20</f>
        <v>0</v>
      </c>
      <c r="H20" s="263">
        <v>0</v>
      </c>
      <c r="I20" s="264">
        <f>E20*H20</f>
        <v>0</v>
      </c>
      <c r="J20" s="263">
        <v>0</v>
      </c>
      <c r="K20" s="264">
        <f>E20*J20</f>
        <v>0</v>
      </c>
      <c r="O20" s="256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>IF(AZ20=1,G20,0)</f>
        <v>0</v>
      </c>
      <c r="BB20" s="231">
        <f>IF(AZ20=2,G20,0)</f>
        <v>0</v>
      </c>
      <c r="BC20" s="231">
        <f>IF(AZ20=3,G20,0)</f>
        <v>0</v>
      </c>
      <c r="BD20" s="231">
        <f>IF(AZ20=4,G20,0)</f>
        <v>0</v>
      </c>
      <c r="BE20" s="231">
        <f>IF(AZ20=5,G20,0)</f>
        <v>0</v>
      </c>
      <c r="CA20" s="256">
        <v>1</v>
      </c>
      <c r="CB20" s="256">
        <v>1</v>
      </c>
    </row>
    <row r="21" spans="1:15" ht="12.75">
      <c r="A21" s="265"/>
      <c r="B21" s="269"/>
      <c r="C21" s="330" t="s">
        <v>315</v>
      </c>
      <c r="D21" s="331"/>
      <c r="E21" s="270">
        <v>146.2146</v>
      </c>
      <c r="F21" s="271"/>
      <c r="G21" s="272"/>
      <c r="H21" s="273"/>
      <c r="I21" s="267"/>
      <c r="J21" s="274"/>
      <c r="K21" s="267"/>
      <c r="M21" s="268" t="s">
        <v>315</v>
      </c>
      <c r="O21" s="256"/>
    </row>
    <row r="22" spans="1:80" ht="12.75">
      <c r="A22" s="257">
        <v>8</v>
      </c>
      <c r="B22" s="258" t="s">
        <v>233</v>
      </c>
      <c r="C22" s="259" t="s">
        <v>234</v>
      </c>
      <c r="D22" s="260" t="s">
        <v>235</v>
      </c>
      <c r="E22" s="261">
        <v>0.8773</v>
      </c>
      <c r="F22" s="261">
        <v>0</v>
      </c>
      <c r="G22" s="262">
        <f>E22*F22</f>
        <v>0</v>
      </c>
      <c r="H22" s="263">
        <v>0.001</v>
      </c>
      <c r="I22" s="264">
        <f>E22*H22</f>
        <v>0.0008773</v>
      </c>
      <c r="J22" s="263"/>
      <c r="K22" s="264">
        <f>E22*J22</f>
        <v>0</v>
      </c>
      <c r="O22" s="256">
        <v>2</v>
      </c>
      <c r="AA22" s="231">
        <v>3</v>
      </c>
      <c r="AB22" s="231">
        <v>1</v>
      </c>
      <c r="AC22" s="231">
        <v>572410</v>
      </c>
      <c r="AZ22" s="231">
        <v>1</v>
      </c>
      <c r="BA22" s="231">
        <f>IF(AZ22=1,G22,0)</f>
        <v>0</v>
      </c>
      <c r="BB22" s="231">
        <f>IF(AZ22=2,G22,0)</f>
        <v>0</v>
      </c>
      <c r="BC22" s="231">
        <f>IF(AZ22=3,G22,0)</f>
        <v>0</v>
      </c>
      <c r="BD22" s="231">
        <f>IF(AZ22=4,G22,0)</f>
        <v>0</v>
      </c>
      <c r="BE22" s="231">
        <f>IF(AZ22=5,G22,0)</f>
        <v>0</v>
      </c>
      <c r="CA22" s="256">
        <v>3</v>
      </c>
      <c r="CB22" s="256">
        <v>1</v>
      </c>
    </row>
    <row r="23" spans="1:15" ht="12.75">
      <c r="A23" s="265"/>
      <c r="B23" s="269"/>
      <c r="C23" s="330" t="s">
        <v>317</v>
      </c>
      <c r="D23" s="331"/>
      <c r="E23" s="270">
        <v>0.8773</v>
      </c>
      <c r="F23" s="271"/>
      <c r="G23" s="272"/>
      <c r="H23" s="273"/>
      <c r="I23" s="267"/>
      <c r="J23" s="274"/>
      <c r="K23" s="267"/>
      <c r="M23" s="268" t="s">
        <v>317</v>
      </c>
      <c r="O23" s="256"/>
    </row>
    <row r="24" spans="1:57" ht="12.75">
      <c r="A24" s="275"/>
      <c r="B24" s="276" t="s">
        <v>100</v>
      </c>
      <c r="C24" s="277" t="s">
        <v>109</v>
      </c>
      <c r="D24" s="278"/>
      <c r="E24" s="279"/>
      <c r="F24" s="280"/>
      <c r="G24" s="281">
        <f>SUM(G7:G23)</f>
        <v>0</v>
      </c>
      <c r="H24" s="282"/>
      <c r="I24" s="283">
        <f>SUM(I7:I23)</f>
        <v>0.0008773</v>
      </c>
      <c r="J24" s="282"/>
      <c r="K24" s="283">
        <f>SUM(K7:K23)</f>
        <v>0</v>
      </c>
      <c r="O24" s="256">
        <v>4</v>
      </c>
      <c r="BA24" s="284">
        <f>SUM(BA7:BA23)</f>
        <v>0</v>
      </c>
      <c r="BB24" s="284">
        <f>SUM(BB7:BB23)</f>
        <v>0</v>
      </c>
      <c r="BC24" s="284">
        <f>SUM(BC7:BC23)</f>
        <v>0</v>
      </c>
      <c r="BD24" s="284">
        <f>SUM(BD7:BD23)</f>
        <v>0</v>
      </c>
      <c r="BE24" s="284">
        <f>SUM(BE7:BE23)</f>
        <v>0</v>
      </c>
    </row>
    <row r="25" spans="1:15" ht="12.75">
      <c r="A25" s="246" t="s">
        <v>97</v>
      </c>
      <c r="B25" s="247" t="s">
        <v>241</v>
      </c>
      <c r="C25" s="248" t="s">
        <v>242</v>
      </c>
      <c r="D25" s="249"/>
      <c r="E25" s="250"/>
      <c r="F25" s="250"/>
      <c r="G25" s="251"/>
      <c r="H25" s="252"/>
      <c r="I25" s="253"/>
      <c r="J25" s="254"/>
      <c r="K25" s="255"/>
      <c r="O25" s="256">
        <v>1</v>
      </c>
    </row>
    <row r="26" spans="1:80" ht="12.75">
      <c r="A26" s="257">
        <v>9</v>
      </c>
      <c r="B26" s="258" t="s">
        <v>244</v>
      </c>
      <c r="C26" s="259" t="s">
        <v>245</v>
      </c>
      <c r="D26" s="260" t="s">
        <v>168</v>
      </c>
      <c r="E26" s="261">
        <v>11.0565</v>
      </c>
      <c r="F26" s="261">
        <v>0</v>
      </c>
      <c r="G26" s="262">
        <f>E26*F26</f>
        <v>0</v>
      </c>
      <c r="H26" s="263">
        <v>2E-05</v>
      </c>
      <c r="I26" s="264">
        <f>E26*H26</f>
        <v>0.00022113000000000002</v>
      </c>
      <c r="J26" s="263">
        <v>0</v>
      </c>
      <c r="K26" s="264">
        <f>E26*J26</f>
        <v>0</v>
      </c>
      <c r="O26" s="256">
        <v>2</v>
      </c>
      <c r="AA26" s="231">
        <v>1</v>
      </c>
      <c r="AB26" s="231">
        <v>1</v>
      </c>
      <c r="AC26" s="231">
        <v>1</v>
      </c>
      <c r="AZ26" s="231">
        <v>1</v>
      </c>
      <c r="BA26" s="231">
        <f>IF(AZ26=1,G26,0)</f>
        <v>0</v>
      </c>
      <c r="BB26" s="231">
        <f>IF(AZ26=2,G26,0)</f>
        <v>0</v>
      </c>
      <c r="BC26" s="231">
        <f>IF(AZ26=3,G26,0)</f>
        <v>0</v>
      </c>
      <c r="BD26" s="231">
        <f>IF(AZ26=4,G26,0)</f>
        <v>0</v>
      </c>
      <c r="BE26" s="231">
        <f>IF(AZ26=5,G26,0)</f>
        <v>0</v>
      </c>
      <c r="CA26" s="256">
        <v>1</v>
      </c>
      <c r="CB26" s="256">
        <v>1</v>
      </c>
    </row>
    <row r="27" spans="1:15" ht="12.75">
      <c r="A27" s="265"/>
      <c r="B27" s="269"/>
      <c r="C27" s="330" t="s">
        <v>318</v>
      </c>
      <c r="D27" s="331"/>
      <c r="E27" s="270">
        <v>11.0565</v>
      </c>
      <c r="F27" s="271"/>
      <c r="G27" s="272"/>
      <c r="H27" s="273"/>
      <c r="I27" s="267"/>
      <c r="J27" s="274"/>
      <c r="K27" s="267"/>
      <c r="M27" s="268" t="s">
        <v>318</v>
      </c>
      <c r="O27" s="256"/>
    </row>
    <row r="28" spans="1:57" ht="12.75">
      <c r="A28" s="275"/>
      <c r="B28" s="276" t="s">
        <v>100</v>
      </c>
      <c r="C28" s="277" t="s">
        <v>243</v>
      </c>
      <c r="D28" s="278"/>
      <c r="E28" s="279"/>
      <c r="F28" s="280"/>
      <c r="G28" s="281">
        <f>SUM(G25:G27)</f>
        <v>0</v>
      </c>
      <c r="H28" s="282"/>
      <c r="I28" s="283">
        <f>SUM(I25:I27)</f>
        <v>0.00022113000000000002</v>
      </c>
      <c r="J28" s="282"/>
      <c r="K28" s="283">
        <f>SUM(K25:K27)</f>
        <v>0</v>
      </c>
      <c r="O28" s="256">
        <v>4</v>
      </c>
      <c r="BA28" s="284">
        <f>SUM(BA25:BA27)</f>
        <v>0</v>
      </c>
      <c r="BB28" s="284">
        <f>SUM(BB25:BB27)</f>
        <v>0</v>
      </c>
      <c r="BC28" s="284">
        <f>SUM(BC25:BC27)</f>
        <v>0</v>
      </c>
      <c r="BD28" s="284">
        <f>SUM(BD25:BD27)</f>
        <v>0</v>
      </c>
      <c r="BE28" s="284">
        <f>SUM(BE25:BE27)</f>
        <v>0</v>
      </c>
    </row>
    <row r="29" spans="1:15" ht="12.75">
      <c r="A29" s="246" t="s">
        <v>97</v>
      </c>
      <c r="B29" s="247" t="s">
        <v>160</v>
      </c>
      <c r="C29" s="248" t="s">
        <v>161</v>
      </c>
      <c r="D29" s="249"/>
      <c r="E29" s="250"/>
      <c r="F29" s="250"/>
      <c r="G29" s="251"/>
      <c r="H29" s="252"/>
      <c r="I29" s="253"/>
      <c r="J29" s="254"/>
      <c r="K29" s="255"/>
      <c r="O29" s="256">
        <v>1</v>
      </c>
    </row>
    <row r="30" spans="1:80" ht="12.75">
      <c r="A30" s="257">
        <v>10</v>
      </c>
      <c r="B30" s="258" t="s">
        <v>260</v>
      </c>
      <c r="C30" s="259" t="s">
        <v>261</v>
      </c>
      <c r="D30" s="260" t="s">
        <v>197</v>
      </c>
      <c r="E30" s="261">
        <v>0.1855</v>
      </c>
      <c r="F30" s="261">
        <v>0</v>
      </c>
      <c r="G30" s="262">
        <f>E30*F30</f>
        <v>0</v>
      </c>
      <c r="H30" s="263">
        <v>1.06103</v>
      </c>
      <c r="I30" s="264">
        <f>E30*H30</f>
        <v>0.196821065</v>
      </c>
      <c r="J30" s="263">
        <v>0</v>
      </c>
      <c r="K30" s="264">
        <f>E30*J30</f>
        <v>0</v>
      </c>
      <c r="O30" s="256">
        <v>2</v>
      </c>
      <c r="AA30" s="231">
        <v>1</v>
      </c>
      <c r="AB30" s="231">
        <v>1</v>
      </c>
      <c r="AC30" s="231">
        <v>1</v>
      </c>
      <c r="AZ30" s="231">
        <v>1</v>
      </c>
      <c r="BA30" s="231">
        <f>IF(AZ30=1,G30,0)</f>
        <v>0</v>
      </c>
      <c r="BB30" s="231">
        <f>IF(AZ30=2,G30,0)</f>
        <v>0</v>
      </c>
      <c r="BC30" s="231">
        <f>IF(AZ30=3,G30,0)</f>
        <v>0</v>
      </c>
      <c r="BD30" s="231">
        <f>IF(AZ30=4,G30,0)</f>
        <v>0</v>
      </c>
      <c r="BE30" s="231">
        <f>IF(AZ30=5,G30,0)</f>
        <v>0</v>
      </c>
      <c r="CA30" s="256">
        <v>1</v>
      </c>
      <c r="CB30" s="256">
        <v>1</v>
      </c>
    </row>
    <row r="31" spans="1:15" ht="12.75">
      <c r="A31" s="265"/>
      <c r="B31" s="269"/>
      <c r="C31" s="330" t="s">
        <v>319</v>
      </c>
      <c r="D31" s="331"/>
      <c r="E31" s="270">
        <v>0.1855</v>
      </c>
      <c r="F31" s="271"/>
      <c r="G31" s="272"/>
      <c r="H31" s="273"/>
      <c r="I31" s="267"/>
      <c r="J31" s="274"/>
      <c r="K31" s="267"/>
      <c r="M31" s="268" t="s">
        <v>319</v>
      </c>
      <c r="O31" s="256"/>
    </row>
    <row r="32" spans="1:80" ht="12.75">
      <c r="A32" s="257">
        <v>11</v>
      </c>
      <c r="B32" s="258" t="s">
        <v>300</v>
      </c>
      <c r="C32" s="259" t="s">
        <v>301</v>
      </c>
      <c r="D32" s="260" t="s">
        <v>112</v>
      </c>
      <c r="E32" s="261">
        <v>3.5626</v>
      </c>
      <c r="F32" s="261">
        <v>0</v>
      </c>
      <c r="G32" s="262">
        <f>E32*F32</f>
        <v>0</v>
      </c>
      <c r="H32" s="263">
        <v>2.94655</v>
      </c>
      <c r="I32" s="264">
        <f>E32*H32</f>
        <v>10.49737903</v>
      </c>
      <c r="J32" s="263">
        <v>0</v>
      </c>
      <c r="K32" s="264">
        <f>E32*J32</f>
        <v>0</v>
      </c>
      <c r="O32" s="256">
        <v>2</v>
      </c>
      <c r="AA32" s="231">
        <v>1</v>
      </c>
      <c r="AB32" s="231">
        <v>1</v>
      </c>
      <c r="AC32" s="231">
        <v>1</v>
      </c>
      <c r="AZ32" s="231">
        <v>1</v>
      </c>
      <c r="BA32" s="231">
        <f>IF(AZ32=1,G32,0)</f>
        <v>0</v>
      </c>
      <c r="BB32" s="231">
        <f>IF(AZ32=2,G32,0)</f>
        <v>0</v>
      </c>
      <c r="BC32" s="231">
        <f>IF(AZ32=3,G32,0)</f>
        <v>0</v>
      </c>
      <c r="BD32" s="231">
        <f>IF(AZ32=4,G32,0)</f>
        <v>0</v>
      </c>
      <c r="BE32" s="231">
        <f>IF(AZ32=5,G32,0)</f>
        <v>0</v>
      </c>
      <c r="CA32" s="256">
        <v>1</v>
      </c>
      <c r="CB32" s="256">
        <v>1</v>
      </c>
    </row>
    <row r="33" spans="1:15" ht="12.75">
      <c r="A33" s="265"/>
      <c r="B33" s="269"/>
      <c r="C33" s="330" t="s">
        <v>320</v>
      </c>
      <c r="D33" s="331"/>
      <c r="E33" s="270">
        <v>2.457</v>
      </c>
      <c r="F33" s="271"/>
      <c r="G33" s="272"/>
      <c r="H33" s="273"/>
      <c r="I33" s="267"/>
      <c r="J33" s="274"/>
      <c r="K33" s="267"/>
      <c r="M33" s="268" t="s">
        <v>320</v>
      </c>
      <c r="O33" s="256"/>
    </row>
    <row r="34" spans="1:15" ht="12.75">
      <c r="A34" s="265"/>
      <c r="B34" s="269"/>
      <c r="C34" s="330" t="s">
        <v>321</v>
      </c>
      <c r="D34" s="331"/>
      <c r="E34" s="270">
        <v>1.1056</v>
      </c>
      <c r="F34" s="271"/>
      <c r="G34" s="272"/>
      <c r="H34" s="273"/>
      <c r="I34" s="267"/>
      <c r="J34" s="274"/>
      <c r="K34" s="267"/>
      <c r="M34" s="268" t="s">
        <v>321</v>
      </c>
      <c r="O34" s="256"/>
    </row>
    <row r="35" spans="1:80" ht="12.75">
      <c r="A35" s="257">
        <v>12</v>
      </c>
      <c r="B35" s="258" t="s">
        <v>303</v>
      </c>
      <c r="C35" s="259" t="s">
        <v>304</v>
      </c>
      <c r="D35" s="260" t="s">
        <v>168</v>
      </c>
      <c r="E35" s="261">
        <v>19.2465</v>
      </c>
      <c r="F35" s="261">
        <v>0</v>
      </c>
      <c r="G35" s="262">
        <f>E35*F35</f>
        <v>0</v>
      </c>
      <c r="H35" s="263">
        <v>0.01444</v>
      </c>
      <c r="I35" s="264">
        <f>E35*H35</f>
        <v>0.27791946</v>
      </c>
      <c r="J35" s="263">
        <v>0</v>
      </c>
      <c r="K35" s="264">
        <f>E35*J35</f>
        <v>0</v>
      </c>
      <c r="O35" s="256">
        <v>2</v>
      </c>
      <c r="AA35" s="231">
        <v>1</v>
      </c>
      <c r="AB35" s="231">
        <v>1</v>
      </c>
      <c r="AC35" s="231">
        <v>1</v>
      </c>
      <c r="AZ35" s="231">
        <v>1</v>
      </c>
      <c r="BA35" s="231">
        <f>IF(AZ35=1,G35,0)</f>
        <v>0</v>
      </c>
      <c r="BB35" s="231">
        <f>IF(AZ35=2,G35,0)</f>
        <v>0</v>
      </c>
      <c r="BC35" s="231">
        <f>IF(AZ35=3,G35,0)</f>
        <v>0</v>
      </c>
      <c r="BD35" s="231">
        <f>IF(AZ35=4,G35,0)</f>
        <v>0</v>
      </c>
      <c r="BE35" s="231">
        <f>IF(AZ35=5,G35,0)</f>
        <v>0</v>
      </c>
      <c r="CA35" s="256">
        <v>1</v>
      </c>
      <c r="CB35" s="256">
        <v>1</v>
      </c>
    </row>
    <row r="36" spans="1:15" ht="12.75">
      <c r="A36" s="265"/>
      <c r="B36" s="269"/>
      <c r="C36" s="330" t="s">
        <v>322</v>
      </c>
      <c r="D36" s="331"/>
      <c r="E36" s="270">
        <v>19.2465</v>
      </c>
      <c r="F36" s="271"/>
      <c r="G36" s="272"/>
      <c r="H36" s="273"/>
      <c r="I36" s="267"/>
      <c r="J36" s="274"/>
      <c r="K36" s="267"/>
      <c r="M36" s="268" t="s">
        <v>322</v>
      </c>
      <c r="O36" s="256"/>
    </row>
    <row r="37" spans="1:80" ht="12.75">
      <c r="A37" s="257">
        <v>13</v>
      </c>
      <c r="B37" s="258" t="s">
        <v>306</v>
      </c>
      <c r="C37" s="259" t="s">
        <v>307</v>
      </c>
      <c r="D37" s="260" t="s">
        <v>168</v>
      </c>
      <c r="E37" s="261">
        <v>19.2465</v>
      </c>
      <c r="F37" s="261">
        <v>0</v>
      </c>
      <c r="G37" s="262">
        <f>E37*F37</f>
        <v>0</v>
      </c>
      <c r="H37" s="263">
        <v>0.00097</v>
      </c>
      <c r="I37" s="264">
        <f>E37*H37</f>
        <v>0.018669105000000002</v>
      </c>
      <c r="J37" s="263">
        <v>0</v>
      </c>
      <c r="K37" s="264">
        <f>E37*J37</f>
        <v>0</v>
      </c>
      <c r="O37" s="256">
        <v>2</v>
      </c>
      <c r="AA37" s="231">
        <v>1</v>
      </c>
      <c r="AB37" s="231">
        <v>1</v>
      </c>
      <c r="AC37" s="231">
        <v>1</v>
      </c>
      <c r="AZ37" s="231">
        <v>1</v>
      </c>
      <c r="BA37" s="231">
        <f>IF(AZ37=1,G37,0)</f>
        <v>0</v>
      </c>
      <c r="BB37" s="231">
        <f>IF(AZ37=2,G37,0)</f>
        <v>0</v>
      </c>
      <c r="BC37" s="231">
        <f>IF(AZ37=3,G37,0)</f>
        <v>0</v>
      </c>
      <c r="BD37" s="231">
        <f>IF(AZ37=4,G37,0)</f>
        <v>0</v>
      </c>
      <c r="BE37" s="231">
        <f>IF(AZ37=5,G37,0)</f>
        <v>0</v>
      </c>
      <c r="CA37" s="256">
        <v>1</v>
      </c>
      <c r="CB37" s="256">
        <v>1</v>
      </c>
    </row>
    <row r="38" spans="1:15" ht="12.75">
      <c r="A38" s="265"/>
      <c r="B38" s="269"/>
      <c r="C38" s="330" t="s">
        <v>322</v>
      </c>
      <c r="D38" s="331"/>
      <c r="E38" s="270">
        <v>19.2465</v>
      </c>
      <c r="F38" s="271"/>
      <c r="G38" s="272"/>
      <c r="H38" s="273"/>
      <c r="I38" s="267"/>
      <c r="J38" s="274"/>
      <c r="K38" s="267"/>
      <c r="M38" s="268" t="s">
        <v>322</v>
      </c>
      <c r="O38" s="256"/>
    </row>
    <row r="39" spans="1:57" ht="12.75">
      <c r="A39" s="275"/>
      <c r="B39" s="276" t="s">
        <v>100</v>
      </c>
      <c r="C39" s="277" t="s">
        <v>162</v>
      </c>
      <c r="D39" s="278"/>
      <c r="E39" s="279"/>
      <c r="F39" s="280"/>
      <c r="G39" s="281">
        <f>SUM(G29:G38)</f>
        <v>0</v>
      </c>
      <c r="H39" s="282"/>
      <c r="I39" s="283">
        <f>SUM(I29:I38)</f>
        <v>10.99078866</v>
      </c>
      <c r="J39" s="282"/>
      <c r="K39" s="283">
        <f>SUM(K29:K38)</f>
        <v>0</v>
      </c>
      <c r="O39" s="256">
        <v>4</v>
      </c>
      <c r="BA39" s="284">
        <f>SUM(BA29:BA38)</f>
        <v>0</v>
      </c>
      <c r="BB39" s="284">
        <f>SUM(BB29:BB38)</f>
        <v>0</v>
      </c>
      <c r="BC39" s="284">
        <f>SUM(BC29:BC38)</f>
        <v>0</v>
      </c>
      <c r="BD39" s="284">
        <f>SUM(BD29:BD38)</f>
        <v>0</v>
      </c>
      <c r="BE39" s="284">
        <f>SUM(BE29:BE38)</f>
        <v>0</v>
      </c>
    </row>
    <row r="40" spans="1:15" ht="12.75">
      <c r="A40" s="246" t="s">
        <v>97</v>
      </c>
      <c r="B40" s="247" t="s">
        <v>323</v>
      </c>
      <c r="C40" s="248" t="s">
        <v>324</v>
      </c>
      <c r="D40" s="249"/>
      <c r="E40" s="250"/>
      <c r="F40" s="250"/>
      <c r="G40" s="251"/>
      <c r="H40" s="252"/>
      <c r="I40" s="253"/>
      <c r="J40" s="254"/>
      <c r="K40" s="255"/>
      <c r="O40" s="256">
        <v>1</v>
      </c>
    </row>
    <row r="41" spans="1:80" ht="12.75">
      <c r="A41" s="257">
        <v>14</v>
      </c>
      <c r="B41" s="258" t="s">
        <v>326</v>
      </c>
      <c r="C41" s="259" t="s">
        <v>327</v>
      </c>
      <c r="D41" s="260" t="s">
        <v>328</v>
      </c>
      <c r="E41" s="261">
        <v>121.8455</v>
      </c>
      <c r="F41" s="261">
        <v>0</v>
      </c>
      <c r="G41" s="262">
        <f>E41*F41</f>
        <v>0</v>
      </c>
      <c r="H41" s="263">
        <v>0.12295</v>
      </c>
      <c r="I41" s="264">
        <f>E41*H41</f>
        <v>14.980904225</v>
      </c>
      <c r="J41" s="263">
        <v>0</v>
      </c>
      <c r="K41" s="264">
        <f>E41*J41</f>
        <v>0</v>
      </c>
      <c r="O41" s="256">
        <v>2</v>
      </c>
      <c r="AA41" s="231">
        <v>1</v>
      </c>
      <c r="AB41" s="231">
        <v>1</v>
      </c>
      <c r="AC41" s="231">
        <v>1</v>
      </c>
      <c r="AZ41" s="231">
        <v>1</v>
      </c>
      <c r="BA41" s="231">
        <f>IF(AZ41=1,G41,0)</f>
        <v>0</v>
      </c>
      <c r="BB41" s="231">
        <f>IF(AZ41=2,G41,0)</f>
        <v>0</v>
      </c>
      <c r="BC41" s="231">
        <f>IF(AZ41=3,G41,0)</f>
        <v>0</v>
      </c>
      <c r="BD41" s="231">
        <f>IF(AZ41=4,G41,0)</f>
        <v>0</v>
      </c>
      <c r="BE41" s="231">
        <f>IF(AZ41=5,G41,0)</f>
        <v>0</v>
      </c>
      <c r="CA41" s="256">
        <v>1</v>
      </c>
      <c r="CB41" s="256">
        <v>1</v>
      </c>
    </row>
    <row r="42" spans="1:15" ht="12.75">
      <c r="A42" s="265"/>
      <c r="B42" s="269"/>
      <c r="C42" s="330" t="s">
        <v>329</v>
      </c>
      <c r="D42" s="331"/>
      <c r="E42" s="270">
        <v>121.8455</v>
      </c>
      <c r="F42" s="271"/>
      <c r="G42" s="272"/>
      <c r="H42" s="273"/>
      <c r="I42" s="267"/>
      <c r="J42" s="274"/>
      <c r="K42" s="267"/>
      <c r="M42" s="268" t="s">
        <v>329</v>
      </c>
      <c r="O42" s="256"/>
    </row>
    <row r="43" spans="1:57" ht="12.75">
      <c r="A43" s="275"/>
      <c r="B43" s="276" t="s">
        <v>100</v>
      </c>
      <c r="C43" s="277" t="s">
        <v>325</v>
      </c>
      <c r="D43" s="278"/>
      <c r="E43" s="279"/>
      <c r="F43" s="280"/>
      <c r="G43" s="281">
        <f>SUM(G40:G42)</f>
        <v>0</v>
      </c>
      <c r="H43" s="282"/>
      <c r="I43" s="283">
        <f>SUM(I40:I42)</f>
        <v>14.980904225</v>
      </c>
      <c r="J43" s="282"/>
      <c r="K43" s="283">
        <f>SUM(K40:K42)</f>
        <v>0</v>
      </c>
      <c r="O43" s="256">
        <v>4</v>
      </c>
      <c r="BA43" s="284">
        <f>SUM(BA40:BA42)</f>
        <v>0</v>
      </c>
      <c r="BB43" s="284">
        <f>SUM(BB40:BB42)</f>
        <v>0</v>
      </c>
      <c r="BC43" s="284">
        <f>SUM(BC40:BC42)</f>
        <v>0</v>
      </c>
      <c r="BD43" s="284">
        <f>SUM(BD40:BD42)</f>
        <v>0</v>
      </c>
      <c r="BE43" s="284">
        <f>SUM(BE40:BE42)</f>
        <v>0</v>
      </c>
    </row>
    <row r="44" spans="1:15" ht="12.75">
      <c r="A44" s="246" t="s">
        <v>97</v>
      </c>
      <c r="B44" s="247" t="s">
        <v>186</v>
      </c>
      <c r="C44" s="248" t="s">
        <v>187</v>
      </c>
      <c r="D44" s="249"/>
      <c r="E44" s="250"/>
      <c r="F44" s="250"/>
      <c r="G44" s="251"/>
      <c r="H44" s="252"/>
      <c r="I44" s="253"/>
      <c r="J44" s="254"/>
      <c r="K44" s="255"/>
      <c r="O44" s="256">
        <v>1</v>
      </c>
    </row>
    <row r="45" spans="1:80" ht="12.75">
      <c r="A45" s="257">
        <v>15</v>
      </c>
      <c r="B45" s="258" t="s">
        <v>263</v>
      </c>
      <c r="C45" s="259" t="s">
        <v>264</v>
      </c>
      <c r="D45" s="260" t="s">
        <v>112</v>
      </c>
      <c r="E45" s="261">
        <v>3.5626</v>
      </c>
      <c r="F45" s="261">
        <v>0</v>
      </c>
      <c r="G45" s="262">
        <f>E45*F45</f>
        <v>0</v>
      </c>
      <c r="H45" s="263">
        <v>0</v>
      </c>
      <c r="I45" s="264">
        <f>E45*H45</f>
        <v>0</v>
      </c>
      <c r="J45" s="263">
        <v>-2.65</v>
      </c>
      <c r="K45" s="264">
        <f>E45*J45</f>
        <v>-9.44089</v>
      </c>
      <c r="O45" s="256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>IF(AZ45=1,G45,0)</f>
        <v>0</v>
      </c>
      <c r="BB45" s="231">
        <f>IF(AZ45=2,G45,0)</f>
        <v>0</v>
      </c>
      <c r="BC45" s="231">
        <f>IF(AZ45=3,G45,0)</f>
        <v>0</v>
      </c>
      <c r="BD45" s="231">
        <f>IF(AZ45=4,G45,0)</f>
        <v>0</v>
      </c>
      <c r="BE45" s="231">
        <f>IF(AZ45=5,G45,0)</f>
        <v>0</v>
      </c>
      <c r="CA45" s="256">
        <v>1</v>
      </c>
      <c r="CB45" s="256">
        <v>1</v>
      </c>
    </row>
    <row r="46" spans="1:15" ht="12.75">
      <c r="A46" s="265"/>
      <c r="B46" s="269"/>
      <c r="C46" s="330" t="s">
        <v>320</v>
      </c>
      <c r="D46" s="331"/>
      <c r="E46" s="270">
        <v>2.457</v>
      </c>
      <c r="F46" s="271"/>
      <c r="G46" s="272"/>
      <c r="H46" s="273"/>
      <c r="I46" s="267"/>
      <c r="J46" s="274"/>
      <c r="K46" s="267"/>
      <c r="M46" s="268" t="s">
        <v>320</v>
      </c>
      <c r="O46" s="256"/>
    </row>
    <row r="47" spans="1:15" ht="12.75">
      <c r="A47" s="265"/>
      <c r="B47" s="269"/>
      <c r="C47" s="330" t="s">
        <v>321</v>
      </c>
      <c r="D47" s="331"/>
      <c r="E47" s="270">
        <v>1.1056</v>
      </c>
      <c r="F47" s="271"/>
      <c r="G47" s="272"/>
      <c r="H47" s="273"/>
      <c r="I47" s="267"/>
      <c r="J47" s="274"/>
      <c r="K47" s="267"/>
      <c r="M47" s="268" t="s">
        <v>321</v>
      </c>
      <c r="O47" s="256"/>
    </row>
    <row r="48" spans="1:57" ht="12.75">
      <c r="A48" s="275"/>
      <c r="B48" s="276" t="s">
        <v>100</v>
      </c>
      <c r="C48" s="277" t="s">
        <v>188</v>
      </c>
      <c r="D48" s="278"/>
      <c r="E48" s="279"/>
      <c r="F48" s="280"/>
      <c r="G48" s="281">
        <f>SUM(G44:G47)</f>
        <v>0</v>
      </c>
      <c r="H48" s="282"/>
      <c r="I48" s="283">
        <f>SUM(I44:I47)</f>
        <v>0</v>
      </c>
      <c r="J48" s="282"/>
      <c r="K48" s="283">
        <f>SUM(K44:K47)</f>
        <v>-9.44089</v>
      </c>
      <c r="O48" s="256">
        <v>4</v>
      </c>
      <c r="BA48" s="284">
        <f>SUM(BA44:BA47)</f>
        <v>0</v>
      </c>
      <c r="BB48" s="284">
        <f>SUM(BB44:BB47)</f>
        <v>0</v>
      </c>
      <c r="BC48" s="284">
        <f>SUM(BC44:BC47)</f>
        <v>0</v>
      </c>
      <c r="BD48" s="284">
        <f>SUM(BD44:BD47)</f>
        <v>0</v>
      </c>
      <c r="BE48" s="284">
        <f>SUM(BE44:BE47)</f>
        <v>0</v>
      </c>
    </row>
    <row r="49" spans="1:15" ht="12.75">
      <c r="A49" s="246" t="s">
        <v>97</v>
      </c>
      <c r="B49" s="247" t="s">
        <v>192</v>
      </c>
      <c r="C49" s="248" t="s">
        <v>193</v>
      </c>
      <c r="D49" s="249"/>
      <c r="E49" s="250"/>
      <c r="F49" s="250"/>
      <c r="G49" s="251"/>
      <c r="H49" s="252"/>
      <c r="I49" s="253"/>
      <c r="J49" s="254"/>
      <c r="K49" s="255"/>
      <c r="O49" s="256">
        <v>1</v>
      </c>
    </row>
    <row r="50" spans="1:80" ht="12.75">
      <c r="A50" s="257">
        <v>16</v>
      </c>
      <c r="B50" s="258" t="s">
        <v>198</v>
      </c>
      <c r="C50" s="259" t="s">
        <v>199</v>
      </c>
      <c r="D50" s="260" t="s">
        <v>197</v>
      </c>
      <c r="E50" s="261">
        <v>3.3043115</v>
      </c>
      <c r="F50" s="261">
        <v>0</v>
      </c>
      <c r="G50" s="262">
        <f>E50*F50</f>
        <v>0</v>
      </c>
      <c r="H50" s="263">
        <v>0</v>
      </c>
      <c r="I50" s="264">
        <f>E50*H50</f>
        <v>0</v>
      </c>
      <c r="J50" s="263"/>
      <c r="K50" s="264">
        <f>E50*J50</f>
        <v>0</v>
      </c>
      <c r="O50" s="256">
        <v>2</v>
      </c>
      <c r="AA50" s="231">
        <v>8</v>
      </c>
      <c r="AB50" s="231">
        <v>0</v>
      </c>
      <c r="AC50" s="231">
        <v>3</v>
      </c>
      <c r="AZ50" s="231">
        <v>1</v>
      </c>
      <c r="BA50" s="231">
        <f>IF(AZ50=1,G50,0)</f>
        <v>0</v>
      </c>
      <c r="BB50" s="231">
        <f>IF(AZ50=2,G50,0)</f>
        <v>0</v>
      </c>
      <c r="BC50" s="231">
        <f>IF(AZ50=3,G50,0)</f>
        <v>0</v>
      </c>
      <c r="BD50" s="231">
        <f>IF(AZ50=4,G50,0)</f>
        <v>0</v>
      </c>
      <c r="BE50" s="231">
        <f>IF(AZ50=5,G50,0)</f>
        <v>0</v>
      </c>
      <c r="CA50" s="256">
        <v>8</v>
      </c>
      <c r="CB50" s="256">
        <v>0</v>
      </c>
    </row>
    <row r="51" spans="1:80" ht="12.75">
      <c r="A51" s="257">
        <v>17</v>
      </c>
      <c r="B51" s="258" t="s">
        <v>200</v>
      </c>
      <c r="C51" s="259" t="s">
        <v>201</v>
      </c>
      <c r="D51" s="260" t="s">
        <v>197</v>
      </c>
      <c r="E51" s="261">
        <v>3.3043115</v>
      </c>
      <c r="F51" s="261">
        <v>0</v>
      </c>
      <c r="G51" s="262">
        <f>E51*F51</f>
        <v>0</v>
      </c>
      <c r="H51" s="263">
        <v>0</v>
      </c>
      <c r="I51" s="264">
        <f>E51*H51</f>
        <v>0</v>
      </c>
      <c r="J51" s="263"/>
      <c r="K51" s="264">
        <f>E51*J51</f>
        <v>0</v>
      </c>
      <c r="O51" s="256">
        <v>2</v>
      </c>
      <c r="AA51" s="231">
        <v>8</v>
      </c>
      <c r="AB51" s="231">
        <v>0</v>
      </c>
      <c r="AC51" s="231">
        <v>3</v>
      </c>
      <c r="AZ51" s="231">
        <v>1</v>
      </c>
      <c r="BA51" s="231">
        <f>IF(AZ51=1,G51,0)</f>
        <v>0</v>
      </c>
      <c r="BB51" s="231">
        <f>IF(AZ51=2,G51,0)</f>
        <v>0</v>
      </c>
      <c r="BC51" s="231">
        <f>IF(AZ51=3,G51,0)</f>
        <v>0</v>
      </c>
      <c r="BD51" s="231">
        <f>IF(AZ51=4,G51,0)</f>
        <v>0</v>
      </c>
      <c r="BE51" s="231">
        <f>IF(AZ51=5,G51,0)</f>
        <v>0</v>
      </c>
      <c r="CA51" s="256">
        <v>8</v>
      </c>
      <c r="CB51" s="256">
        <v>0</v>
      </c>
    </row>
    <row r="52" spans="1:57" ht="12.75">
      <c r="A52" s="275"/>
      <c r="B52" s="276" t="s">
        <v>100</v>
      </c>
      <c r="C52" s="277" t="s">
        <v>194</v>
      </c>
      <c r="D52" s="278"/>
      <c r="E52" s="279"/>
      <c r="F52" s="280"/>
      <c r="G52" s="281">
        <f>SUM(G49:G51)</f>
        <v>0</v>
      </c>
      <c r="H52" s="282"/>
      <c r="I52" s="283">
        <f>SUM(I49:I51)</f>
        <v>0</v>
      </c>
      <c r="J52" s="282"/>
      <c r="K52" s="283">
        <f>SUM(K49:K51)</f>
        <v>0</v>
      </c>
      <c r="O52" s="256">
        <v>4</v>
      </c>
      <c r="BA52" s="284">
        <f>SUM(BA49:BA51)</f>
        <v>0</v>
      </c>
      <c r="BB52" s="284">
        <f>SUM(BB49:BB51)</f>
        <v>0</v>
      </c>
      <c r="BC52" s="284">
        <f>SUM(BC49:BC51)</f>
        <v>0</v>
      </c>
      <c r="BD52" s="284">
        <f>SUM(BD49:BD51)</f>
        <v>0</v>
      </c>
      <c r="BE52" s="284">
        <f>SUM(BE49:BE51)</f>
        <v>0</v>
      </c>
    </row>
    <row r="53" spans="1:15" ht="12.75">
      <c r="A53" s="246" t="s">
        <v>97</v>
      </c>
      <c r="B53" s="247" t="s">
        <v>202</v>
      </c>
      <c r="C53" s="248" t="s">
        <v>203</v>
      </c>
      <c r="D53" s="249"/>
      <c r="E53" s="250"/>
      <c r="F53" s="250"/>
      <c r="G53" s="251"/>
      <c r="H53" s="252"/>
      <c r="I53" s="253"/>
      <c r="J53" s="254"/>
      <c r="K53" s="255"/>
      <c r="O53" s="256">
        <v>1</v>
      </c>
    </row>
    <row r="54" spans="1:80" ht="12.75">
      <c r="A54" s="257">
        <v>18</v>
      </c>
      <c r="B54" s="258" t="s">
        <v>268</v>
      </c>
      <c r="C54" s="259" t="s">
        <v>269</v>
      </c>
      <c r="D54" s="260" t="s">
        <v>197</v>
      </c>
      <c r="E54" s="261">
        <v>25.972791315</v>
      </c>
      <c r="F54" s="261">
        <v>0</v>
      </c>
      <c r="G54" s="262">
        <f>E54*F54</f>
        <v>0</v>
      </c>
      <c r="H54" s="263">
        <v>0</v>
      </c>
      <c r="I54" s="264">
        <f>E54*H54</f>
        <v>0</v>
      </c>
      <c r="J54" s="263"/>
      <c r="K54" s="264">
        <f>E54*J54</f>
        <v>0</v>
      </c>
      <c r="O54" s="256">
        <v>2</v>
      </c>
      <c r="AA54" s="231">
        <v>7</v>
      </c>
      <c r="AB54" s="231">
        <v>1</v>
      </c>
      <c r="AC54" s="231">
        <v>2</v>
      </c>
      <c r="AZ54" s="231">
        <v>1</v>
      </c>
      <c r="BA54" s="231">
        <f>IF(AZ54=1,G54,0)</f>
        <v>0</v>
      </c>
      <c r="BB54" s="231">
        <f>IF(AZ54=2,G54,0)</f>
        <v>0</v>
      </c>
      <c r="BC54" s="231">
        <f>IF(AZ54=3,G54,0)</f>
        <v>0</v>
      </c>
      <c r="BD54" s="231">
        <f>IF(AZ54=4,G54,0)</f>
        <v>0</v>
      </c>
      <c r="BE54" s="231">
        <f>IF(AZ54=5,G54,0)</f>
        <v>0</v>
      </c>
      <c r="CA54" s="256">
        <v>7</v>
      </c>
      <c r="CB54" s="256">
        <v>1</v>
      </c>
    </row>
    <row r="55" spans="1:57" ht="12.75">
      <c r="A55" s="275"/>
      <c r="B55" s="276" t="s">
        <v>100</v>
      </c>
      <c r="C55" s="277" t="s">
        <v>204</v>
      </c>
      <c r="D55" s="278"/>
      <c r="E55" s="279"/>
      <c r="F55" s="280"/>
      <c r="G55" s="281">
        <f>SUM(G53:G54)</f>
        <v>0</v>
      </c>
      <c r="H55" s="282"/>
      <c r="I55" s="283">
        <f>SUM(I53:I54)</f>
        <v>0</v>
      </c>
      <c r="J55" s="282"/>
      <c r="K55" s="283">
        <f>SUM(K53:K54)</f>
        <v>0</v>
      </c>
      <c r="O55" s="256">
        <v>4</v>
      </c>
      <c r="BA55" s="284">
        <f>SUM(BA53:BA54)</f>
        <v>0</v>
      </c>
      <c r="BB55" s="284">
        <f>SUM(BB53:BB54)</f>
        <v>0</v>
      </c>
      <c r="BC55" s="284">
        <f>SUM(BC53:BC54)</f>
        <v>0</v>
      </c>
      <c r="BD55" s="284">
        <f>SUM(BD53:BD54)</f>
        <v>0</v>
      </c>
      <c r="BE55" s="284">
        <f>SUM(BE53:BE54)</f>
        <v>0</v>
      </c>
    </row>
    <row r="56" spans="1:15" ht="12.75">
      <c r="A56" s="246" t="s">
        <v>97</v>
      </c>
      <c r="B56" s="247" t="s">
        <v>330</v>
      </c>
      <c r="C56" s="248" t="s">
        <v>331</v>
      </c>
      <c r="D56" s="249"/>
      <c r="E56" s="250"/>
      <c r="F56" s="250"/>
      <c r="G56" s="251"/>
      <c r="H56" s="252"/>
      <c r="I56" s="253"/>
      <c r="J56" s="254"/>
      <c r="K56" s="255"/>
      <c r="O56" s="256">
        <v>1</v>
      </c>
    </row>
    <row r="57" spans="1:80" ht="12.75">
      <c r="A57" s="257">
        <v>19</v>
      </c>
      <c r="B57" s="258" t="s">
        <v>333</v>
      </c>
      <c r="C57" s="259" t="s">
        <v>334</v>
      </c>
      <c r="D57" s="260" t="s">
        <v>328</v>
      </c>
      <c r="E57" s="261">
        <v>15.3</v>
      </c>
      <c r="F57" s="261">
        <v>0</v>
      </c>
      <c r="G57" s="262">
        <f>E57*F57</f>
        <v>0</v>
      </c>
      <c r="H57" s="263">
        <v>0.00031</v>
      </c>
      <c r="I57" s="264">
        <f>E57*H57</f>
        <v>0.004743</v>
      </c>
      <c r="J57" s="263">
        <v>0</v>
      </c>
      <c r="K57" s="264">
        <f>E57*J57</f>
        <v>0</v>
      </c>
      <c r="O57" s="256">
        <v>2</v>
      </c>
      <c r="AA57" s="231">
        <v>1</v>
      </c>
      <c r="AB57" s="231">
        <v>7</v>
      </c>
      <c r="AC57" s="231">
        <v>7</v>
      </c>
      <c r="AZ57" s="231">
        <v>2</v>
      </c>
      <c r="BA57" s="231">
        <f>IF(AZ57=1,G57,0)</f>
        <v>0</v>
      </c>
      <c r="BB57" s="231">
        <f>IF(AZ57=2,G57,0)</f>
        <v>0</v>
      </c>
      <c r="BC57" s="231">
        <f>IF(AZ57=3,G57,0)</f>
        <v>0</v>
      </c>
      <c r="BD57" s="231">
        <f>IF(AZ57=4,G57,0)</f>
        <v>0</v>
      </c>
      <c r="BE57" s="231">
        <f>IF(AZ57=5,G57,0)</f>
        <v>0</v>
      </c>
      <c r="CA57" s="256">
        <v>1</v>
      </c>
      <c r="CB57" s="256">
        <v>7</v>
      </c>
    </row>
    <row r="58" spans="1:15" ht="12.75">
      <c r="A58" s="265"/>
      <c r="B58" s="269"/>
      <c r="C58" s="330" t="s">
        <v>335</v>
      </c>
      <c r="D58" s="331"/>
      <c r="E58" s="270">
        <v>15.3</v>
      </c>
      <c r="F58" s="271"/>
      <c r="G58" s="272"/>
      <c r="H58" s="273"/>
      <c r="I58" s="267"/>
      <c r="J58" s="274"/>
      <c r="K58" s="267"/>
      <c r="M58" s="268" t="s">
        <v>335</v>
      </c>
      <c r="O58" s="256"/>
    </row>
    <row r="59" spans="1:80" ht="12.75">
      <c r="A59" s="257">
        <v>20</v>
      </c>
      <c r="B59" s="258" t="s">
        <v>336</v>
      </c>
      <c r="C59" s="259" t="s">
        <v>337</v>
      </c>
      <c r="D59" s="260" t="s">
        <v>328</v>
      </c>
      <c r="E59" s="261">
        <v>24.57</v>
      </c>
      <c r="F59" s="261">
        <v>0</v>
      </c>
      <c r="G59" s="262">
        <f>E59*F59</f>
        <v>0</v>
      </c>
      <c r="H59" s="263">
        <v>0</v>
      </c>
      <c r="I59" s="264">
        <f>E59*H59</f>
        <v>0</v>
      </c>
      <c r="J59" s="263">
        <v>0</v>
      </c>
      <c r="K59" s="264">
        <f>E59*J59</f>
        <v>0</v>
      </c>
      <c r="O59" s="256">
        <v>2</v>
      </c>
      <c r="AA59" s="231">
        <v>1</v>
      </c>
      <c r="AB59" s="231">
        <v>7</v>
      </c>
      <c r="AC59" s="231">
        <v>7</v>
      </c>
      <c r="AZ59" s="231">
        <v>2</v>
      </c>
      <c r="BA59" s="231">
        <f>IF(AZ59=1,G59,0)</f>
        <v>0</v>
      </c>
      <c r="BB59" s="231">
        <f>IF(AZ59=2,G59,0)</f>
        <v>0</v>
      </c>
      <c r="BC59" s="231">
        <f>IF(AZ59=3,G59,0)</f>
        <v>0</v>
      </c>
      <c r="BD59" s="231">
        <f>IF(AZ59=4,G59,0)</f>
        <v>0</v>
      </c>
      <c r="BE59" s="231">
        <f>IF(AZ59=5,G59,0)</f>
        <v>0</v>
      </c>
      <c r="CA59" s="256">
        <v>1</v>
      </c>
      <c r="CB59" s="256">
        <v>7</v>
      </c>
    </row>
    <row r="60" spans="1:15" ht="12.75">
      <c r="A60" s="265"/>
      <c r="B60" s="269"/>
      <c r="C60" s="330" t="s">
        <v>338</v>
      </c>
      <c r="D60" s="331"/>
      <c r="E60" s="270">
        <v>24.57</v>
      </c>
      <c r="F60" s="271"/>
      <c r="G60" s="272"/>
      <c r="H60" s="273"/>
      <c r="I60" s="267"/>
      <c r="J60" s="274"/>
      <c r="K60" s="267"/>
      <c r="M60" s="268" t="s">
        <v>338</v>
      </c>
      <c r="O60" s="256"/>
    </row>
    <row r="61" spans="1:80" ht="22.5">
      <c r="A61" s="257">
        <v>21</v>
      </c>
      <c r="B61" s="258" t="s">
        <v>339</v>
      </c>
      <c r="C61" s="259" t="s">
        <v>340</v>
      </c>
      <c r="D61" s="260" t="s">
        <v>235</v>
      </c>
      <c r="E61" s="261">
        <v>512.2845</v>
      </c>
      <c r="F61" s="261">
        <v>0</v>
      </c>
      <c r="G61" s="262">
        <f>E61*F61</f>
        <v>0</v>
      </c>
      <c r="H61" s="263">
        <v>6E-05</v>
      </c>
      <c r="I61" s="264">
        <f>E61*H61</f>
        <v>0.03073707</v>
      </c>
      <c r="J61" s="263">
        <v>0</v>
      </c>
      <c r="K61" s="264">
        <f>E61*J61</f>
        <v>0</v>
      </c>
      <c r="O61" s="256">
        <v>2</v>
      </c>
      <c r="AA61" s="231">
        <v>1</v>
      </c>
      <c r="AB61" s="231">
        <v>7</v>
      </c>
      <c r="AC61" s="231">
        <v>7</v>
      </c>
      <c r="AZ61" s="231">
        <v>2</v>
      </c>
      <c r="BA61" s="231">
        <f>IF(AZ61=1,G61,0)</f>
        <v>0</v>
      </c>
      <c r="BB61" s="231">
        <f>IF(AZ61=2,G61,0)</f>
        <v>0</v>
      </c>
      <c r="BC61" s="231">
        <f>IF(AZ61=3,G61,0)</f>
        <v>0</v>
      </c>
      <c r="BD61" s="231">
        <f>IF(AZ61=4,G61,0)</f>
        <v>0</v>
      </c>
      <c r="BE61" s="231">
        <f>IF(AZ61=5,G61,0)</f>
        <v>0</v>
      </c>
      <c r="CA61" s="256">
        <v>1</v>
      </c>
      <c r="CB61" s="256">
        <v>7</v>
      </c>
    </row>
    <row r="62" spans="1:15" ht="12.75">
      <c r="A62" s="265"/>
      <c r="B62" s="269"/>
      <c r="C62" s="330" t="s">
        <v>341</v>
      </c>
      <c r="D62" s="331"/>
      <c r="E62" s="270">
        <v>512.2845</v>
      </c>
      <c r="F62" s="271"/>
      <c r="G62" s="272"/>
      <c r="H62" s="273"/>
      <c r="I62" s="267"/>
      <c r="J62" s="274"/>
      <c r="K62" s="267"/>
      <c r="M62" s="268" t="s">
        <v>341</v>
      </c>
      <c r="O62" s="256"/>
    </row>
    <row r="63" spans="1:80" ht="12.75">
      <c r="A63" s="257">
        <v>22</v>
      </c>
      <c r="B63" s="258" t="s">
        <v>342</v>
      </c>
      <c r="C63" s="259" t="s">
        <v>343</v>
      </c>
      <c r="D63" s="260" t="s">
        <v>235</v>
      </c>
      <c r="E63" s="261">
        <v>4342.5736</v>
      </c>
      <c r="F63" s="261">
        <v>0</v>
      </c>
      <c r="G63" s="262">
        <f>E63*F63</f>
        <v>0</v>
      </c>
      <c r="H63" s="263">
        <v>5E-05</v>
      </c>
      <c r="I63" s="264">
        <f>E63*H63</f>
        <v>0.21712868</v>
      </c>
      <c r="J63" s="263">
        <v>0</v>
      </c>
      <c r="K63" s="264">
        <f>E63*J63</f>
        <v>0</v>
      </c>
      <c r="O63" s="256">
        <v>2</v>
      </c>
      <c r="AA63" s="231">
        <v>1</v>
      </c>
      <c r="AB63" s="231">
        <v>7</v>
      </c>
      <c r="AC63" s="231">
        <v>7</v>
      </c>
      <c r="AZ63" s="231">
        <v>2</v>
      </c>
      <c r="BA63" s="231">
        <f>IF(AZ63=1,G63,0)</f>
        <v>0</v>
      </c>
      <c r="BB63" s="231">
        <f>IF(AZ63=2,G63,0)</f>
        <v>0</v>
      </c>
      <c r="BC63" s="231">
        <f>IF(AZ63=3,G63,0)</f>
        <v>0</v>
      </c>
      <c r="BD63" s="231">
        <f>IF(AZ63=4,G63,0)</f>
        <v>0</v>
      </c>
      <c r="BE63" s="231">
        <f>IF(AZ63=5,G63,0)</f>
        <v>0</v>
      </c>
      <c r="CA63" s="256">
        <v>1</v>
      </c>
      <c r="CB63" s="256">
        <v>7</v>
      </c>
    </row>
    <row r="64" spans="1:15" ht="12.75">
      <c r="A64" s="265"/>
      <c r="B64" s="269"/>
      <c r="C64" s="330" t="s">
        <v>344</v>
      </c>
      <c r="D64" s="331"/>
      <c r="E64" s="270">
        <v>4342.5736</v>
      </c>
      <c r="F64" s="271"/>
      <c r="G64" s="272"/>
      <c r="H64" s="273"/>
      <c r="I64" s="267"/>
      <c r="J64" s="274"/>
      <c r="K64" s="267"/>
      <c r="M64" s="268" t="s">
        <v>344</v>
      </c>
      <c r="O64" s="256"/>
    </row>
    <row r="65" spans="1:80" ht="12.75">
      <c r="A65" s="257">
        <v>23</v>
      </c>
      <c r="B65" s="258" t="s">
        <v>345</v>
      </c>
      <c r="C65" s="259" t="s">
        <v>346</v>
      </c>
      <c r="D65" s="260" t="s">
        <v>328</v>
      </c>
      <c r="E65" s="261">
        <v>226.2845</v>
      </c>
      <c r="F65" s="261">
        <v>0</v>
      </c>
      <c r="G65" s="262">
        <f>E65*F65</f>
        <v>0</v>
      </c>
      <c r="H65" s="263">
        <v>0.02</v>
      </c>
      <c r="I65" s="264">
        <f>E65*H65</f>
        <v>4.52569</v>
      </c>
      <c r="J65" s="263"/>
      <c r="K65" s="264">
        <f>E65*J65</f>
        <v>0</v>
      </c>
      <c r="O65" s="256">
        <v>2</v>
      </c>
      <c r="AA65" s="231">
        <v>12</v>
      </c>
      <c r="AB65" s="231">
        <v>0</v>
      </c>
      <c r="AC65" s="231">
        <v>26</v>
      </c>
      <c r="AZ65" s="231">
        <v>2</v>
      </c>
      <c r="BA65" s="231">
        <f>IF(AZ65=1,G65,0)</f>
        <v>0</v>
      </c>
      <c r="BB65" s="231">
        <f>IF(AZ65=2,G65,0)</f>
        <v>0</v>
      </c>
      <c r="BC65" s="231">
        <f>IF(AZ65=3,G65,0)</f>
        <v>0</v>
      </c>
      <c r="BD65" s="231">
        <f>IF(AZ65=4,G65,0)</f>
        <v>0</v>
      </c>
      <c r="BE65" s="231">
        <f>IF(AZ65=5,G65,0)</f>
        <v>0</v>
      </c>
      <c r="CA65" s="256">
        <v>12</v>
      </c>
      <c r="CB65" s="256">
        <v>0</v>
      </c>
    </row>
    <row r="66" spans="1:15" ht="12.75">
      <c r="A66" s="265"/>
      <c r="B66" s="269"/>
      <c r="C66" s="330" t="s">
        <v>347</v>
      </c>
      <c r="D66" s="331"/>
      <c r="E66" s="270">
        <v>226.2845</v>
      </c>
      <c r="F66" s="271"/>
      <c r="G66" s="272"/>
      <c r="H66" s="273"/>
      <c r="I66" s="267"/>
      <c r="J66" s="274"/>
      <c r="K66" s="267"/>
      <c r="M66" s="268" t="s">
        <v>347</v>
      </c>
      <c r="O66" s="256"/>
    </row>
    <row r="67" spans="1:80" ht="12.75">
      <c r="A67" s="257">
        <v>24</v>
      </c>
      <c r="B67" s="258" t="s">
        <v>348</v>
      </c>
      <c r="C67" s="259" t="s">
        <v>349</v>
      </c>
      <c r="D67" s="260" t="s">
        <v>197</v>
      </c>
      <c r="E67" s="261">
        <v>4.77829875</v>
      </c>
      <c r="F67" s="261">
        <v>0</v>
      </c>
      <c r="G67" s="262">
        <f>E67*F67</f>
        <v>0</v>
      </c>
      <c r="H67" s="263">
        <v>0</v>
      </c>
      <c r="I67" s="264">
        <f>E67*H67</f>
        <v>0</v>
      </c>
      <c r="J67" s="263"/>
      <c r="K67" s="264">
        <f>E67*J67</f>
        <v>0</v>
      </c>
      <c r="O67" s="256">
        <v>2</v>
      </c>
      <c r="AA67" s="231">
        <v>7</v>
      </c>
      <c r="AB67" s="231">
        <v>1001</v>
      </c>
      <c r="AC67" s="231">
        <v>5</v>
      </c>
      <c r="AZ67" s="231">
        <v>2</v>
      </c>
      <c r="BA67" s="231">
        <f>IF(AZ67=1,G67,0)</f>
        <v>0</v>
      </c>
      <c r="BB67" s="231">
        <f>IF(AZ67=2,G67,0)</f>
        <v>0</v>
      </c>
      <c r="BC67" s="231">
        <f>IF(AZ67=3,G67,0)</f>
        <v>0</v>
      </c>
      <c r="BD67" s="231">
        <f>IF(AZ67=4,G67,0)</f>
        <v>0</v>
      </c>
      <c r="BE67" s="231">
        <f>IF(AZ67=5,G67,0)</f>
        <v>0</v>
      </c>
      <c r="CA67" s="256">
        <v>7</v>
      </c>
      <c r="CB67" s="256">
        <v>1001</v>
      </c>
    </row>
    <row r="68" spans="1:57" ht="12.75">
      <c r="A68" s="275"/>
      <c r="B68" s="276" t="s">
        <v>100</v>
      </c>
      <c r="C68" s="277" t="s">
        <v>332</v>
      </c>
      <c r="D68" s="278"/>
      <c r="E68" s="279"/>
      <c r="F68" s="280"/>
      <c r="G68" s="281">
        <f>SUM(G56:G67)</f>
        <v>0</v>
      </c>
      <c r="H68" s="282"/>
      <c r="I68" s="283">
        <f>SUM(I56:I67)</f>
        <v>4.77829875</v>
      </c>
      <c r="J68" s="282"/>
      <c r="K68" s="283">
        <f>SUM(K56:K67)</f>
        <v>0</v>
      </c>
      <c r="O68" s="256">
        <v>4</v>
      </c>
      <c r="BA68" s="284">
        <f>SUM(BA56:BA67)</f>
        <v>0</v>
      </c>
      <c r="BB68" s="284">
        <f>SUM(BB56:BB67)</f>
        <v>0</v>
      </c>
      <c r="BC68" s="284">
        <f>SUM(BC56:BC67)</f>
        <v>0</v>
      </c>
      <c r="BD68" s="284">
        <f>SUM(BD56:BD67)</f>
        <v>0</v>
      </c>
      <c r="BE68" s="284">
        <f>SUM(BE56:BE67)</f>
        <v>0</v>
      </c>
    </row>
    <row r="69" spans="1:15" ht="12.75">
      <c r="A69" s="246" t="s">
        <v>97</v>
      </c>
      <c r="B69" s="247" t="s">
        <v>350</v>
      </c>
      <c r="C69" s="248" t="s">
        <v>351</v>
      </c>
      <c r="D69" s="249"/>
      <c r="E69" s="250"/>
      <c r="F69" s="250"/>
      <c r="G69" s="251"/>
      <c r="H69" s="252"/>
      <c r="I69" s="253"/>
      <c r="J69" s="254"/>
      <c r="K69" s="255"/>
      <c r="O69" s="256">
        <v>1</v>
      </c>
    </row>
    <row r="70" spans="1:80" ht="12.75">
      <c r="A70" s="257">
        <v>25</v>
      </c>
      <c r="B70" s="258" t="s">
        <v>353</v>
      </c>
      <c r="C70" s="259" t="s">
        <v>354</v>
      </c>
      <c r="D70" s="260" t="s">
        <v>168</v>
      </c>
      <c r="E70" s="261">
        <v>107.394</v>
      </c>
      <c r="F70" s="261">
        <v>0</v>
      </c>
      <c r="G70" s="262">
        <f>E70*F70</f>
        <v>0</v>
      </c>
      <c r="H70" s="263">
        <v>1E-05</v>
      </c>
      <c r="I70" s="264">
        <f>E70*H70</f>
        <v>0.0010739400000000002</v>
      </c>
      <c r="J70" s="263">
        <v>0</v>
      </c>
      <c r="K70" s="264">
        <f>E70*J70</f>
        <v>0</v>
      </c>
      <c r="O70" s="256">
        <v>2</v>
      </c>
      <c r="AA70" s="231">
        <v>1</v>
      </c>
      <c r="AB70" s="231">
        <v>7</v>
      </c>
      <c r="AC70" s="231">
        <v>7</v>
      </c>
      <c r="AZ70" s="231">
        <v>2</v>
      </c>
      <c r="BA70" s="231">
        <f>IF(AZ70=1,G70,0)</f>
        <v>0</v>
      </c>
      <c r="BB70" s="231">
        <f>IF(AZ70=2,G70,0)</f>
        <v>0</v>
      </c>
      <c r="BC70" s="231">
        <f>IF(AZ70=3,G70,0)</f>
        <v>0</v>
      </c>
      <c r="BD70" s="231">
        <f>IF(AZ70=4,G70,0)</f>
        <v>0</v>
      </c>
      <c r="BE70" s="231">
        <f>IF(AZ70=5,G70,0)</f>
        <v>0</v>
      </c>
      <c r="CA70" s="256">
        <v>1</v>
      </c>
      <c r="CB70" s="256">
        <v>7</v>
      </c>
    </row>
    <row r="71" spans="1:15" ht="12.75">
      <c r="A71" s="265"/>
      <c r="B71" s="269"/>
      <c r="C71" s="330" t="s">
        <v>355</v>
      </c>
      <c r="D71" s="331"/>
      <c r="E71" s="270">
        <v>34.983</v>
      </c>
      <c r="F71" s="271"/>
      <c r="G71" s="272"/>
      <c r="H71" s="273"/>
      <c r="I71" s="267"/>
      <c r="J71" s="274"/>
      <c r="K71" s="267"/>
      <c r="M71" s="268" t="s">
        <v>355</v>
      </c>
      <c r="O71" s="256"/>
    </row>
    <row r="72" spans="1:15" ht="12.75">
      <c r="A72" s="265"/>
      <c r="B72" s="269"/>
      <c r="C72" s="330" t="s">
        <v>356</v>
      </c>
      <c r="D72" s="331"/>
      <c r="E72" s="270">
        <v>72.411</v>
      </c>
      <c r="F72" s="271"/>
      <c r="G72" s="272"/>
      <c r="H72" s="273"/>
      <c r="I72" s="267"/>
      <c r="J72" s="274"/>
      <c r="K72" s="267"/>
      <c r="M72" s="268" t="s">
        <v>356</v>
      </c>
      <c r="O72" s="256"/>
    </row>
    <row r="73" spans="1:80" ht="12.75">
      <c r="A73" s="257">
        <v>26</v>
      </c>
      <c r="B73" s="258" t="s">
        <v>357</v>
      </c>
      <c r="C73" s="259" t="s">
        <v>358</v>
      </c>
      <c r="D73" s="260" t="s">
        <v>168</v>
      </c>
      <c r="E73" s="261">
        <v>165.2216</v>
      </c>
      <c r="F73" s="261">
        <v>0</v>
      </c>
      <c r="G73" s="262">
        <f>E73*F73</f>
        <v>0</v>
      </c>
      <c r="H73" s="263">
        <v>0.00055</v>
      </c>
      <c r="I73" s="264">
        <f>E73*H73</f>
        <v>0.09087188</v>
      </c>
      <c r="J73" s="263">
        <v>0</v>
      </c>
      <c r="K73" s="264">
        <f>E73*J73</f>
        <v>0</v>
      </c>
      <c r="O73" s="256">
        <v>2</v>
      </c>
      <c r="AA73" s="231">
        <v>1</v>
      </c>
      <c r="AB73" s="231">
        <v>7</v>
      </c>
      <c r="AC73" s="231">
        <v>7</v>
      </c>
      <c r="AZ73" s="231">
        <v>2</v>
      </c>
      <c r="BA73" s="231">
        <f>IF(AZ73=1,G73,0)</f>
        <v>0</v>
      </c>
      <c r="BB73" s="231">
        <f>IF(AZ73=2,G73,0)</f>
        <v>0</v>
      </c>
      <c r="BC73" s="231">
        <f>IF(AZ73=3,G73,0)</f>
        <v>0</v>
      </c>
      <c r="BD73" s="231">
        <f>IF(AZ73=4,G73,0)</f>
        <v>0</v>
      </c>
      <c r="BE73" s="231">
        <f>IF(AZ73=5,G73,0)</f>
        <v>0</v>
      </c>
      <c r="CA73" s="256">
        <v>1</v>
      </c>
      <c r="CB73" s="256">
        <v>7</v>
      </c>
    </row>
    <row r="74" spans="1:15" ht="12.75">
      <c r="A74" s="265"/>
      <c r="B74" s="269"/>
      <c r="C74" s="330" t="s">
        <v>359</v>
      </c>
      <c r="D74" s="331"/>
      <c r="E74" s="270">
        <v>53.82</v>
      </c>
      <c r="F74" s="271"/>
      <c r="G74" s="272"/>
      <c r="H74" s="273"/>
      <c r="I74" s="267"/>
      <c r="J74" s="274"/>
      <c r="K74" s="267"/>
      <c r="M74" s="268" t="s">
        <v>359</v>
      </c>
      <c r="O74" s="256"/>
    </row>
    <row r="75" spans="1:15" ht="12.75">
      <c r="A75" s="265"/>
      <c r="B75" s="269"/>
      <c r="C75" s="330" t="s">
        <v>360</v>
      </c>
      <c r="D75" s="331"/>
      <c r="E75" s="270">
        <v>111.4016</v>
      </c>
      <c r="F75" s="271"/>
      <c r="G75" s="272"/>
      <c r="H75" s="273"/>
      <c r="I75" s="267"/>
      <c r="J75" s="274"/>
      <c r="K75" s="267"/>
      <c r="M75" s="268" t="s">
        <v>360</v>
      </c>
      <c r="O75" s="256"/>
    </row>
    <row r="76" spans="1:57" ht="12.75">
      <c r="A76" s="275"/>
      <c r="B76" s="276" t="s">
        <v>100</v>
      </c>
      <c r="C76" s="277" t="s">
        <v>352</v>
      </c>
      <c r="D76" s="278"/>
      <c r="E76" s="279"/>
      <c r="F76" s="280"/>
      <c r="G76" s="281">
        <f>SUM(G69:G75)</f>
        <v>0</v>
      </c>
      <c r="H76" s="282"/>
      <c r="I76" s="283">
        <f>SUM(I69:I75)</f>
        <v>0.09194582</v>
      </c>
      <c r="J76" s="282"/>
      <c r="K76" s="283">
        <f>SUM(K69:K75)</f>
        <v>0</v>
      </c>
      <c r="O76" s="256">
        <v>4</v>
      </c>
      <c r="BA76" s="284">
        <f>SUM(BA69:BA75)</f>
        <v>0</v>
      </c>
      <c r="BB76" s="284">
        <f>SUM(BB69:BB75)</f>
        <v>0</v>
      </c>
      <c r="BC76" s="284">
        <f>SUM(BC69:BC75)</f>
        <v>0</v>
      </c>
      <c r="BD76" s="284">
        <f>SUM(BD69:BD75)</f>
        <v>0</v>
      </c>
      <c r="BE76" s="284">
        <f>SUM(BE69:BE75)</f>
        <v>0</v>
      </c>
    </row>
    <row r="77" ht="12.75">
      <c r="E77" s="231"/>
    </row>
    <row r="78" ht="12.75">
      <c r="E78" s="231"/>
    </row>
    <row r="79" ht="12.75">
      <c r="E79" s="231"/>
    </row>
    <row r="80" ht="12.75">
      <c r="E80" s="231"/>
    </row>
    <row r="81" ht="12.75">
      <c r="E81" s="231"/>
    </row>
    <row r="82" ht="12.75">
      <c r="E82" s="231"/>
    </row>
    <row r="83" ht="12.75">
      <c r="E83" s="231"/>
    </row>
    <row r="84" ht="12.75">
      <c r="E84" s="231"/>
    </row>
    <row r="85" ht="12.75">
      <c r="E85" s="231"/>
    </row>
    <row r="86" ht="12.75">
      <c r="E86" s="231"/>
    </row>
    <row r="87" ht="12.75">
      <c r="E87" s="231"/>
    </row>
    <row r="88" ht="12.75">
      <c r="E88" s="231"/>
    </row>
    <row r="89" ht="12.75">
      <c r="E89" s="231"/>
    </row>
    <row r="90" ht="12.75">
      <c r="E90" s="231"/>
    </row>
    <row r="91" ht="12.75">
      <c r="E91" s="231"/>
    </row>
    <row r="92" ht="12.75">
      <c r="E92" s="231"/>
    </row>
    <row r="93" ht="12.75">
      <c r="E93" s="231"/>
    </row>
    <row r="94" ht="12.75">
      <c r="E94" s="231"/>
    </row>
    <row r="95" ht="12.75">
      <c r="E95" s="231"/>
    </row>
    <row r="96" ht="12.75">
      <c r="E96" s="231"/>
    </row>
    <row r="97" ht="12.75">
      <c r="E97" s="231"/>
    </row>
    <row r="98" ht="12.75">
      <c r="E98" s="231"/>
    </row>
    <row r="99" ht="12.75">
      <c r="E99" s="231"/>
    </row>
    <row r="100" spans="1:7" ht="12.75">
      <c r="A100" s="274"/>
      <c r="B100" s="274"/>
      <c r="C100" s="274"/>
      <c r="D100" s="274"/>
      <c r="E100" s="274"/>
      <c r="F100" s="274"/>
      <c r="G100" s="274"/>
    </row>
    <row r="101" spans="1:7" ht="12.75">
      <c r="A101" s="274"/>
      <c r="B101" s="274"/>
      <c r="C101" s="274"/>
      <c r="D101" s="274"/>
      <c r="E101" s="274"/>
      <c r="F101" s="274"/>
      <c r="G101" s="274"/>
    </row>
    <row r="102" spans="1:7" ht="12.75">
      <c r="A102" s="274"/>
      <c r="B102" s="274"/>
      <c r="C102" s="274"/>
      <c r="D102" s="274"/>
      <c r="E102" s="274"/>
      <c r="F102" s="274"/>
      <c r="G102" s="274"/>
    </row>
    <row r="103" spans="1:7" ht="12.75">
      <c r="A103" s="274"/>
      <c r="B103" s="274"/>
      <c r="C103" s="274"/>
      <c r="D103" s="274"/>
      <c r="E103" s="274"/>
      <c r="F103" s="274"/>
      <c r="G103" s="274"/>
    </row>
    <row r="104" ht="12.75">
      <c r="E104" s="231"/>
    </row>
    <row r="105" ht="12.75">
      <c r="E105" s="231"/>
    </row>
    <row r="106" ht="12.75">
      <c r="E106" s="231"/>
    </row>
    <row r="107" ht="12.75">
      <c r="E107" s="231"/>
    </row>
    <row r="108" ht="12.75">
      <c r="E108" s="231"/>
    </row>
    <row r="109" ht="12.75">
      <c r="E109" s="231"/>
    </row>
    <row r="110" ht="12.75">
      <c r="E110" s="231"/>
    </row>
    <row r="111" ht="12.75">
      <c r="E111" s="231"/>
    </row>
    <row r="112" ht="12.75">
      <c r="E112" s="231"/>
    </row>
    <row r="113" ht="12.75">
      <c r="E113" s="231"/>
    </row>
    <row r="114" ht="12.75">
      <c r="E114" s="231"/>
    </row>
    <row r="115" ht="12.75">
      <c r="E115" s="231"/>
    </row>
    <row r="116" ht="12.75">
      <c r="E116" s="231"/>
    </row>
    <row r="117" ht="12.75">
      <c r="E117" s="231"/>
    </row>
    <row r="118" ht="12.75">
      <c r="E118" s="231"/>
    </row>
    <row r="119" ht="12.75">
      <c r="E119" s="231"/>
    </row>
    <row r="120" ht="12.75">
      <c r="E120" s="231"/>
    </row>
    <row r="121" ht="12.75">
      <c r="E121" s="231"/>
    </row>
    <row r="122" ht="12.75">
      <c r="E122" s="231"/>
    </row>
    <row r="123" ht="12.75">
      <c r="E123" s="231"/>
    </row>
    <row r="124" ht="12.75">
      <c r="E124" s="231"/>
    </row>
    <row r="125" ht="12.75">
      <c r="E125" s="231"/>
    </row>
    <row r="126" ht="12.75">
      <c r="E126" s="231"/>
    </row>
    <row r="127" ht="12.75">
      <c r="E127" s="231"/>
    </row>
    <row r="128" ht="12.75">
      <c r="E128" s="231"/>
    </row>
    <row r="129" ht="12.75">
      <c r="E129" s="231"/>
    </row>
    <row r="130" ht="12.75">
      <c r="E130" s="231"/>
    </row>
    <row r="131" ht="12.75">
      <c r="E131" s="231"/>
    </row>
    <row r="132" ht="12.75">
      <c r="E132" s="231"/>
    </row>
    <row r="133" ht="12.75">
      <c r="E133" s="231"/>
    </row>
    <row r="134" ht="12.75">
      <c r="E134" s="231"/>
    </row>
    <row r="135" spans="1:2" ht="12.75">
      <c r="A135" s="285"/>
      <c r="B135" s="285"/>
    </row>
    <row r="136" spans="1:7" ht="12.75">
      <c r="A136" s="274"/>
      <c r="B136" s="274"/>
      <c r="C136" s="286"/>
      <c r="D136" s="286"/>
      <c r="E136" s="287"/>
      <c r="F136" s="286"/>
      <c r="G136" s="288"/>
    </row>
    <row r="137" spans="1:7" ht="12.75">
      <c r="A137" s="289"/>
      <c r="B137" s="289"/>
      <c r="C137" s="274"/>
      <c r="D137" s="274"/>
      <c r="E137" s="290"/>
      <c r="F137" s="274"/>
      <c r="G137" s="274"/>
    </row>
    <row r="138" spans="1:7" ht="12.75">
      <c r="A138" s="274"/>
      <c r="B138" s="274"/>
      <c r="C138" s="274"/>
      <c r="D138" s="274"/>
      <c r="E138" s="290"/>
      <c r="F138" s="274"/>
      <c r="G138" s="274"/>
    </row>
    <row r="139" spans="1:7" ht="12.75">
      <c r="A139" s="274"/>
      <c r="B139" s="274"/>
      <c r="C139" s="274"/>
      <c r="D139" s="274"/>
      <c r="E139" s="290"/>
      <c r="F139" s="274"/>
      <c r="G139" s="274"/>
    </row>
    <row r="140" spans="1:7" ht="12.75">
      <c r="A140" s="274"/>
      <c r="B140" s="274"/>
      <c r="C140" s="274"/>
      <c r="D140" s="274"/>
      <c r="E140" s="290"/>
      <c r="F140" s="274"/>
      <c r="G140" s="274"/>
    </row>
    <row r="141" spans="1:7" ht="12.75">
      <c r="A141" s="274"/>
      <c r="B141" s="274"/>
      <c r="C141" s="274"/>
      <c r="D141" s="274"/>
      <c r="E141" s="290"/>
      <c r="F141" s="274"/>
      <c r="G141" s="274"/>
    </row>
    <row r="142" spans="1:7" ht="12.75">
      <c r="A142" s="274"/>
      <c r="B142" s="274"/>
      <c r="C142" s="274"/>
      <c r="D142" s="274"/>
      <c r="E142" s="290"/>
      <c r="F142" s="274"/>
      <c r="G142" s="274"/>
    </row>
    <row r="143" spans="1:7" ht="12.75">
      <c r="A143" s="274"/>
      <c r="B143" s="274"/>
      <c r="C143" s="274"/>
      <c r="D143" s="274"/>
      <c r="E143" s="290"/>
      <c r="F143" s="274"/>
      <c r="G143" s="274"/>
    </row>
    <row r="144" spans="1:7" ht="12.75">
      <c r="A144" s="274"/>
      <c r="B144" s="274"/>
      <c r="C144" s="274"/>
      <c r="D144" s="274"/>
      <c r="E144" s="290"/>
      <c r="F144" s="274"/>
      <c r="G144" s="274"/>
    </row>
    <row r="145" spans="1:7" ht="12.75">
      <c r="A145" s="274"/>
      <c r="B145" s="274"/>
      <c r="C145" s="274"/>
      <c r="D145" s="274"/>
      <c r="E145" s="290"/>
      <c r="F145" s="274"/>
      <c r="G145" s="274"/>
    </row>
    <row r="146" spans="1:7" ht="12.75">
      <c r="A146" s="274"/>
      <c r="B146" s="274"/>
      <c r="C146" s="274"/>
      <c r="D146" s="274"/>
      <c r="E146" s="290"/>
      <c r="F146" s="274"/>
      <c r="G146" s="274"/>
    </row>
    <row r="147" spans="1:7" ht="12.75">
      <c r="A147" s="274"/>
      <c r="B147" s="274"/>
      <c r="C147" s="274"/>
      <c r="D147" s="274"/>
      <c r="E147" s="290"/>
      <c r="F147" s="274"/>
      <c r="G147" s="274"/>
    </row>
    <row r="148" spans="1:7" ht="12.75">
      <c r="A148" s="274"/>
      <c r="B148" s="274"/>
      <c r="C148" s="274"/>
      <c r="D148" s="274"/>
      <c r="E148" s="290"/>
      <c r="F148" s="274"/>
      <c r="G148" s="274"/>
    </row>
    <row r="149" spans="1:7" ht="12.75">
      <c r="A149" s="274"/>
      <c r="B149" s="274"/>
      <c r="C149" s="274"/>
      <c r="D149" s="274"/>
      <c r="E149" s="290"/>
      <c r="F149" s="274"/>
      <c r="G149" s="274"/>
    </row>
  </sheetData>
  <mergeCells count="30">
    <mergeCell ref="C71:D71"/>
    <mergeCell ref="C72:D72"/>
    <mergeCell ref="C74:D74"/>
    <mergeCell ref="C75:D75"/>
    <mergeCell ref="C66:D66"/>
    <mergeCell ref="C46:D46"/>
    <mergeCell ref="C47:D47"/>
    <mergeCell ref="C42:D42"/>
    <mergeCell ref="C58:D58"/>
    <mergeCell ref="C60:D60"/>
    <mergeCell ref="C62:D62"/>
    <mergeCell ref="C64:D64"/>
    <mergeCell ref="C38:D38"/>
    <mergeCell ref="C27:D27"/>
    <mergeCell ref="C17:D17"/>
    <mergeCell ref="C19:D19"/>
    <mergeCell ref="C21:D21"/>
    <mergeCell ref="C23:D23"/>
    <mergeCell ref="C31:D31"/>
    <mergeCell ref="C33:D33"/>
    <mergeCell ref="C34:D34"/>
    <mergeCell ref="C36:D36"/>
    <mergeCell ref="A1:G1"/>
    <mergeCell ref="A3:B3"/>
    <mergeCell ref="A4:B4"/>
    <mergeCell ref="E4:G4"/>
    <mergeCell ref="C9:D9"/>
    <mergeCell ref="C11:D11"/>
    <mergeCell ref="C13:D13"/>
    <mergeCell ref="C15:D15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workbookViewId="0" topLeftCell="A28">
      <selection activeCell="A1" sqref="A1:G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>
        <v>1</v>
      </c>
      <c r="D2" s="97" t="s">
        <v>107</v>
      </c>
      <c r="E2" s="96"/>
      <c r="F2" s="98" t="s">
        <v>33</v>
      </c>
      <c r="G2" s="99"/>
    </row>
    <row r="3" spans="1:7" ht="3" customHeight="1" hidden="1">
      <c r="A3" s="100"/>
      <c r="B3" s="101"/>
      <c r="C3" s="102"/>
      <c r="D3" s="102"/>
      <c r="E3" s="101"/>
      <c r="F3" s="103"/>
      <c r="G3" s="104"/>
    </row>
    <row r="4" spans="1:7" ht="12" customHeight="1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7" ht="12.75" customHeight="1">
      <c r="A5" s="107" t="s">
        <v>106</v>
      </c>
      <c r="B5" s="108"/>
      <c r="C5" s="109" t="s">
        <v>107</v>
      </c>
      <c r="D5" s="110"/>
      <c r="E5" s="111"/>
      <c r="F5" s="103" t="s">
        <v>36</v>
      </c>
      <c r="G5" s="104"/>
    </row>
    <row r="6" spans="1:15" ht="12.75" customHeight="1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7" ht="12.75" customHeight="1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9" ht="12.75">
      <c r="A8" s="120" t="s">
        <v>40</v>
      </c>
      <c r="B8" s="103"/>
      <c r="C8" s="312"/>
      <c r="D8" s="312"/>
      <c r="E8" s="313"/>
      <c r="F8" s="121" t="s">
        <v>41</v>
      </c>
      <c r="G8" s="122"/>
      <c r="H8" s="123"/>
      <c r="I8" s="124"/>
    </row>
    <row r="9" spans="1:8" ht="12.75">
      <c r="A9" s="120" t="s">
        <v>42</v>
      </c>
      <c r="B9" s="103"/>
      <c r="C9" s="312"/>
      <c r="D9" s="312"/>
      <c r="E9" s="313"/>
      <c r="F9" s="103"/>
      <c r="G9" s="125"/>
      <c r="H9" s="126"/>
    </row>
    <row r="10" spans="1:8" ht="12.75">
      <c r="A10" s="120" t="s">
        <v>43</v>
      </c>
      <c r="B10" s="103"/>
      <c r="C10" s="312"/>
      <c r="D10" s="312"/>
      <c r="E10" s="312"/>
      <c r="F10" s="127"/>
      <c r="G10" s="128"/>
      <c r="H10" s="129"/>
    </row>
    <row r="11" spans="1:57" ht="13.5" customHeight="1">
      <c r="A11" s="120" t="s">
        <v>44</v>
      </c>
      <c r="B11" s="103"/>
      <c r="C11" s="312"/>
      <c r="D11" s="312"/>
      <c r="E11" s="312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8" ht="12.75" customHeight="1">
      <c r="A12" s="133" t="s">
        <v>46</v>
      </c>
      <c r="B12" s="101"/>
      <c r="C12" s="314"/>
      <c r="D12" s="314"/>
      <c r="E12" s="314"/>
      <c r="F12" s="134" t="s">
        <v>47</v>
      </c>
      <c r="G12" s="135"/>
      <c r="H12" s="126"/>
    </row>
    <row r="13" spans="1:8" ht="28.5" customHeight="1" thickBot="1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7" ht="17.25" customHeight="1" thickBot="1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7" ht="15.75" customHeight="1">
      <c r="A15" s="145"/>
      <c r="B15" s="146" t="s">
        <v>51</v>
      </c>
      <c r="C15" s="147">
        <f>'SO 01 001 Rek'!E8</f>
        <v>0</v>
      </c>
      <c r="D15" s="148" t="str">
        <f>'SO 01 001 Rek'!A13</f>
        <v>Ztížené výrobní podmínky</v>
      </c>
      <c r="E15" s="149"/>
      <c r="F15" s="150"/>
      <c r="G15" s="147">
        <f>'SO 01 001 Rek'!I13</f>
        <v>0</v>
      </c>
    </row>
    <row r="16" spans="1:7" ht="15.75" customHeight="1">
      <c r="A16" s="145" t="s">
        <v>52</v>
      </c>
      <c r="B16" s="146" t="s">
        <v>53</v>
      </c>
      <c r="C16" s="147">
        <f>'SO 01 001 Rek'!F8</f>
        <v>0</v>
      </c>
      <c r="D16" s="100" t="str">
        <f>'SO 01 001 Rek'!A14</f>
        <v>Oborová přirážka</v>
      </c>
      <c r="E16" s="151"/>
      <c r="F16" s="152"/>
      <c r="G16" s="147">
        <f>'SO 01 001 Rek'!I14</f>
        <v>0</v>
      </c>
    </row>
    <row r="17" spans="1:7" ht="15.75" customHeight="1">
      <c r="A17" s="145" t="s">
        <v>54</v>
      </c>
      <c r="B17" s="146" t="s">
        <v>55</v>
      </c>
      <c r="C17" s="147">
        <f>'SO 01 001 Rek'!H8</f>
        <v>0</v>
      </c>
      <c r="D17" s="100" t="str">
        <f>'SO 01 001 Rek'!A15</f>
        <v>Přesun stavebních kapacit</v>
      </c>
      <c r="E17" s="151"/>
      <c r="F17" s="152"/>
      <c r="G17" s="147">
        <f>'SO 01 001 Rek'!I15</f>
        <v>0</v>
      </c>
    </row>
    <row r="18" spans="1:7" ht="15.75" customHeight="1">
      <c r="A18" s="153" t="s">
        <v>56</v>
      </c>
      <c r="B18" s="154" t="s">
        <v>57</v>
      </c>
      <c r="C18" s="147">
        <f>'SO 01 001 Rek'!G8</f>
        <v>0</v>
      </c>
      <c r="D18" s="100" t="str">
        <f>'SO 01 001 Rek'!A16</f>
        <v>Mimostaveništní doprava</v>
      </c>
      <c r="E18" s="151"/>
      <c r="F18" s="152"/>
      <c r="G18" s="147">
        <f>'SO 01 001 Rek'!I16</f>
        <v>0</v>
      </c>
    </row>
    <row r="19" spans="1:7" ht="15.75" customHeight="1">
      <c r="A19" s="155" t="s">
        <v>58</v>
      </c>
      <c r="B19" s="146"/>
      <c r="C19" s="147">
        <f>SUM(C15:C18)</f>
        <v>0</v>
      </c>
      <c r="D19" s="100" t="str">
        <f>'SO 01 001 Rek'!A17</f>
        <v>Zařízení staveniště</v>
      </c>
      <c r="E19" s="151"/>
      <c r="F19" s="152"/>
      <c r="G19" s="147">
        <f>'SO 01 001 Rek'!I17</f>
        <v>0</v>
      </c>
    </row>
    <row r="20" spans="1:7" ht="15.75" customHeight="1">
      <c r="A20" s="155"/>
      <c r="B20" s="146"/>
      <c r="C20" s="147"/>
      <c r="D20" s="100" t="str">
        <f>'SO 01 001 Rek'!A18</f>
        <v>Provoz investora</v>
      </c>
      <c r="E20" s="151"/>
      <c r="F20" s="152"/>
      <c r="G20" s="147">
        <f>'SO 01 001 Rek'!I18</f>
        <v>0</v>
      </c>
    </row>
    <row r="21" spans="1:7" ht="15.75" customHeight="1">
      <c r="A21" s="155" t="s">
        <v>29</v>
      </c>
      <c r="B21" s="146"/>
      <c r="C21" s="147">
        <f>'SO 01 001 Rek'!I8</f>
        <v>0</v>
      </c>
      <c r="D21" s="100" t="str">
        <f>'SO 01 001 Rek'!A19</f>
        <v>Kompletační činnost (IČD)</v>
      </c>
      <c r="E21" s="151"/>
      <c r="F21" s="152"/>
      <c r="G21" s="147">
        <f>'SO 01 001 Rek'!I19</f>
        <v>0</v>
      </c>
    </row>
    <row r="22" spans="1:7" ht="15.75" customHeight="1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75" customHeight="1" thickBot="1">
      <c r="A23" s="315" t="s">
        <v>61</v>
      </c>
      <c r="B23" s="316"/>
      <c r="C23" s="157">
        <f>C22+G23</f>
        <v>0</v>
      </c>
      <c r="D23" s="158" t="s">
        <v>62</v>
      </c>
      <c r="E23" s="159"/>
      <c r="F23" s="160"/>
      <c r="G23" s="147">
        <f>'SO 01 001 Rek'!H21</f>
        <v>0</v>
      </c>
    </row>
    <row r="24" spans="1:7" ht="12.75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ht="12.75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ht="12.75">
      <c r="A27" s="156"/>
      <c r="B27" s="170"/>
      <c r="C27" s="166"/>
      <c r="D27" s="126"/>
      <c r="F27" s="167"/>
      <c r="G27" s="168"/>
    </row>
    <row r="28" spans="1:7" ht="12.75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>
      <c r="A29" s="156"/>
      <c r="B29" s="126"/>
      <c r="C29" s="172"/>
      <c r="D29" s="173"/>
      <c r="E29" s="172"/>
      <c r="F29" s="126"/>
      <c r="G29" s="168"/>
    </row>
    <row r="30" spans="1:7" ht="12.75">
      <c r="A30" s="174" t="s">
        <v>11</v>
      </c>
      <c r="B30" s="175"/>
      <c r="C30" s="176">
        <v>20</v>
      </c>
      <c r="D30" s="175" t="s">
        <v>70</v>
      </c>
      <c r="E30" s="177"/>
      <c r="F30" s="319">
        <f>C23-F32</f>
        <v>0</v>
      </c>
      <c r="G30" s="320"/>
    </row>
    <row r="31" spans="1:7" ht="12.75">
      <c r="A31" s="174" t="s">
        <v>71</v>
      </c>
      <c r="B31" s="175"/>
      <c r="C31" s="176">
        <f>C30</f>
        <v>20</v>
      </c>
      <c r="D31" s="175" t="s">
        <v>72</v>
      </c>
      <c r="E31" s="177"/>
      <c r="F31" s="319">
        <f>ROUND(PRODUCT(F30,C31/100),0)</f>
        <v>0</v>
      </c>
      <c r="G31" s="320"/>
    </row>
    <row r="32" spans="1:7" ht="12.75">
      <c r="A32" s="174" t="s">
        <v>11</v>
      </c>
      <c r="B32" s="175"/>
      <c r="C32" s="176">
        <v>0</v>
      </c>
      <c r="D32" s="175" t="s">
        <v>72</v>
      </c>
      <c r="E32" s="177"/>
      <c r="F32" s="319">
        <v>0</v>
      </c>
      <c r="G32" s="320"/>
    </row>
    <row r="33" spans="1:7" ht="12.75">
      <c r="A33" s="174" t="s">
        <v>71</v>
      </c>
      <c r="B33" s="178"/>
      <c r="C33" s="179">
        <f>C32</f>
        <v>0</v>
      </c>
      <c r="D33" s="175" t="s">
        <v>72</v>
      </c>
      <c r="E33" s="152"/>
      <c r="F33" s="319">
        <f>ROUND(PRODUCT(F32,C33/100),0)</f>
        <v>0</v>
      </c>
      <c r="G33" s="320"/>
    </row>
    <row r="34" spans="1:7" s="183" customFormat="1" ht="19.5" customHeight="1" thickBot="1">
      <c r="A34" s="180" t="s">
        <v>73</v>
      </c>
      <c r="B34" s="181"/>
      <c r="C34" s="181"/>
      <c r="D34" s="181"/>
      <c r="E34" s="182"/>
      <c r="F34" s="302">
        <f>ROUND(SUM(F30:F33),0)</f>
        <v>0</v>
      </c>
      <c r="G34" s="317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1</v>
      </c>
    </row>
    <row r="38" spans="1:8" ht="12.75" customHeight="1">
      <c r="A38" s="184"/>
      <c r="B38" s="318"/>
      <c r="C38" s="318"/>
      <c r="D38" s="318"/>
      <c r="E38" s="318"/>
      <c r="F38" s="318"/>
      <c r="G38" s="318"/>
      <c r="H38" s="1" t="s">
        <v>1</v>
      </c>
    </row>
    <row r="39" spans="1:8" ht="12.75">
      <c r="A39" s="184"/>
      <c r="B39" s="318"/>
      <c r="C39" s="318"/>
      <c r="D39" s="318"/>
      <c r="E39" s="318"/>
      <c r="F39" s="318"/>
      <c r="G39" s="318"/>
      <c r="H39" s="1" t="s">
        <v>1</v>
      </c>
    </row>
    <row r="40" spans="1:8" ht="12.75">
      <c r="A40" s="184"/>
      <c r="B40" s="318"/>
      <c r="C40" s="318"/>
      <c r="D40" s="318"/>
      <c r="E40" s="318"/>
      <c r="F40" s="318"/>
      <c r="G40" s="318"/>
      <c r="H40" s="1" t="s">
        <v>1</v>
      </c>
    </row>
    <row r="41" spans="1:8" ht="12.75">
      <c r="A41" s="184"/>
      <c r="B41" s="318"/>
      <c r="C41" s="318"/>
      <c r="D41" s="318"/>
      <c r="E41" s="318"/>
      <c r="F41" s="318"/>
      <c r="G41" s="318"/>
      <c r="H41" s="1" t="s">
        <v>1</v>
      </c>
    </row>
    <row r="42" spans="1:8" ht="12.75">
      <c r="A42" s="184"/>
      <c r="B42" s="318"/>
      <c r="C42" s="318"/>
      <c r="D42" s="318"/>
      <c r="E42" s="318"/>
      <c r="F42" s="318"/>
      <c r="G42" s="318"/>
      <c r="H42" s="1" t="s">
        <v>1</v>
      </c>
    </row>
    <row r="43" spans="1:8" ht="12.75">
      <c r="A43" s="184"/>
      <c r="B43" s="318"/>
      <c r="C43" s="318"/>
      <c r="D43" s="318"/>
      <c r="E43" s="318"/>
      <c r="F43" s="318"/>
      <c r="G43" s="318"/>
      <c r="H43" s="1" t="s">
        <v>1</v>
      </c>
    </row>
    <row r="44" spans="1:8" ht="12.75" customHeight="1">
      <c r="A44" s="184"/>
      <c r="B44" s="318"/>
      <c r="C44" s="318"/>
      <c r="D44" s="318"/>
      <c r="E44" s="318"/>
      <c r="F44" s="318"/>
      <c r="G44" s="318"/>
      <c r="H44" s="1" t="s">
        <v>1</v>
      </c>
    </row>
    <row r="45" spans="1:8" ht="12.75" customHeight="1">
      <c r="A45" s="184"/>
      <c r="B45" s="318"/>
      <c r="C45" s="318"/>
      <c r="D45" s="318"/>
      <c r="E45" s="318"/>
      <c r="F45" s="318"/>
      <c r="G45" s="318"/>
      <c r="H45" s="1" t="s">
        <v>1</v>
      </c>
    </row>
    <row r="46" spans="2:7" ht="12.75">
      <c r="B46" s="301"/>
      <c r="C46" s="301"/>
      <c r="D46" s="301"/>
      <c r="E46" s="301"/>
      <c r="F46" s="301"/>
      <c r="G46" s="301"/>
    </row>
    <row r="47" spans="2:7" ht="12.75">
      <c r="B47" s="301"/>
      <c r="C47" s="301"/>
      <c r="D47" s="301"/>
      <c r="E47" s="301"/>
      <c r="F47" s="301"/>
      <c r="G47" s="301"/>
    </row>
    <row r="48" spans="2:7" ht="12.75">
      <c r="B48" s="301"/>
      <c r="C48" s="301"/>
      <c r="D48" s="301"/>
      <c r="E48" s="301"/>
      <c r="F48" s="301"/>
      <c r="G48" s="301"/>
    </row>
    <row r="49" spans="2:7" ht="12.75">
      <c r="B49" s="301"/>
      <c r="C49" s="301"/>
      <c r="D49" s="301"/>
      <c r="E49" s="301"/>
      <c r="F49" s="301"/>
      <c r="G49" s="301"/>
    </row>
    <row r="50" spans="2:7" ht="12.75">
      <c r="B50" s="301"/>
      <c r="C50" s="301"/>
      <c r="D50" s="301"/>
      <c r="E50" s="301"/>
      <c r="F50" s="301"/>
      <c r="G50" s="301"/>
    </row>
    <row r="51" spans="2:7" ht="12.75">
      <c r="B51" s="301"/>
      <c r="C51" s="301"/>
      <c r="D51" s="301"/>
      <c r="E51" s="301"/>
      <c r="F51" s="301"/>
      <c r="G51" s="301"/>
    </row>
  </sheetData>
  <mergeCells count="18">
    <mergeCell ref="F34:G34"/>
    <mergeCell ref="B37:G45"/>
    <mergeCell ref="B49:G49"/>
    <mergeCell ref="F30:G30"/>
    <mergeCell ref="F31:G31"/>
    <mergeCell ref="F32:G32"/>
    <mergeCell ref="F33:G33"/>
    <mergeCell ref="B51:G51"/>
    <mergeCell ref="B46:G46"/>
    <mergeCell ref="B47:G47"/>
    <mergeCell ref="B48:G48"/>
    <mergeCell ref="B50:G50"/>
    <mergeCell ref="C8:E8"/>
    <mergeCell ref="C10:E10"/>
    <mergeCell ref="C12:E12"/>
    <mergeCell ref="A23:B23"/>
    <mergeCell ref="C9:E9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/>
  <dimension ref="A1:BE51"/>
  <sheetViews>
    <sheetView workbookViewId="0" topLeftCell="A28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>
        <v>1</v>
      </c>
      <c r="D2" s="97" t="s">
        <v>363</v>
      </c>
      <c r="E2" s="96"/>
      <c r="F2" s="98" t="s">
        <v>33</v>
      </c>
      <c r="G2" s="99"/>
    </row>
    <row r="3" spans="1:7" ht="3" customHeight="1" hidden="1">
      <c r="A3" s="100"/>
      <c r="B3" s="101"/>
      <c r="C3" s="102"/>
      <c r="D3" s="102"/>
      <c r="E3" s="101"/>
      <c r="F3" s="103"/>
      <c r="G3" s="104"/>
    </row>
    <row r="4" spans="1:7" ht="12" customHeight="1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7" ht="12.75" customHeight="1">
      <c r="A5" s="107" t="s">
        <v>362</v>
      </c>
      <c r="B5" s="108"/>
      <c r="C5" s="109" t="s">
        <v>363</v>
      </c>
      <c r="D5" s="110"/>
      <c r="E5" s="111"/>
      <c r="F5" s="103" t="s">
        <v>36</v>
      </c>
      <c r="G5" s="104"/>
    </row>
    <row r="6" spans="1:15" ht="12.75" customHeight="1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7" ht="12.75" customHeight="1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9" ht="12.75">
      <c r="A8" s="120" t="s">
        <v>40</v>
      </c>
      <c r="B8" s="103"/>
      <c r="C8" s="312"/>
      <c r="D8" s="312"/>
      <c r="E8" s="313"/>
      <c r="F8" s="121" t="s">
        <v>41</v>
      </c>
      <c r="G8" s="122"/>
      <c r="H8" s="123"/>
      <c r="I8" s="124"/>
    </row>
    <row r="9" spans="1:8" ht="12.75">
      <c r="A9" s="120" t="s">
        <v>42</v>
      </c>
      <c r="B9" s="103"/>
      <c r="C9" s="312"/>
      <c r="D9" s="312"/>
      <c r="E9" s="313"/>
      <c r="F9" s="103"/>
      <c r="G9" s="125"/>
      <c r="H9" s="126"/>
    </row>
    <row r="10" spans="1:8" ht="12.75">
      <c r="A10" s="120" t="s">
        <v>43</v>
      </c>
      <c r="B10" s="103"/>
      <c r="C10" s="312"/>
      <c r="D10" s="312"/>
      <c r="E10" s="312"/>
      <c r="F10" s="127"/>
      <c r="G10" s="128"/>
      <c r="H10" s="129"/>
    </row>
    <row r="11" spans="1:57" ht="13.5" customHeight="1">
      <c r="A11" s="120" t="s">
        <v>44</v>
      </c>
      <c r="B11" s="103"/>
      <c r="C11" s="312"/>
      <c r="D11" s="312"/>
      <c r="E11" s="312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8" ht="12.75" customHeight="1">
      <c r="A12" s="133" t="s">
        <v>46</v>
      </c>
      <c r="B12" s="101"/>
      <c r="C12" s="314"/>
      <c r="D12" s="314"/>
      <c r="E12" s="314"/>
      <c r="F12" s="134" t="s">
        <v>47</v>
      </c>
      <c r="G12" s="135"/>
      <c r="H12" s="126"/>
    </row>
    <row r="13" spans="1:8" ht="28.5" customHeight="1" thickBot="1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7" ht="17.25" customHeight="1" thickBot="1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7" ht="15.75" customHeight="1">
      <c r="A15" s="145"/>
      <c r="B15" s="146" t="s">
        <v>51</v>
      </c>
      <c r="C15" s="147">
        <f>'SO 07 001 Rek'!E8</f>
        <v>0</v>
      </c>
      <c r="D15" s="148" t="str">
        <f>'SO 07 001 Rek'!A13</f>
        <v>Ztížené výrobní podmínky</v>
      </c>
      <c r="E15" s="149"/>
      <c r="F15" s="150"/>
      <c r="G15" s="147">
        <f>'SO 07 001 Rek'!I13</f>
        <v>0</v>
      </c>
    </row>
    <row r="16" spans="1:7" ht="15.75" customHeight="1">
      <c r="A16" s="145" t="s">
        <v>52</v>
      </c>
      <c r="B16" s="146" t="s">
        <v>53</v>
      </c>
      <c r="C16" s="147">
        <f>'SO 07 001 Rek'!F8</f>
        <v>0</v>
      </c>
      <c r="D16" s="100" t="str">
        <f>'SO 07 001 Rek'!A14</f>
        <v>Oborová přirážka</v>
      </c>
      <c r="E16" s="151"/>
      <c r="F16" s="152"/>
      <c r="G16" s="147">
        <f>'SO 07 001 Rek'!I14</f>
        <v>0</v>
      </c>
    </row>
    <row r="17" spans="1:7" ht="15.75" customHeight="1">
      <c r="A17" s="145" t="s">
        <v>54</v>
      </c>
      <c r="B17" s="146" t="s">
        <v>55</v>
      </c>
      <c r="C17" s="147">
        <f>'SO 07 001 Rek'!H8</f>
        <v>0</v>
      </c>
      <c r="D17" s="100" t="str">
        <f>'SO 07 001 Rek'!A15</f>
        <v>Přesun stavebních kapacit</v>
      </c>
      <c r="E17" s="151"/>
      <c r="F17" s="152"/>
      <c r="G17" s="147">
        <f>'SO 07 001 Rek'!I15</f>
        <v>0</v>
      </c>
    </row>
    <row r="18" spans="1:7" ht="15.75" customHeight="1">
      <c r="A18" s="153" t="s">
        <v>56</v>
      </c>
      <c r="B18" s="154" t="s">
        <v>57</v>
      </c>
      <c r="C18" s="147">
        <f>'SO 07 001 Rek'!G8</f>
        <v>0</v>
      </c>
      <c r="D18" s="100" t="str">
        <f>'SO 07 001 Rek'!A16</f>
        <v>Mimostaveništní doprava</v>
      </c>
      <c r="E18" s="151"/>
      <c r="F18" s="152"/>
      <c r="G18" s="147">
        <f>'SO 07 001 Rek'!I16</f>
        <v>0</v>
      </c>
    </row>
    <row r="19" spans="1:7" ht="15.75" customHeight="1">
      <c r="A19" s="155" t="s">
        <v>58</v>
      </c>
      <c r="B19" s="146"/>
      <c r="C19" s="147">
        <f>SUM(C15:C18)</f>
        <v>0</v>
      </c>
      <c r="D19" s="100" t="str">
        <f>'SO 07 001 Rek'!A17</f>
        <v>Zařízení staveniště</v>
      </c>
      <c r="E19" s="151"/>
      <c r="F19" s="152"/>
      <c r="G19" s="147">
        <f>'SO 07 001 Rek'!I17</f>
        <v>0</v>
      </c>
    </row>
    <row r="20" spans="1:7" ht="15.75" customHeight="1">
      <c r="A20" s="155"/>
      <c r="B20" s="146"/>
      <c r="C20" s="147"/>
      <c r="D20" s="100" t="str">
        <f>'SO 07 001 Rek'!A18</f>
        <v>Provoz investora</v>
      </c>
      <c r="E20" s="151"/>
      <c r="F20" s="152"/>
      <c r="G20" s="147">
        <f>'SO 07 001 Rek'!I18</f>
        <v>0</v>
      </c>
    </row>
    <row r="21" spans="1:7" ht="15.75" customHeight="1">
      <c r="A21" s="155" t="s">
        <v>29</v>
      </c>
      <c r="B21" s="146"/>
      <c r="C21" s="147">
        <f>'SO 07 001 Rek'!I8</f>
        <v>0</v>
      </c>
      <c r="D21" s="100" t="str">
        <f>'SO 07 001 Rek'!A19</f>
        <v>Kompletační činnost (IČD)</v>
      </c>
      <c r="E21" s="151"/>
      <c r="F21" s="152"/>
      <c r="G21" s="147">
        <f>'SO 07 001 Rek'!I19</f>
        <v>0</v>
      </c>
    </row>
    <row r="22" spans="1:7" ht="15.75" customHeight="1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75" customHeight="1" thickBot="1">
      <c r="A23" s="315" t="s">
        <v>61</v>
      </c>
      <c r="B23" s="316"/>
      <c r="C23" s="157">
        <f>C22+G23</f>
        <v>0</v>
      </c>
      <c r="D23" s="158" t="s">
        <v>62</v>
      </c>
      <c r="E23" s="159"/>
      <c r="F23" s="160"/>
      <c r="G23" s="147">
        <f>'SO 07 001 Rek'!H21</f>
        <v>0</v>
      </c>
    </row>
    <row r="24" spans="1:7" ht="12.75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ht="12.75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ht="12.75">
      <c r="A27" s="156"/>
      <c r="B27" s="170"/>
      <c r="C27" s="166"/>
      <c r="D27" s="126"/>
      <c r="F27" s="167"/>
      <c r="G27" s="168"/>
    </row>
    <row r="28" spans="1:7" ht="12.75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>
      <c r="A29" s="156"/>
      <c r="B29" s="126"/>
      <c r="C29" s="172"/>
      <c r="D29" s="173"/>
      <c r="E29" s="172"/>
      <c r="F29" s="126"/>
      <c r="G29" s="168"/>
    </row>
    <row r="30" spans="1:7" ht="12.75">
      <c r="A30" s="174" t="s">
        <v>11</v>
      </c>
      <c r="B30" s="175"/>
      <c r="C30" s="176">
        <v>20</v>
      </c>
      <c r="D30" s="175" t="s">
        <v>70</v>
      </c>
      <c r="E30" s="177"/>
      <c r="F30" s="319">
        <f>C23-F32</f>
        <v>0</v>
      </c>
      <c r="G30" s="320"/>
    </row>
    <row r="31" spans="1:7" ht="12.75">
      <c r="A31" s="174" t="s">
        <v>71</v>
      </c>
      <c r="B31" s="175"/>
      <c r="C31" s="176">
        <f>C30</f>
        <v>20</v>
      </c>
      <c r="D31" s="175" t="s">
        <v>72</v>
      </c>
      <c r="E31" s="177"/>
      <c r="F31" s="319">
        <f>ROUND(PRODUCT(F30,C31/100),0)</f>
        <v>0</v>
      </c>
      <c r="G31" s="320"/>
    </row>
    <row r="32" spans="1:7" ht="12.75">
      <c r="A32" s="174" t="s">
        <v>11</v>
      </c>
      <c r="B32" s="175"/>
      <c r="C32" s="176">
        <v>0</v>
      </c>
      <c r="D32" s="175" t="s">
        <v>72</v>
      </c>
      <c r="E32" s="177"/>
      <c r="F32" s="319">
        <v>0</v>
      </c>
      <c r="G32" s="320"/>
    </row>
    <row r="33" spans="1:7" ht="12.75">
      <c r="A33" s="174" t="s">
        <v>71</v>
      </c>
      <c r="B33" s="178"/>
      <c r="C33" s="179">
        <f>C32</f>
        <v>0</v>
      </c>
      <c r="D33" s="175" t="s">
        <v>72</v>
      </c>
      <c r="E33" s="152"/>
      <c r="F33" s="319">
        <f>ROUND(PRODUCT(F32,C33/100),0)</f>
        <v>0</v>
      </c>
      <c r="G33" s="320"/>
    </row>
    <row r="34" spans="1:7" s="183" customFormat="1" ht="19.5" customHeight="1" thickBot="1">
      <c r="A34" s="180" t="s">
        <v>73</v>
      </c>
      <c r="B34" s="181"/>
      <c r="C34" s="181"/>
      <c r="D34" s="181"/>
      <c r="E34" s="182"/>
      <c r="F34" s="302">
        <f>ROUND(SUM(F30:F33),0)</f>
        <v>0</v>
      </c>
      <c r="G34" s="317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1</v>
      </c>
    </row>
    <row r="38" spans="1:8" ht="12.75" customHeight="1">
      <c r="A38" s="184"/>
      <c r="B38" s="318"/>
      <c r="C38" s="318"/>
      <c r="D38" s="318"/>
      <c r="E38" s="318"/>
      <c r="F38" s="318"/>
      <c r="G38" s="318"/>
      <c r="H38" s="1" t="s">
        <v>1</v>
      </c>
    </row>
    <row r="39" spans="1:8" ht="12.75">
      <c r="A39" s="184"/>
      <c r="B39" s="318"/>
      <c r="C39" s="318"/>
      <c r="D39" s="318"/>
      <c r="E39" s="318"/>
      <c r="F39" s="318"/>
      <c r="G39" s="318"/>
      <c r="H39" s="1" t="s">
        <v>1</v>
      </c>
    </row>
    <row r="40" spans="1:8" ht="12.75">
      <c r="A40" s="184"/>
      <c r="B40" s="318"/>
      <c r="C40" s="318"/>
      <c r="D40" s="318"/>
      <c r="E40" s="318"/>
      <c r="F40" s="318"/>
      <c r="G40" s="318"/>
      <c r="H40" s="1" t="s">
        <v>1</v>
      </c>
    </row>
    <row r="41" spans="1:8" ht="12.75">
      <c r="A41" s="184"/>
      <c r="B41" s="318"/>
      <c r="C41" s="318"/>
      <c r="D41" s="318"/>
      <c r="E41" s="318"/>
      <c r="F41" s="318"/>
      <c r="G41" s="318"/>
      <c r="H41" s="1" t="s">
        <v>1</v>
      </c>
    </row>
    <row r="42" spans="1:8" ht="12.75">
      <c r="A42" s="184"/>
      <c r="B42" s="318"/>
      <c r="C42" s="318"/>
      <c r="D42" s="318"/>
      <c r="E42" s="318"/>
      <c r="F42" s="318"/>
      <c r="G42" s="318"/>
      <c r="H42" s="1" t="s">
        <v>1</v>
      </c>
    </row>
    <row r="43" spans="1:8" ht="12.75">
      <c r="A43" s="184"/>
      <c r="B43" s="318"/>
      <c r="C43" s="318"/>
      <c r="D43" s="318"/>
      <c r="E43" s="318"/>
      <c r="F43" s="318"/>
      <c r="G43" s="318"/>
      <c r="H43" s="1" t="s">
        <v>1</v>
      </c>
    </row>
    <row r="44" spans="1:8" ht="12.75" customHeight="1">
      <c r="A44" s="184"/>
      <c r="B44" s="318"/>
      <c r="C44" s="318"/>
      <c r="D44" s="318"/>
      <c r="E44" s="318"/>
      <c r="F44" s="318"/>
      <c r="G44" s="318"/>
      <c r="H44" s="1" t="s">
        <v>1</v>
      </c>
    </row>
    <row r="45" spans="1:8" ht="12.75" customHeight="1">
      <c r="A45" s="184"/>
      <c r="B45" s="318"/>
      <c r="C45" s="318"/>
      <c r="D45" s="318"/>
      <c r="E45" s="318"/>
      <c r="F45" s="318"/>
      <c r="G45" s="318"/>
      <c r="H45" s="1" t="s">
        <v>1</v>
      </c>
    </row>
    <row r="46" spans="2:7" ht="12.75">
      <c r="B46" s="301"/>
      <c r="C46" s="301"/>
      <c r="D46" s="301"/>
      <c r="E46" s="301"/>
      <c r="F46" s="301"/>
      <c r="G46" s="301"/>
    </row>
    <row r="47" spans="2:7" ht="12.75">
      <c r="B47" s="301"/>
      <c r="C47" s="301"/>
      <c r="D47" s="301"/>
      <c r="E47" s="301"/>
      <c r="F47" s="301"/>
      <c r="G47" s="301"/>
    </row>
    <row r="48" spans="2:7" ht="12.75">
      <c r="B48" s="301"/>
      <c r="C48" s="301"/>
      <c r="D48" s="301"/>
      <c r="E48" s="301"/>
      <c r="F48" s="301"/>
      <c r="G48" s="301"/>
    </row>
    <row r="49" spans="2:7" ht="12.75">
      <c r="B49" s="301"/>
      <c r="C49" s="301"/>
      <c r="D49" s="301"/>
      <c r="E49" s="301"/>
      <c r="F49" s="301"/>
      <c r="G49" s="301"/>
    </row>
    <row r="50" spans="2:7" ht="12.75">
      <c r="B50" s="301"/>
      <c r="C50" s="301"/>
      <c r="D50" s="301"/>
      <c r="E50" s="301"/>
      <c r="F50" s="301"/>
      <c r="G50" s="301"/>
    </row>
    <row r="51" spans="2:7" ht="12.75">
      <c r="B51" s="301"/>
      <c r="C51" s="301"/>
      <c r="D51" s="301"/>
      <c r="E51" s="301"/>
      <c r="F51" s="301"/>
      <c r="G51" s="301"/>
    </row>
  </sheetData>
  <mergeCells count="18">
    <mergeCell ref="F34:G34"/>
    <mergeCell ref="B37:G45"/>
    <mergeCell ref="B49:G49"/>
    <mergeCell ref="F30:G30"/>
    <mergeCell ref="F31:G31"/>
    <mergeCell ref="F32:G32"/>
    <mergeCell ref="F33:G33"/>
    <mergeCell ref="B51:G51"/>
    <mergeCell ref="B46:G46"/>
    <mergeCell ref="B47:G47"/>
    <mergeCell ref="B48:G48"/>
    <mergeCell ref="B50:G50"/>
    <mergeCell ref="C8:E8"/>
    <mergeCell ref="C10:E10"/>
    <mergeCell ref="C12:E12"/>
    <mergeCell ref="A23:B23"/>
    <mergeCell ref="C9:E9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7"/>
  <dimension ref="A1:BE72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3" t="s">
        <v>2</v>
      </c>
      <c r="B1" s="324"/>
      <c r="C1" s="185" t="s">
        <v>105</v>
      </c>
      <c r="D1" s="186"/>
      <c r="E1" s="187"/>
      <c r="F1" s="186"/>
      <c r="G1" s="188" t="s">
        <v>75</v>
      </c>
      <c r="H1" s="189">
        <v>1</v>
      </c>
      <c r="I1" s="190"/>
    </row>
    <row r="2" spans="1:9" ht="13.5" thickBot="1">
      <c r="A2" s="325" t="s">
        <v>76</v>
      </c>
      <c r="B2" s="326"/>
      <c r="C2" s="191" t="s">
        <v>364</v>
      </c>
      <c r="D2" s="192"/>
      <c r="E2" s="193"/>
      <c r="F2" s="192"/>
      <c r="G2" s="327" t="s">
        <v>363</v>
      </c>
      <c r="H2" s="328"/>
      <c r="I2" s="329"/>
    </row>
    <row r="3" ht="13.5" thickTop="1">
      <c r="F3" s="126"/>
    </row>
    <row r="4" spans="1:9" ht="19.5" customHeight="1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6" customFormat="1" ht="13.5" thickBot="1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ht="13.5" thickBot="1">
      <c r="A7" s="291" t="str">
        <f>'SO 07 001 Pol'!B7</f>
        <v>0</v>
      </c>
      <c r="B7" s="62" t="str">
        <f>'SO 07 001 Pol'!C7</f>
        <v>Zemní práce</v>
      </c>
      <c r="D7" s="203"/>
      <c r="E7" s="292">
        <f>'SO 07 001 Pol'!BA17</f>
        <v>0</v>
      </c>
      <c r="F7" s="293">
        <f>'SO 07 001 Pol'!BB17</f>
        <v>0</v>
      </c>
      <c r="G7" s="293">
        <f>'SO 07 001 Pol'!BC17</f>
        <v>0</v>
      </c>
      <c r="H7" s="293">
        <f>'SO 07 001 Pol'!BD17</f>
        <v>0</v>
      </c>
      <c r="I7" s="294">
        <f>'SO 07 001 Pol'!BE17</f>
        <v>0</v>
      </c>
    </row>
    <row r="8" spans="1:9" s="14" customFormat="1" ht="13.5" thickBot="1">
      <c r="A8" s="204"/>
      <c r="B8" s="205" t="s">
        <v>79</v>
      </c>
      <c r="C8" s="205"/>
      <c r="D8" s="206"/>
      <c r="E8" s="207">
        <f>SUM(E7:E7)</f>
        <v>0</v>
      </c>
      <c r="F8" s="208">
        <f>SUM(F7:F7)</f>
        <v>0</v>
      </c>
      <c r="G8" s="208">
        <f>SUM(G7:G7)</f>
        <v>0</v>
      </c>
      <c r="H8" s="208">
        <f>SUM(H7:H7)</f>
        <v>0</v>
      </c>
      <c r="I8" s="209">
        <f>SUM(I7:I7)</f>
        <v>0</v>
      </c>
    </row>
    <row r="9" spans="1:9" ht="12.75">
      <c r="A9" s="126"/>
      <c r="B9" s="126"/>
      <c r="C9" s="126"/>
      <c r="D9" s="126"/>
      <c r="E9" s="126"/>
      <c r="F9" s="126"/>
      <c r="G9" s="126"/>
      <c r="H9" s="126"/>
      <c r="I9" s="126"/>
    </row>
    <row r="10" spans="1:57" ht="19.5" customHeight="1">
      <c r="A10" s="195" t="s">
        <v>80</v>
      </c>
      <c r="B10" s="195"/>
      <c r="C10" s="195"/>
      <c r="D10" s="195"/>
      <c r="E10" s="195"/>
      <c r="F10" s="195"/>
      <c r="G10" s="210"/>
      <c r="H10" s="195"/>
      <c r="I10" s="195"/>
      <c r="BA10" s="132"/>
      <c r="BB10" s="132"/>
      <c r="BC10" s="132"/>
      <c r="BD10" s="132"/>
      <c r="BE10" s="132"/>
    </row>
    <row r="11" ht="13.5" thickBot="1"/>
    <row r="12" spans="1:9" ht="12.75">
      <c r="A12" s="161" t="s">
        <v>81</v>
      </c>
      <c r="B12" s="162"/>
      <c r="C12" s="162"/>
      <c r="D12" s="211"/>
      <c r="E12" s="212" t="s">
        <v>82</v>
      </c>
      <c r="F12" s="213" t="s">
        <v>12</v>
      </c>
      <c r="G12" s="214" t="s">
        <v>83</v>
      </c>
      <c r="H12" s="215"/>
      <c r="I12" s="216" t="s">
        <v>82</v>
      </c>
    </row>
    <row r="13" spans="1:53" ht="12.75">
      <c r="A13" s="155" t="s">
        <v>133</v>
      </c>
      <c r="B13" s="146"/>
      <c r="C13" s="146"/>
      <c r="D13" s="217"/>
      <c r="E13" s="218"/>
      <c r="F13" s="219"/>
      <c r="G13" s="220">
        <v>0</v>
      </c>
      <c r="H13" s="221"/>
      <c r="I13" s="222">
        <f aca="true" t="shared" si="0" ref="I13:I20">E13+F13*G13/100</f>
        <v>0</v>
      </c>
      <c r="BA13" s="1">
        <v>0</v>
      </c>
    </row>
    <row r="14" spans="1:53" ht="12.75">
      <c r="A14" s="155" t="s">
        <v>134</v>
      </c>
      <c r="B14" s="146"/>
      <c r="C14" s="146"/>
      <c r="D14" s="217"/>
      <c r="E14" s="218"/>
      <c r="F14" s="219"/>
      <c r="G14" s="220">
        <v>0</v>
      </c>
      <c r="H14" s="221"/>
      <c r="I14" s="222">
        <f t="shared" si="0"/>
        <v>0</v>
      </c>
      <c r="BA14" s="1">
        <v>0</v>
      </c>
    </row>
    <row r="15" spans="1:53" ht="12.75">
      <c r="A15" s="155" t="s">
        <v>135</v>
      </c>
      <c r="B15" s="146"/>
      <c r="C15" s="146"/>
      <c r="D15" s="217"/>
      <c r="E15" s="218"/>
      <c r="F15" s="219"/>
      <c r="G15" s="220">
        <v>0</v>
      </c>
      <c r="H15" s="221"/>
      <c r="I15" s="222">
        <f t="shared" si="0"/>
        <v>0</v>
      </c>
      <c r="BA15" s="1">
        <v>0</v>
      </c>
    </row>
    <row r="16" spans="1:53" ht="12.75">
      <c r="A16" s="155" t="s">
        <v>136</v>
      </c>
      <c r="B16" s="146"/>
      <c r="C16" s="146"/>
      <c r="D16" s="217"/>
      <c r="E16" s="218"/>
      <c r="F16" s="219"/>
      <c r="G16" s="220">
        <v>0</v>
      </c>
      <c r="H16" s="221"/>
      <c r="I16" s="222">
        <f t="shared" si="0"/>
        <v>0</v>
      </c>
      <c r="BA16" s="1">
        <v>0</v>
      </c>
    </row>
    <row r="17" spans="1:53" ht="12.75">
      <c r="A17" s="155" t="s">
        <v>137</v>
      </c>
      <c r="B17" s="146"/>
      <c r="C17" s="146"/>
      <c r="D17" s="217"/>
      <c r="E17" s="218"/>
      <c r="F17" s="219"/>
      <c r="G17" s="220">
        <v>0</v>
      </c>
      <c r="H17" s="221"/>
      <c r="I17" s="222">
        <f t="shared" si="0"/>
        <v>0</v>
      </c>
      <c r="BA17" s="1">
        <v>1</v>
      </c>
    </row>
    <row r="18" spans="1:53" ht="12.75">
      <c r="A18" s="155" t="s">
        <v>138</v>
      </c>
      <c r="B18" s="146"/>
      <c r="C18" s="146"/>
      <c r="D18" s="217"/>
      <c r="E18" s="218"/>
      <c r="F18" s="219"/>
      <c r="G18" s="220">
        <v>0</v>
      </c>
      <c r="H18" s="221"/>
      <c r="I18" s="222">
        <f t="shared" si="0"/>
        <v>0</v>
      </c>
      <c r="BA18" s="1">
        <v>1</v>
      </c>
    </row>
    <row r="19" spans="1:53" ht="12.75">
      <c r="A19" s="155" t="s">
        <v>139</v>
      </c>
      <c r="B19" s="146"/>
      <c r="C19" s="146"/>
      <c r="D19" s="217"/>
      <c r="E19" s="218"/>
      <c r="F19" s="219"/>
      <c r="G19" s="220">
        <v>0</v>
      </c>
      <c r="H19" s="221"/>
      <c r="I19" s="222">
        <f t="shared" si="0"/>
        <v>0</v>
      </c>
      <c r="BA19" s="1">
        <v>2</v>
      </c>
    </row>
    <row r="20" spans="1:53" ht="12.75">
      <c r="A20" s="155" t="s">
        <v>140</v>
      </c>
      <c r="B20" s="146"/>
      <c r="C20" s="146"/>
      <c r="D20" s="217"/>
      <c r="E20" s="218"/>
      <c r="F20" s="219"/>
      <c r="G20" s="220">
        <v>0</v>
      </c>
      <c r="H20" s="221"/>
      <c r="I20" s="222">
        <f t="shared" si="0"/>
        <v>0</v>
      </c>
      <c r="BA20" s="1">
        <v>2</v>
      </c>
    </row>
    <row r="21" spans="1:9" ht="13.5" thickBot="1">
      <c r="A21" s="223"/>
      <c r="B21" s="224" t="s">
        <v>84</v>
      </c>
      <c r="C21" s="225"/>
      <c r="D21" s="226"/>
      <c r="E21" s="227"/>
      <c r="F21" s="228"/>
      <c r="G21" s="228"/>
      <c r="H21" s="321">
        <f>SUM(I13:I20)</f>
        <v>0</v>
      </c>
      <c r="I21" s="322"/>
    </row>
    <row r="23" spans="2:9" ht="12.75">
      <c r="B23" s="14"/>
      <c r="F23" s="229"/>
      <c r="G23" s="230"/>
      <c r="H23" s="230"/>
      <c r="I23" s="46"/>
    </row>
    <row r="24" spans="6:9" ht="12.75">
      <c r="F24" s="229"/>
      <c r="G24" s="230"/>
      <c r="H24" s="230"/>
      <c r="I24" s="46"/>
    </row>
    <row r="25" spans="6:9" ht="12.75">
      <c r="F25" s="229"/>
      <c r="G25" s="230"/>
      <c r="H25" s="230"/>
      <c r="I25" s="46"/>
    </row>
    <row r="26" spans="6:9" ht="12.75">
      <c r="F26" s="229"/>
      <c r="G26" s="230"/>
      <c r="H26" s="230"/>
      <c r="I26" s="46"/>
    </row>
    <row r="27" spans="6:9" ht="12.75">
      <c r="F27" s="229"/>
      <c r="G27" s="230"/>
      <c r="H27" s="230"/>
      <c r="I27" s="46"/>
    </row>
    <row r="28" spans="6:9" ht="12.75">
      <c r="F28" s="229"/>
      <c r="G28" s="230"/>
      <c r="H28" s="230"/>
      <c r="I28" s="46"/>
    </row>
    <row r="29" spans="6:9" ht="12.75">
      <c r="F29" s="229"/>
      <c r="G29" s="230"/>
      <c r="H29" s="230"/>
      <c r="I29" s="46"/>
    </row>
    <row r="30" spans="6:9" ht="12.75">
      <c r="F30" s="229"/>
      <c r="G30" s="230"/>
      <c r="H30" s="230"/>
      <c r="I30" s="46"/>
    </row>
    <row r="31" spans="6:9" ht="12.75">
      <c r="F31" s="229"/>
      <c r="G31" s="230"/>
      <c r="H31" s="230"/>
      <c r="I31" s="46"/>
    </row>
    <row r="32" spans="6:9" ht="12.75">
      <c r="F32" s="229"/>
      <c r="G32" s="230"/>
      <c r="H32" s="230"/>
      <c r="I32" s="46"/>
    </row>
    <row r="33" spans="6:9" ht="12.75"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</sheetData>
  <mergeCells count="4">
    <mergeCell ref="H21:I21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8"/>
  <dimension ref="A1:CB90"/>
  <sheetViews>
    <sheetView showGridLines="0" showZeros="0" view="pageBreakPreview" zoomScaleSheetLayoutView="100" workbookViewId="0" topLeftCell="A1">
      <selection activeCell="E23" sqref="E23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39" customWidth="1"/>
    <col min="6" max="6" width="9.875" style="231" customWidth="1"/>
    <col min="7" max="7" width="13.875" style="231" customWidth="1"/>
    <col min="8" max="8" width="11.75390625" style="231" customWidth="1"/>
    <col min="9" max="9" width="11.625" style="231" customWidth="1"/>
    <col min="10" max="10" width="11.00390625" style="231" customWidth="1"/>
    <col min="11" max="11" width="10.375" style="23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32" t="s">
        <v>102</v>
      </c>
      <c r="B1" s="332"/>
      <c r="C1" s="332"/>
      <c r="D1" s="332"/>
      <c r="E1" s="332"/>
      <c r="F1" s="332"/>
      <c r="G1" s="332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23" t="s">
        <v>2</v>
      </c>
      <c r="B3" s="324"/>
      <c r="C3" s="185" t="s">
        <v>105</v>
      </c>
      <c r="D3" s="186"/>
      <c r="E3" s="235" t="s">
        <v>85</v>
      </c>
      <c r="F3" s="236">
        <f>'SO 07 001 Rek'!H1</f>
        <v>1</v>
      </c>
      <c r="G3" s="237"/>
    </row>
    <row r="4" spans="1:7" ht="13.5" thickBot="1">
      <c r="A4" s="333" t="s">
        <v>76</v>
      </c>
      <c r="B4" s="326"/>
      <c r="C4" s="191" t="s">
        <v>364</v>
      </c>
      <c r="D4" s="192"/>
      <c r="E4" s="334" t="str">
        <f>'SO 07 001 Rek'!G2</f>
        <v>Náklady nutné k realizaci díla</v>
      </c>
      <c r="F4" s="335"/>
      <c r="G4" s="336"/>
    </row>
    <row r="5" spans="1:7" ht="13.5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365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367</v>
      </c>
      <c r="C8" s="259" t="s">
        <v>368</v>
      </c>
      <c r="D8" s="260" t="s">
        <v>231</v>
      </c>
      <c r="E8" s="261">
        <v>1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/>
      <c r="K8" s="264">
        <f>E8*J8</f>
        <v>0</v>
      </c>
      <c r="O8" s="256">
        <v>2</v>
      </c>
      <c r="AA8" s="231">
        <v>12</v>
      </c>
      <c r="AB8" s="231">
        <v>0</v>
      </c>
      <c r="AC8" s="231">
        <v>2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12</v>
      </c>
      <c r="CB8" s="256">
        <v>0</v>
      </c>
    </row>
    <row r="9" spans="1:15" ht="12.75">
      <c r="A9" s="265"/>
      <c r="B9" s="266"/>
      <c r="C9" s="337" t="s">
        <v>369</v>
      </c>
      <c r="D9" s="338"/>
      <c r="E9" s="338"/>
      <c r="F9" s="338"/>
      <c r="G9" s="339"/>
      <c r="I9" s="267"/>
      <c r="K9" s="267"/>
      <c r="L9" s="268" t="s">
        <v>369</v>
      </c>
      <c r="O9" s="256">
        <v>3</v>
      </c>
    </row>
    <row r="10" spans="1:15" ht="22.5">
      <c r="A10" s="265"/>
      <c r="B10" s="266"/>
      <c r="C10" s="337" t="s">
        <v>370</v>
      </c>
      <c r="D10" s="338"/>
      <c r="E10" s="338"/>
      <c r="F10" s="338"/>
      <c r="G10" s="339"/>
      <c r="I10" s="267"/>
      <c r="K10" s="267"/>
      <c r="L10" s="268" t="s">
        <v>370</v>
      </c>
      <c r="O10" s="256">
        <v>3</v>
      </c>
    </row>
    <row r="11" spans="1:80" ht="12.75">
      <c r="A11" s="257">
        <v>2</v>
      </c>
      <c r="B11" s="258" t="s">
        <v>371</v>
      </c>
      <c r="C11" s="259" t="s">
        <v>372</v>
      </c>
      <c r="D11" s="260" t="s">
        <v>231</v>
      </c>
      <c r="E11" s="261">
        <v>1</v>
      </c>
      <c r="F11" s="261">
        <v>0</v>
      </c>
      <c r="G11" s="262">
        <f>E11*F11</f>
        <v>0</v>
      </c>
      <c r="H11" s="263">
        <v>0</v>
      </c>
      <c r="I11" s="264">
        <f>E11*H11</f>
        <v>0</v>
      </c>
      <c r="J11" s="263"/>
      <c r="K11" s="264">
        <f>E11*J11</f>
        <v>0</v>
      </c>
      <c r="O11" s="256">
        <v>2</v>
      </c>
      <c r="AA11" s="231">
        <v>12</v>
      </c>
      <c r="AB11" s="231">
        <v>0</v>
      </c>
      <c r="AC11" s="231">
        <v>3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6">
        <v>12</v>
      </c>
      <c r="CB11" s="256">
        <v>0</v>
      </c>
    </row>
    <row r="12" spans="1:80" ht="12.75">
      <c r="A12" s="257">
        <v>3</v>
      </c>
      <c r="B12" s="258" t="s">
        <v>373</v>
      </c>
      <c r="C12" s="259" t="s">
        <v>374</v>
      </c>
      <c r="D12" s="260" t="s">
        <v>231</v>
      </c>
      <c r="E12" s="261">
        <v>1</v>
      </c>
      <c r="F12" s="261">
        <v>0</v>
      </c>
      <c r="G12" s="262">
        <f>E12*F12</f>
        <v>0</v>
      </c>
      <c r="H12" s="263">
        <v>0</v>
      </c>
      <c r="I12" s="264">
        <f>E12*H12</f>
        <v>0</v>
      </c>
      <c r="J12" s="263"/>
      <c r="K12" s="264">
        <f>E12*J12</f>
        <v>0</v>
      </c>
      <c r="O12" s="256">
        <v>2</v>
      </c>
      <c r="AA12" s="231">
        <v>12</v>
      </c>
      <c r="AB12" s="231">
        <v>0</v>
      </c>
      <c r="AC12" s="231">
        <v>4</v>
      </c>
      <c r="AZ12" s="231">
        <v>1</v>
      </c>
      <c r="BA12" s="231">
        <f>IF(AZ12=1,G12,0)</f>
        <v>0</v>
      </c>
      <c r="BB12" s="231">
        <f>IF(AZ12=2,G12,0)</f>
        <v>0</v>
      </c>
      <c r="BC12" s="231">
        <f>IF(AZ12=3,G12,0)</f>
        <v>0</v>
      </c>
      <c r="BD12" s="231">
        <f>IF(AZ12=4,G12,0)</f>
        <v>0</v>
      </c>
      <c r="BE12" s="231">
        <f>IF(AZ12=5,G12,0)</f>
        <v>0</v>
      </c>
      <c r="CA12" s="256">
        <v>12</v>
      </c>
      <c r="CB12" s="256">
        <v>0</v>
      </c>
    </row>
    <row r="13" spans="1:80" ht="12.75">
      <c r="A13" s="257">
        <v>4</v>
      </c>
      <c r="B13" s="258" t="s">
        <v>375</v>
      </c>
      <c r="C13" s="259" t="s">
        <v>376</v>
      </c>
      <c r="D13" s="260" t="s">
        <v>231</v>
      </c>
      <c r="E13" s="261">
        <v>2</v>
      </c>
      <c r="F13" s="261">
        <v>0</v>
      </c>
      <c r="G13" s="262">
        <f>E13*F13</f>
        <v>0</v>
      </c>
      <c r="H13" s="263">
        <v>0</v>
      </c>
      <c r="I13" s="264">
        <f>E13*H13</f>
        <v>0</v>
      </c>
      <c r="J13" s="263"/>
      <c r="K13" s="264">
        <f>E13*J13</f>
        <v>0</v>
      </c>
      <c r="O13" s="256">
        <v>2</v>
      </c>
      <c r="AA13" s="231">
        <v>12</v>
      </c>
      <c r="AB13" s="231">
        <v>0</v>
      </c>
      <c r="AC13" s="231">
        <v>5</v>
      </c>
      <c r="AZ13" s="231">
        <v>1</v>
      </c>
      <c r="BA13" s="231">
        <f>IF(AZ13=1,G13,0)</f>
        <v>0</v>
      </c>
      <c r="BB13" s="231">
        <f>IF(AZ13=2,G13,0)</f>
        <v>0</v>
      </c>
      <c r="BC13" s="231">
        <f>IF(AZ13=3,G13,0)</f>
        <v>0</v>
      </c>
      <c r="BD13" s="231">
        <f>IF(AZ13=4,G13,0)</f>
        <v>0</v>
      </c>
      <c r="BE13" s="231">
        <f>IF(AZ13=5,G13,0)</f>
        <v>0</v>
      </c>
      <c r="CA13" s="256">
        <v>12</v>
      </c>
      <c r="CB13" s="256">
        <v>0</v>
      </c>
    </row>
    <row r="14" spans="1:15" ht="33.75">
      <c r="A14" s="265"/>
      <c r="B14" s="266"/>
      <c r="C14" s="337" t="s">
        <v>377</v>
      </c>
      <c r="D14" s="338"/>
      <c r="E14" s="338"/>
      <c r="F14" s="338"/>
      <c r="G14" s="339"/>
      <c r="I14" s="267"/>
      <c r="K14" s="267"/>
      <c r="L14" s="268" t="s">
        <v>377</v>
      </c>
      <c r="O14" s="256">
        <v>3</v>
      </c>
    </row>
    <row r="15" spans="1:15" ht="12.75">
      <c r="A15" s="296">
        <v>5</v>
      </c>
      <c r="B15" s="258" t="s">
        <v>380</v>
      </c>
      <c r="C15" s="300" t="s">
        <v>381</v>
      </c>
      <c r="D15" s="260" t="s">
        <v>231</v>
      </c>
      <c r="E15" s="261">
        <v>1</v>
      </c>
      <c r="F15" s="297"/>
      <c r="G15" s="297"/>
      <c r="H15" s="298"/>
      <c r="I15" s="299"/>
      <c r="J15" s="298"/>
      <c r="K15" s="299"/>
      <c r="L15" s="268"/>
      <c r="O15" s="256"/>
    </row>
    <row r="16" spans="1:15" ht="12.75">
      <c r="A16" s="296">
        <v>6</v>
      </c>
      <c r="B16" s="258" t="s">
        <v>383</v>
      </c>
      <c r="C16" s="303" t="s">
        <v>382</v>
      </c>
      <c r="D16" s="260" t="s">
        <v>231</v>
      </c>
      <c r="E16" s="261">
        <v>1</v>
      </c>
      <c r="F16" s="297"/>
      <c r="G16" s="297"/>
      <c r="H16" s="298"/>
      <c r="I16" s="299"/>
      <c r="J16" s="298"/>
      <c r="K16" s="299"/>
      <c r="L16" s="268"/>
      <c r="O16" s="256"/>
    </row>
    <row r="17" spans="1:57" ht="12.75">
      <c r="A17" s="275"/>
      <c r="B17" s="276" t="s">
        <v>100</v>
      </c>
      <c r="C17" s="277" t="s">
        <v>366</v>
      </c>
      <c r="D17" s="278"/>
      <c r="E17" s="279"/>
      <c r="F17" s="280"/>
      <c r="G17" s="281">
        <f>SUM(G7:G14)</f>
        <v>0</v>
      </c>
      <c r="H17" s="282"/>
      <c r="I17" s="283">
        <f>SUM(I7:I14)</f>
        <v>0</v>
      </c>
      <c r="J17" s="282"/>
      <c r="K17" s="283">
        <f>SUM(K7:K14)</f>
        <v>0</v>
      </c>
      <c r="O17" s="256">
        <v>4</v>
      </c>
      <c r="BA17" s="284">
        <f>SUM(BA7:BA14)</f>
        <v>0</v>
      </c>
      <c r="BB17" s="284">
        <f>SUM(BB7:BB14)</f>
        <v>0</v>
      </c>
      <c r="BC17" s="284">
        <f>SUM(BC7:BC14)</f>
        <v>0</v>
      </c>
      <c r="BD17" s="284">
        <f>SUM(BD7:BD14)</f>
        <v>0</v>
      </c>
      <c r="BE17" s="284">
        <f>SUM(BE7:BE14)</f>
        <v>0</v>
      </c>
    </row>
    <row r="18" ht="12.75">
      <c r="E18" s="231"/>
    </row>
    <row r="19" ht="12.75">
      <c r="E19" s="231"/>
    </row>
    <row r="20" ht="12.75">
      <c r="E20" s="231"/>
    </row>
    <row r="21" ht="12.75">
      <c r="E21" s="231"/>
    </row>
    <row r="22" ht="12.75">
      <c r="E22" s="231"/>
    </row>
    <row r="23" ht="12.75">
      <c r="E23" s="231"/>
    </row>
    <row r="24" ht="12.75">
      <c r="E24" s="231"/>
    </row>
    <row r="25" ht="12.75">
      <c r="E25" s="231"/>
    </row>
    <row r="26" ht="12.75">
      <c r="E26" s="231"/>
    </row>
    <row r="27" ht="12.75">
      <c r="E27" s="231"/>
    </row>
    <row r="28" ht="12.75">
      <c r="E28" s="231"/>
    </row>
    <row r="29" ht="12.75">
      <c r="E29" s="231"/>
    </row>
    <row r="30" ht="12.75">
      <c r="E30" s="231"/>
    </row>
    <row r="31" ht="12.75">
      <c r="E31" s="231"/>
    </row>
    <row r="32" ht="12.75">
      <c r="E32" s="231"/>
    </row>
    <row r="33" ht="12.75">
      <c r="E33" s="231"/>
    </row>
    <row r="34" ht="12.75">
      <c r="E34" s="231"/>
    </row>
    <row r="35" ht="12.75">
      <c r="E35" s="231"/>
    </row>
    <row r="36" ht="12.75">
      <c r="E36" s="231"/>
    </row>
    <row r="37" ht="12.75">
      <c r="E37" s="231"/>
    </row>
    <row r="38" ht="12.75">
      <c r="E38" s="231"/>
    </row>
    <row r="39" ht="12.75">
      <c r="E39" s="231"/>
    </row>
    <row r="40" ht="12.75">
      <c r="E40" s="231"/>
    </row>
    <row r="41" spans="1:7" ht="12.75">
      <c r="A41" s="274"/>
      <c r="B41" s="274"/>
      <c r="C41" s="274"/>
      <c r="D41" s="274"/>
      <c r="E41" s="274"/>
      <c r="F41" s="274"/>
      <c r="G41" s="274"/>
    </row>
    <row r="42" spans="1:7" ht="12.75">
      <c r="A42" s="274"/>
      <c r="B42" s="274"/>
      <c r="C42" s="274"/>
      <c r="D42" s="274"/>
      <c r="E42" s="274"/>
      <c r="F42" s="274"/>
      <c r="G42" s="274"/>
    </row>
    <row r="43" spans="1:7" ht="12.75">
      <c r="A43" s="274"/>
      <c r="B43" s="274"/>
      <c r="C43" s="274"/>
      <c r="D43" s="274"/>
      <c r="E43" s="274"/>
      <c r="F43" s="274"/>
      <c r="G43" s="274"/>
    </row>
    <row r="44" spans="1:7" ht="12.75">
      <c r="A44" s="274"/>
      <c r="B44" s="274"/>
      <c r="C44" s="274"/>
      <c r="D44" s="274"/>
      <c r="E44" s="274"/>
      <c r="F44" s="274"/>
      <c r="G44" s="274"/>
    </row>
    <row r="45" ht="12.75">
      <c r="E45" s="231"/>
    </row>
    <row r="46" ht="12.75">
      <c r="E46" s="231"/>
    </row>
    <row r="47" ht="12.75">
      <c r="E47" s="231"/>
    </row>
    <row r="48" ht="12.75">
      <c r="E48" s="231"/>
    </row>
    <row r="49" ht="12.75">
      <c r="E49" s="231"/>
    </row>
    <row r="50" ht="12.75">
      <c r="E50" s="231"/>
    </row>
    <row r="51" ht="12.75">
      <c r="E51" s="231"/>
    </row>
    <row r="52" ht="12.75">
      <c r="E52" s="231"/>
    </row>
    <row r="53" ht="12.75">
      <c r="E53" s="231"/>
    </row>
    <row r="54" ht="12.75">
      <c r="E54" s="231"/>
    </row>
    <row r="55" ht="12.75">
      <c r="E55" s="231"/>
    </row>
    <row r="56" ht="12.75">
      <c r="E56" s="231"/>
    </row>
    <row r="57" ht="12.75">
      <c r="E57" s="231"/>
    </row>
    <row r="58" ht="12.75">
      <c r="E58" s="231"/>
    </row>
    <row r="59" ht="12.75">
      <c r="E59" s="231"/>
    </row>
    <row r="60" ht="12.75">
      <c r="E60" s="231"/>
    </row>
    <row r="61" ht="12.75">
      <c r="E61" s="231"/>
    </row>
    <row r="62" ht="12.75">
      <c r="E62" s="231"/>
    </row>
    <row r="63" ht="12.75">
      <c r="E63" s="231"/>
    </row>
    <row r="64" ht="12.75">
      <c r="E64" s="231"/>
    </row>
    <row r="65" ht="12.75">
      <c r="E65" s="231"/>
    </row>
    <row r="66" ht="12.75">
      <c r="E66" s="231"/>
    </row>
    <row r="67" ht="12.75">
      <c r="E67" s="231"/>
    </row>
    <row r="68" ht="12.75">
      <c r="E68" s="231"/>
    </row>
    <row r="69" ht="12.75">
      <c r="E69" s="231"/>
    </row>
    <row r="70" ht="12.75">
      <c r="E70" s="231"/>
    </row>
    <row r="71" ht="12.75">
      <c r="E71" s="231"/>
    </row>
    <row r="72" ht="12.75">
      <c r="E72" s="231"/>
    </row>
    <row r="73" ht="12.75">
      <c r="E73" s="231"/>
    </row>
    <row r="74" ht="12.75">
      <c r="E74" s="231"/>
    </row>
    <row r="75" ht="12.75">
      <c r="E75" s="231"/>
    </row>
    <row r="76" spans="1:2" ht="12.75">
      <c r="A76" s="285"/>
      <c r="B76" s="285"/>
    </row>
    <row r="77" spans="1:7" ht="12.75">
      <c r="A77" s="274"/>
      <c r="B77" s="274"/>
      <c r="C77" s="286"/>
      <c r="D77" s="286"/>
      <c r="E77" s="287"/>
      <c r="F77" s="286"/>
      <c r="G77" s="288"/>
    </row>
    <row r="78" spans="1:7" ht="12.75">
      <c r="A78" s="289"/>
      <c r="B78" s="289"/>
      <c r="C78" s="274"/>
      <c r="D78" s="274"/>
      <c r="E78" s="290"/>
      <c r="F78" s="274"/>
      <c r="G78" s="274"/>
    </row>
    <row r="79" spans="1:7" ht="12.75">
      <c r="A79" s="274"/>
      <c r="B79" s="274"/>
      <c r="C79" s="274"/>
      <c r="D79" s="274"/>
      <c r="E79" s="290"/>
      <c r="F79" s="274"/>
      <c r="G79" s="274"/>
    </row>
    <row r="80" spans="1:7" ht="12.75">
      <c r="A80" s="274"/>
      <c r="B80" s="274"/>
      <c r="C80" s="274"/>
      <c r="D80" s="274"/>
      <c r="E80" s="290"/>
      <c r="F80" s="274"/>
      <c r="G80" s="274"/>
    </row>
    <row r="81" spans="1:7" ht="12.75">
      <c r="A81" s="274"/>
      <c r="B81" s="274"/>
      <c r="C81" s="274"/>
      <c r="D81" s="274"/>
      <c r="E81" s="290"/>
      <c r="F81" s="274"/>
      <c r="G81" s="274"/>
    </row>
    <row r="82" spans="1:7" ht="12.75">
      <c r="A82" s="274"/>
      <c r="B82" s="274"/>
      <c r="C82" s="274"/>
      <c r="D82" s="274"/>
      <c r="E82" s="290"/>
      <c r="F82" s="274"/>
      <c r="G82" s="274"/>
    </row>
    <row r="83" spans="1:7" ht="12.75">
      <c r="A83" s="274"/>
      <c r="B83" s="274"/>
      <c r="C83" s="274"/>
      <c r="D83" s="274"/>
      <c r="E83" s="290"/>
      <c r="F83" s="274"/>
      <c r="G83" s="274"/>
    </row>
    <row r="84" spans="1:7" ht="12.75">
      <c r="A84" s="274"/>
      <c r="B84" s="274"/>
      <c r="C84" s="274"/>
      <c r="D84" s="274"/>
      <c r="E84" s="290"/>
      <c r="F84" s="274"/>
      <c r="G84" s="274"/>
    </row>
    <row r="85" spans="1:7" ht="12.75">
      <c r="A85" s="274"/>
      <c r="B85" s="274"/>
      <c r="C85" s="274"/>
      <c r="D85" s="274"/>
      <c r="E85" s="290"/>
      <c r="F85" s="274"/>
      <c r="G85" s="274"/>
    </row>
    <row r="86" spans="1:7" ht="12.75">
      <c r="A86" s="274"/>
      <c r="B86" s="274"/>
      <c r="C86" s="274"/>
      <c r="D86" s="274"/>
      <c r="E86" s="290"/>
      <c r="F86" s="274"/>
      <c r="G86" s="274"/>
    </row>
    <row r="87" spans="1:7" ht="12.75">
      <c r="A87" s="274"/>
      <c r="B87" s="274"/>
      <c r="C87" s="274"/>
      <c r="D87" s="274"/>
      <c r="E87" s="290"/>
      <c r="F87" s="274"/>
      <c r="G87" s="274"/>
    </row>
    <row r="88" spans="1:7" ht="12.75">
      <c r="A88" s="274"/>
      <c r="B88" s="274"/>
      <c r="C88" s="274"/>
      <c r="D88" s="274"/>
      <c r="E88" s="290"/>
      <c r="F88" s="274"/>
      <c r="G88" s="274"/>
    </row>
    <row r="89" spans="1:7" ht="12.75">
      <c r="A89" s="274"/>
      <c r="B89" s="274"/>
      <c r="C89" s="274"/>
      <c r="D89" s="274"/>
      <c r="E89" s="290"/>
      <c r="F89" s="274"/>
      <c r="G89" s="274"/>
    </row>
    <row r="90" spans="1:7" ht="12.75">
      <c r="A90" s="274"/>
      <c r="B90" s="274"/>
      <c r="C90" s="274"/>
      <c r="D90" s="274"/>
      <c r="E90" s="290"/>
      <c r="F90" s="274"/>
      <c r="G90" s="274"/>
    </row>
  </sheetData>
  <mergeCells count="7">
    <mergeCell ref="C9:G9"/>
    <mergeCell ref="C10:G10"/>
    <mergeCell ref="C14:G14"/>
    <mergeCell ref="A1:G1"/>
    <mergeCell ref="A3:B3"/>
    <mergeCell ref="A4:B4"/>
    <mergeCell ref="E4:G4"/>
  </mergeCells>
  <printOptions horizontalCentered="1"/>
  <pageMargins left="0.5905511811023623" right="0.3937007874015748" top="0.5905511811023623" bottom="0.984251968503937" header="0.1968503937007874" footer="0.5118110236220472"/>
  <pageSetup horizontalDpi="600" verticalDpi="600" orientation="portrait" paperSize="9" scale="8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72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3" t="s">
        <v>2</v>
      </c>
      <c r="B1" s="324"/>
      <c r="C1" s="185" t="s">
        <v>105</v>
      </c>
      <c r="D1" s="186"/>
      <c r="E1" s="187"/>
      <c r="F1" s="186"/>
      <c r="G1" s="188" t="s">
        <v>75</v>
      </c>
      <c r="H1" s="189">
        <v>1</v>
      </c>
      <c r="I1" s="190"/>
    </row>
    <row r="2" spans="1:9" ht="13.5" thickBot="1">
      <c r="A2" s="325" t="s">
        <v>76</v>
      </c>
      <c r="B2" s="326"/>
      <c r="C2" s="191" t="s">
        <v>108</v>
      </c>
      <c r="D2" s="192"/>
      <c r="E2" s="193"/>
      <c r="F2" s="192"/>
      <c r="G2" s="327" t="s">
        <v>107</v>
      </c>
      <c r="H2" s="328"/>
      <c r="I2" s="329"/>
    </row>
    <row r="3" ht="13.5" thickTop="1">
      <c r="F3" s="126"/>
    </row>
    <row r="4" spans="1:9" ht="19.5" customHeight="1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6" customFormat="1" ht="13.5" thickBot="1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ht="13.5" thickBot="1">
      <c r="A7" s="291" t="str">
        <f>'SO 01 001 Pol'!B7</f>
        <v>1</v>
      </c>
      <c r="B7" s="62" t="str">
        <f>'SO 01 001 Pol'!C7</f>
        <v>Zemní práce</v>
      </c>
      <c r="D7" s="203"/>
      <c r="E7" s="292">
        <f>'SO 01 001 Pol'!BA26</f>
        <v>0</v>
      </c>
      <c r="F7" s="293">
        <f>'SO 01 001 Pol'!BB26</f>
        <v>0</v>
      </c>
      <c r="G7" s="293">
        <f>'SO 01 001 Pol'!BC26</f>
        <v>0</v>
      </c>
      <c r="H7" s="293">
        <f>'SO 01 001 Pol'!BD26</f>
        <v>0</v>
      </c>
      <c r="I7" s="294">
        <f>'SO 01 001 Pol'!BE26</f>
        <v>0</v>
      </c>
    </row>
    <row r="8" spans="1:9" s="14" customFormat="1" ht="13.5" thickBot="1">
      <c r="A8" s="204"/>
      <c r="B8" s="205" t="s">
        <v>79</v>
      </c>
      <c r="C8" s="205"/>
      <c r="D8" s="206"/>
      <c r="E8" s="207">
        <f>SUM(E7:E7)</f>
        <v>0</v>
      </c>
      <c r="F8" s="208">
        <f>SUM(F7:F7)</f>
        <v>0</v>
      </c>
      <c r="G8" s="208">
        <f>SUM(G7:G7)</f>
        <v>0</v>
      </c>
      <c r="H8" s="208">
        <f>SUM(H7:H7)</f>
        <v>0</v>
      </c>
      <c r="I8" s="209">
        <f>SUM(I7:I7)</f>
        <v>0</v>
      </c>
    </row>
    <row r="9" spans="1:9" ht="12.75">
      <c r="A9" s="126"/>
      <c r="B9" s="126"/>
      <c r="C9" s="126"/>
      <c r="D9" s="126"/>
      <c r="E9" s="126"/>
      <c r="F9" s="126"/>
      <c r="G9" s="126"/>
      <c r="H9" s="126"/>
      <c r="I9" s="126"/>
    </row>
    <row r="10" spans="1:57" ht="19.5" customHeight="1">
      <c r="A10" s="195" t="s">
        <v>80</v>
      </c>
      <c r="B10" s="195"/>
      <c r="C10" s="195"/>
      <c r="D10" s="195"/>
      <c r="E10" s="195"/>
      <c r="F10" s="195"/>
      <c r="G10" s="210"/>
      <c r="H10" s="195"/>
      <c r="I10" s="195"/>
      <c r="BA10" s="132"/>
      <c r="BB10" s="132"/>
      <c r="BC10" s="132"/>
      <c r="BD10" s="132"/>
      <c r="BE10" s="132"/>
    </row>
    <row r="11" ht="13.5" thickBot="1"/>
    <row r="12" spans="1:9" ht="12.75">
      <c r="A12" s="161" t="s">
        <v>81</v>
      </c>
      <c r="B12" s="162"/>
      <c r="C12" s="162"/>
      <c r="D12" s="211"/>
      <c r="E12" s="212" t="s">
        <v>82</v>
      </c>
      <c r="F12" s="213" t="s">
        <v>12</v>
      </c>
      <c r="G12" s="214" t="s">
        <v>83</v>
      </c>
      <c r="H12" s="215"/>
      <c r="I12" s="216" t="s">
        <v>82</v>
      </c>
    </row>
    <row r="13" spans="1:53" ht="12.75">
      <c r="A13" s="155" t="s">
        <v>133</v>
      </c>
      <c r="B13" s="146"/>
      <c r="C13" s="146"/>
      <c r="D13" s="217"/>
      <c r="E13" s="218"/>
      <c r="F13" s="219"/>
      <c r="G13" s="220">
        <v>0</v>
      </c>
      <c r="H13" s="221"/>
      <c r="I13" s="222">
        <f aca="true" t="shared" si="0" ref="I13:I20">E13+F13*G13/100</f>
        <v>0</v>
      </c>
      <c r="BA13" s="1">
        <v>0</v>
      </c>
    </row>
    <row r="14" spans="1:53" ht="12.75">
      <c r="A14" s="155" t="s">
        <v>134</v>
      </c>
      <c r="B14" s="146"/>
      <c r="C14" s="146"/>
      <c r="D14" s="217"/>
      <c r="E14" s="218"/>
      <c r="F14" s="219"/>
      <c r="G14" s="220">
        <v>0</v>
      </c>
      <c r="H14" s="221"/>
      <c r="I14" s="222">
        <f t="shared" si="0"/>
        <v>0</v>
      </c>
      <c r="BA14" s="1">
        <v>0</v>
      </c>
    </row>
    <row r="15" spans="1:53" ht="12.75">
      <c r="A15" s="155" t="s">
        <v>135</v>
      </c>
      <c r="B15" s="146"/>
      <c r="C15" s="146"/>
      <c r="D15" s="217"/>
      <c r="E15" s="218"/>
      <c r="F15" s="219"/>
      <c r="G15" s="220">
        <v>0</v>
      </c>
      <c r="H15" s="221"/>
      <c r="I15" s="222">
        <f t="shared" si="0"/>
        <v>0</v>
      </c>
      <c r="BA15" s="1">
        <v>0</v>
      </c>
    </row>
    <row r="16" spans="1:53" ht="12.75">
      <c r="A16" s="155" t="s">
        <v>136</v>
      </c>
      <c r="B16" s="146"/>
      <c r="C16" s="146"/>
      <c r="D16" s="217"/>
      <c r="E16" s="218"/>
      <c r="F16" s="219"/>
      <c r="G16" s="220">
        <v>0</v>
      </c>
      <c r="H16" s="221"/>
      <c r="I16" s="222">
        <f t="shared" si="0"/>
        <v>0</v>
      </c>
      <c r="BA16" s="1">
        <v>0</v>
      </c>
    </row>
    <row r="17" spans="1:53" ht="12.75">
      <c r="A17" s="155" t="s">
        <v>137</v>
      </c>
      <c r="B17" s="146"/>
      <c r="C17" s="146"/>
      <c r="D17" s="217"/>
      <c r="E17" s="218"/>
      <c r="F17" s="219"/>
      <c r="G17" s="220">
        <v>0</v>
      </c>
      <c r="H17" s="221"/>
      <c r="I17" s="222">
        <f t="shared" si="0"/>
        <v>0</v>
      </c>
      <c r="BA17" s="1">
        <v>1</v>
      </c>
    </row>
    <row r="18" spans="1:53" ht="12.75">
      <c r="A18" s="155" t="s">
        <v>138</v>
      </c>
      <c r="B18" s="146"/>
      <c r="C18" s="146"/>
      <c r="D18" s="217"/>
      <c r="E18" s="218"/>
      <c r="F18" s="219"/>
      <c r="G18" s="220">
        <v>0</v>
      </c>
      <c r="H18" s="221"/>
      <c r="I18" s="222">
        <f t="shared" si="0"/>
        <v>0</v>
      </c>
      <c r="BA18" s="1">
        <v>1</v>
      </c>
    </row>
    <row r="19" spans="1:53" ht="12.75">
      <c r="A19" s="155" t="s">
        <v>139</v>
      </c>
      <c r="B19" s="146"/>
      <c r="C19" s="146"/>
      <c r="D19" s="217"/>
      <c r="E19" s="218"/>
      <c r="F19" s="219"/>
      <c r="G19" s="220">
        <v>0</v>
      </c>
      <c r="H19" s="221"/>
      <c r="I19" s="222">
        <f t="shared" si="0"/>
        <v>0</v>
      </c>
      <c r="BA19" s="1">
        <v>2</v>
      </c>
    </row>
    <row r="20" spans="1:53" ht="12.75">
      <c r="A20" s="155" t="s">
        <v>140</v>
      </c>
      <c r="B20" s="146"/>
      <c r="C20" s="146"/>
      <c r="D20" s="217"/>
      <c r="E20" s="218"/>
      <c r="F20" s="219"/>
      <c r="G20" s="220">
        <v>0</v>
      </c>
      <c r="H20" s="221"/>
      <c r="I20" s="222">
        <f t="shared" si="0"/>
        <v>0</v>
      </c>
      <c r="BA20" s="1">
        <v>2</v>
      </c>
    </row>
    <row r="21" spans="1:9" ht="13.5" thickBot="1">
      <c r="A21" s="223"/>
      <c r="B21" s="224" t="s">
        <v>84</v>
      </c>
      <c r="C21" s="225"/>
      <c r="D21" s="226"/>
      <c r="E21" s="227"/>
      <c r="F21" s="228"/>
      <c r="G21" s="228"/>
      <c r="H21" s="321">
        <f>SUM(I13:I20)</f>
        <v>0</v>
      </c>
      <c r="I21" s="322"/>
    </row>
    <row r="23" spans="2:9" ht="12.75">
      <c r="B23" s="14"/>
      <c r="F23" s="229"/>
      <c r="G23" s="230"/>
      <c r="H23" s="230"/>
      <c r="I23" s="46"/>
    </row>
    <row r="24" spans="6:9" ht="12.75">
      <c r="F24" s="229"/>
      <c r="G24" s="230"/>
      <c r="H24" s="230"/>
      <c r="I24" s="46"/>
    </row>
    <row r="25" spans="6:9" ht="12.75">
      <c r="F25" s="229"/>
      <c r="G25" s="230"/>
      <c r="H25" s="230"/>
      <c r="I25" s="46"/>
    </row>
    <row r="26" spans="6:9" ht="12.75">
      <c r="F26" s="229"/>
      <c r="G26" s="230"/>
      <c r="H26" s="230"/>
      <c r="I26" s="46"/>
    </row>
    <row r="27" spans="6:9" ht="12.75">
      <c r="F27" s="229"/>
      <c r="G27" s="230"/>
      <c r="H27" s="230"/>
      <c r="I27" s="46"/>
    </row>
    <row r="28" spans="6:9" ht="12.75">
      <c r="F28" s="229"/>
      <c r="G28" s="230"/>
      <c r="H28" s="230"/>
      <c r="I28" s="46"/>
    </row>
    <row r="29" spans="6:9" ht="12.75">
      <c r="F29" s="229"/>
      <c r="G29" s="230"/>
      <c r="H29" s="230"/>
      <c r="I29" s="46"/>
    </row>
    <row r="30" spans="6:9" ht="12.75">
      <c r="F30" s="229"/>
      <c r="G30" s="230"/>
      <c r="H30" s="230"/>
      <c r="I30" s="46"/>
    </row>
    <row r="31" spans="6:9" ht="12.75">
      <c r="F31" s="229"/>
      <c r="G31" s="230"/>
      <c r="H31" s="230"/>
      <c r="I31" s="46"/>
    </row>
    <row r="32" spans="6:9" ht="12.75">
      <c r="F32" s="229"/>
      <c r="G32" s="230"/>
      <c r="H32" s="230"/>
      <c r="I32" s="46"/>
    </row>
    <row r="33" spans="6:9" ht="12.75"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</sheetData>
  <mergeCells count="4">
    <mergeCell ref="H21:I21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99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39" customWidth="1"/>
    <col min="6" max="6" width="9.875" style="231" customWidth="1"/>
    <col min="7" max="7" width="13.875" style="231" customWidth="1"/>
    <col min="8" max="8" width="11.75390625" style="231" customWidth="1"/>
    <col min="9" max="9" width="11.625" style="231" customWidth="1"/>
    <col min="10" max="10" width="11.00390625" style="231" customWidth="1"/>
    <col min="11" max="11" width="10.375" style="23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32" t="s">
        <v>102</v>
      </c>
      <c r="B1" s="332"/>
      <c r="C1" s="332"/>
      <c r="D1" s="332"/>
      <c r="E1" s="332"/>
      <c r="F1" s="332"/>
      <c r="G1" s="332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23" t="s">
        <v>2</v>
      </c>
      <c r="B3" s="324"/>
      <c r="C3" s="185" t="s">
        <v>105</v>
      </c>
      <c r="D3" s="186"/>
      <c r="E3" s="235" t="s">
        <v>85</v>
      </c>
      <c r="F3" s="236">
        <f>'SO 01 001 Rek'!H1</f>
        <v>1</v>
      </c>
      <c r="G3" s="237"/>
    </row>
    <row r="4" spans="1:7" ht="13.5" thickBot="1">
      <c r="A4" s="333" t="s">
        <v>76</v>
      </c>
      <c r="B4" s="326"/>
      <c r="C4" s="191" t="s">
        <v>108</v>
      </c>
      <c r="D4" s="192"/>
      <c r="E4" s="334" t="str">
        <f>'SO 01 001 Rek'!G2</f>
        <v>Odtěžení nánosů</v>
      </c>
      <c r="F4" s="335"/>
      <c r="G4" s="336"/>
    </row>
    <row r="5" spans="1:7" ht="13.5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110</v>
      </c>
      <c r="C8" s="259" t="s">
        <v>111</v>
      </c>
      <c r="D8" s="260" t="s">
        <v>112</v>
      </c>
      <c r="E8" s="261">
        <v>667.249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0</v>
      </c>
      <c r="K8" s="264">
        <f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</v>
      </c>
      <c r="CB8" s="256">
        <v>1</v>
      </c>
    </row>
    <row r="9" spans="1:15" ht="12.75">
      <c r="A9" s="265"/>
      <c r="B9" s="269"/>
      <c r="C9" s="330" t="s">
        <v>113</v>
      </c>
      <c r="D9" s="331"/>
      <c r="E9" s="270">
        <v>667.249</v>
      </c>
      <c r="F9" s="271"/>
      <c r="G9" s="272"/>
      <c r="H9" s="273"/>
      <c r="I9" s="267"/>
      <c r="J9" s="274"/>
      <c r="K9" s="267"/>
      <c r="M9" s="268" t="s">
        <v>113</v>
      </c>
      <c r="O9" s="256"/>
    </row>
    <row r="10" spans="1:80" ht="12.75">
      <c r="A10" s="257">
        <v>2</v>
      </c>
      <c r="B10" s="258" t="s">
        <v>114</v>
      </c>
      <c r="C10" s="259" t="s">
        <v>115</v>
      </c>
      <c r="D10" s="260" t="s">
        <v>112</v>
      </c>
      <c r="E10" s="261">
        <v>667.249</v>
      </c>
      <c r="F10" s="261">
        <v>0</v>
      </c>
      <c r="G10" s="262">
        <f>E10*F10</f>
        <v>0</v>
      </c>
      <c r="H10" s="263">
        <v>0</v>
      </c>
      <c r="I10" s="264">
        <f>E10*H10</f>
        <v>0</v>
      </c>
      <c r="J10" s="263">
        <v>0</v>
      </c>
      <c r="K10" s="264">
        <f>E10*J10</f>
        <v>0</v>
      </c>
      <c r="O10" s="256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>IF(AZ10=1,G10,0)</f>
        <v>0</v>
      </c>
      <c r="BB10" s="231">
        <f>IF(AZ10=2,G10,0)</f>
        <v>0</v>
      </c>
      <c r="BC10" s="231">
        <f>IF(AZ10=3,G10,0)</f>
        <v>0</v>
      </c>
      <c r="BD10" s="231">
        <f>IF(AZ10=4,G10,0)</f>
        <v>0</v>
      </c>
      <c r="BE10" s="231">
        <f>IF(AZ10=5,G10,0)</f>
        <v>0</v>
      </c>
      <c r="CA10" s="256">
        <v>1</v>
      </c>
      <c r="CB10" s="256">
        <v>1</v>
      </c>
    </row>
    <row r="11" spans="1:15" ht="12.75">
      <c r="A11" s="265"/>
      <c r="B11" s="269"/>
      <c r="C11" s="330" t="s">
        <v>113</v>
      </c>
      <c r="D11" s="331"/>
      <c r="E11" s="270">
        <v>667.249</v>
      </c>
      <c r="F11" s="271"/>
      <c r="G11" s="272"/>
      <c r="H11" s="273"/>
      <c r="I11" s="267"/>
      <c r="J11" s="274"/>
      <c r="K11" s="267"/>
      <c r="M11" s="268" t="s">
        <v>113</v>
      </c>
      <c r="O11" s="256"/>
    </row>
    <row r="12" spans="1:80" ht="12.75">
      <c r="A12" s="257">
        <v>3</v>
      </c>
      <c r="B12" s="258" t="s">
        <v>116</v>
      </c>
      <c r="C12" s="259" t="s">
        <v>117</v>
      </c>
      <c r="D12" s="260" t="s">
        <v>112</v>
      </c>
      <c r="E12" s="261">
        <v>109.67</v>
      </c>
      <c r="F12" s="261">
        <v>0</v>
      </c>
      <c r="G12" s="262">
        <f>E12*F12</f>
        <v>0</v>
      </c>
      <c r="H12" s="263">
        <v>0</v>
      </c>
      <c r="I12" s="264">
        <f>E12*H12</f>
        <v>0</v>
      </c>
      <c r="J12" s="263">
        <v>0</v>
      </c>
      <c r="K12" s="264">
        <f>E12*J12</f>
        <v>0</v>
      </c>
      <c r="O12" s="256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>IF(AZ12=1,G12,0)</f>
        <v>0</v>
      </c>
      <c r="BB12" s="231">
        <f>IF(AZ12=2,G12,0)</f>
        <v>0</v>
      </c>
      <c r="BC12" s="231">
        <f>IF(AZ12=3,G12,0)</f>
        <v>0</v>
      </c>
      <c r="BD12" s="231">
        <f>IF(AZ12=4,G12,0)</f>
        <v>0</v>
      </c>
      <c r="BE12" s="231">
        <f>IF(AZ12=5,G12,0)</f>
        <v>0</v>
      </c>
      <c r="CA12" s="256">
        <v>1</v>
      </c>
      <c r="CB12" s="256">
        <v>1</v>
      </c>
    </row>
    <row r="13" spans="1:15" ht="12.75">
      <c r="A13" s="265"/>
      <c r="B13" s="269"/>
      <c r="C13" s="330" t="s">
        <v>118</v>
      </c>
      <c r="D13" s="331"/>
      <c r="E13" s="270">
        <v>33.6</v>
      </c>
      <c r="F13" s="271"/>
      <c r="G13" s="272"/>
      <c r="H13" s="273"/>
      <c r="I13" s="267"/>
      <c r="J13" s="274"/>
      <c r="K13" s="267"/>
      <c r="M13" s="268" t="s">
        <v>118</v>
      </c>
      <c r="O13" s="256"/>
    </row>
    <row r="14" spans="1:15" ht="12.75">
      <c r="A14" s="265"/>
      <c r="B14" s="269"/>
      <c r="C14" s="330" t="s">
        <v>119</v>
      </c>
      <c r="D14" s="331"/>
      <c r="E14" s="270">
        <v>76.07</v>
      </c>
      <c r="F14" s="271"/>
      <c r="G14" s="272"/>
      <c r="H14" s="273"/>
      <c r="I14" s="267"/>
      <c r="J14" s="274"/>
      <c r="K14" s="267"/>
      <c r="M14" s="268" t="s">
        <v>119</v>
      </c>
      <c r="O14" s="256"/>
    </row>
    <row r="15" spans="1:80" ht="12.75">
      <c r="A15" s="257">
        <v>4</v>
      </c>
      <c r="B15" s="258" t="s">
        <v>120</v>
      </c>
      <c r="C15" s="259" t="s">
        <v>121</v>
      </c>
      <c r="D15" s="260" t="s">
        <v>112</v>
      </c>
      <c r="E15" s="261">
        <v>109.67</v>
      </c>
      <c r="F15" s="261">
        <v>0</v>
      </c>
      <c r="G15" s="262">
        <f>E15*F15</f>
        <v>0</v>
      </c>
      <c r="H15" s="263">
        <v>0</v>
      </c>
      <c r="I15" s="264">
        <f>E15*H15</f>
        <v>0</v>
      </c>
      <c r="J15" s="263">
        <v>0</v>
      </c>
      <c r="K15" s="264">
        <f>E15*J15</f>
        <v>0</v>
      </c>
      <c r="O15" s="256">
        <v>2</v>
      </c>
      <c r="AA15" s="231">
        <v>1</v>
      </c>
      <c r="AB15" s="231">
        <v>1</v>
      </c>
      <c r="AC15" s="231">
        <v>1</v>
      </c>
      <c r="AZ15" s="231">
        <v>1</v>
      </c>
      <c r="BA15" s="231">
        <f>IF(AZ15=1,G15,0)</f>
        <v>0</v>
      </c>
      <c r="BB15" s="231">
        <f>IF(AZ15=2,G15,0)</f>
        <v>0</v>
      </c>
      <c r="BC15" s="231">
        <f>IF(AZ15=3,G15,0)</f>
        <v>0</v>
      </c>
      <c r="BD15" s="231">
        <f>IF(AZ15=4,G15,0)</f>
        <v>0</v>
      </c>
      <c r="BE15" s="231">
        <f>IF(AZ15=5,G15,0)</f>
        <v>0</v>
      </c>
      <c r="CA15" s="256">
        <v>1</v>
      </c>
      <c r="CB15" s="256">
        <v>1</v>
      </c>
    </row>
    <row r="16" spans="1:15" ht="12.75">
      <c r="A16" s="265"/>
      <c r="B16" s="269"/>
      <c r="C16" s="330" t="s">
        <v>118</v>
      </c>
      <c r="D16" s="331"/>
      <c r="E16" s="270">
        <v>33.6</v>
      </c>
      <c r="F16" s="271"/>
      <c r="G16" s="272"/>
      <c r="H16" s="273"/>
      <c r="I16" s="267"/>
      <c r="J16" s="274"/>
      <c r="K16" s="267"/>
      <c r="M16" s="268" t="s">
        <v>118</v>
      </c>
      <c r="O16" s="256"/>
    </row>
    <row r="17" spans="1:15" ht="12.75">
      <c r="A17" s="265"/>
      <c r="B17" s="269"/>
      <c r="C17" s="330" t="s">
        <v>119</v>
      </c>
      <c r="D17" s="331"/>
      <c r="E17" s="270">
        <v>76.07</v>
      </c>
      <c r="F17" s="271"/>
      <c r="G17" s="272"/>
      <c r="H17" s="273"/>
      <c r="I17" s="267"/>
      <c r="J17" s="274"/>
      <c r="K17" s="267"/>
      <c r="M17" s="268" t="s">
        <v>119</v>
      </c>
      <c r="O17" s="256"/>
    </row>
    <row r="18" spans="1:80" ht="12.75">
      <c r="A18" s="257">
        <v>5</v>
      </c>
      <c r="B18" s="258" t="s">
        <v>122</v>
      </c>
      <c r="C18" s="259" t="s">
        <v>123</v>
      </c>
      <c r="D18" s="260" t="s">
        <v>112</v>
      </c>
      <c r="E18" s="261">
        <v>776.919</v>
      </c>
      <c r="F18" s="261">
        <v>0</v>
      </c>
      <c r="G18" s="262">
        <f>E18*F18</f>
        <v>0</v>
      </c>
      <c r="H18" s="263">
        <v>0</v>
      </c>
      <c r="I18" s="264">
        <f>E18*H18</f>
        <v>0</v>
      </c>
      <c r="J18" s="263">
        <v>0</v>
      </c>
      <c r="K18" s="264">
        <f>E18*J18</f>
        <v>0</v>
      </c>
      <c r="O18" s="256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6">
        <v>1</v>
      </c>
      <c r="CB18" s="256">
        <v>1</v>
      </c>
    </row>
    <row r="19" spans="1:15" ht="12.75">
      <c r="A19" s="265"/>
      <c r="B19" s="269"/>
      <c r="C19" s="330" t="s">
        <v>124</v>
      </c>
      <c r="D19" s="331"/>
      <c r="E19" s="270">
        <v>776.919</v>
      </c>
      <c r="F19" s="271"/>
      <c r="G19" s="272"/>
      <c r="H19" s="273"/>
      <c r="I19" s="267"/>
      <c r="J19" s="274"/>
      <c r="K19" s="267"/>
      <c r="M19" s="295">
        <v>776919</v>
      </c>
      <c r="O19" s="256"/>
    </row>
    <row r="20" spans="1:80" ht="12.75">
      <c r="A20" s="257">
        <v>6</v>
      </c>
      <c r="B20" s="258" t="s">
        <v>125</v>
      </c>
      <c r="C20" s="259" t="s">
        <v>126</v>
      </c>
      <c r="D20" s="260" t="s">
        <v>112</v>
      </c>
      <c r="E20" s="261">
        <v>109.67</v>
      </c>
      <c r="F20" s="261">
        <v>0</v>
      </c>
      <c r="G20" s="262">
        <f>E20*F20</f>
        <v>0</v>
      </c>
      <c r="H20" s="263">
        <v>0</v>
      </c>
      <c r="I20" s="264">
        <f>E20*H20</f>
        <v>0</v>
      </c>
      <c r="J20" s="263">
        <v>0</v>
      </c>
      <c r="K20" s="264">
        <f>E20*J20</f>
        <v>0</v>
      </c>
      <c r="O20" s="256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>IF(AZ20=1,G20,0)</f>
        <v>0</v>
      </c>
      <c r="BB20" s="231">
        <f>IF(AZ20=2,G20,0)</f>
        <v>0</v>
      </c>
      <c r="BC20" s="231">
        <f>IF(AZ20=3,G20,0)</f>
        <v>0</v>
      </c>
      <c r="BD20" s="231">
        <f>IF(AZ20=4,G20,0)</f>
        <v>0</v>
      </c>
      <c r="BE20" s="231">
        <f>IF(AZ20=5,G20,0)</f>
        <v>0</v>
      </c>
      <c r="CA20" s="256">
        <v>1</v>
      </c>
      <c r="CB20" s="256">
        <v>1</v>
      </c>
    </row>
    <row r="21" spans="1:15" ht="12.75">
      <c r="A21" s="265"/>
      <c r="B21" s="269"/>
      <c r="C21" s="330" t="s">
        <v>118</v>
      </c>
      <c r="D21" s="331"/>
      <c r="E21" s="270">
        <v>33.6</v>
      </c>
      <c r="F21" s="271"/>
      <c r="G21" s="272"/>
      <c r="H21" s="273"/>
      <c r="I21" s="267"/>
      <c r="J21" s="274"/>
      <c r="K21" s="267"/>
      <c r="M21" s="268" t="s">
        <v>118</v>
      </c>
      <c r="O21" s="256"/>
    </row>
    <row r="22" spans="1:15" ht="12.75">
      <c r="A22" s="265"/>
      <c r="B22" s="269"/>
      <c r="C22" s="330" t="s">
        <v>119</v>
      </c>
      <c r="D22" s="331"/>
      <c r="E22" s="270">
        <v>76.07</v>
      </c>
      <c r="F22" s="271"/>
      <c r="G22" s="272"/>
      <c r="H22" s="273"/>
      <c r="I22" s="267"/>
      <c r="J22" s="274"/>
      <c r="K22" s="267"/>
      <c r="M22" s="268" t="s">
        <v>119</v>
      </c>
      <c r="O22" s="256"/>
    </row>
    <row r="23" spans="1:80" ht="12.75">
      <c r="A23" s="257">
        <v>7</v>
      </c>
      <c r="B23" s="258" t="s">
        <v>127</v>
      </c>
      <c r="C23" s="259" t="s">
        <v>128</v>
      </c>
      <c r="D23" s="260" t="s">
        <v>112</v>
      </c>
      <c r="E23" s="261">
        <v>776.919</v>
      </c>
      <c r="F23" s="261">
        <v>0</v>
      </c>
      <c r="G23" s="262">
        <f>E23*F23</f>
        <v>0</v>
      </c>
      <c r="H23" s="263">
        <v>0</v>
      </c>
      <c r="I23" s="264">
        <f>E23*H23</f>
        <v>0</v>
      </c>
      <c r="J23" s="263">
        <v>0</v>
      </c>
      <c r="K23" s="264">
        <f>E23*J23</f>
        <v>0</v>
      </c>
      <c r="O23" s="256">
        <v>2</v>
      </c>
      <c r="AA23" s="231">
        <v>1</v>
      </c>
      <c r="AB23" s="231">
        <v>1</v>
      </c>
      <c r="AC23" s="231">
        <v>1</v>
      </c>
      <c r="AZ23" s="231">
        <v>1</v>
      </c>
      <c r="BA23" s="231">
        <f>IF(AZ23=1,G23,0)</f>
        <v>0</v>
      </c>
      <c r="BB23" s="231">
        <f>IF(AZ23=2,G23,0)</f>
        <v>0</v>
      </c>
      <c r="BC23" s="231">
        <f>IF(AZ23=3,G23,0)</f>
        <v>0</v>
      </c>
      <c r="BD23" s="231">
        <f>IF(AZ23=4,G23,0)</f>
        <v>0</v>
      </c>
      <c r="BE23" s="231">
        <f>IF(AZ23=5,G23,0)</f>
        <v>0</v>
      </c>
      <c r="CA23" s="256">
        <v>1</v>
      </c>
      <c r="CB23" s="256">
        <v>1</v>
      </c>
    </row>
    <row r="24" spans="1:80" ht="12.75">
      <c r="A24" s="257">
        <v>8</v>
      </c>
      <c r="B24" s="258" t="s">
        <v>129</v>
      </c>
      <c r="C24" s="259" t="s">
        <v>130</v>
      </c>
      <c r="D24" s="260" t="s">
        <v>112</v>
      </c>
      <c r="E24" s="261">
        <v>776.919</v>
      </c>
      <c r="F24" s="261">
        <v>0</v>
      </c>
      <c r="G24" s="262">
        <f>E24*F24</f>
        <v>0</v>
      </c>
      <c r="H24" s="263">
        <v>0</v>
      </c>
      <c r="I24" s="264">
        <f>E24*H24</f>
        <v>0</v>
      </c>
      <c r="J24" s="263">
        <v>0</v>
      </c>
      <c r="K24" s="264">
        <f>E24*J24</f>
        <v>0</v>
      </c>
      <c r="O24" s="256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>IF(AZ24=1,G24,0)</f>
        <v>0</v>
      </c>
      <c r="BB24" s="231">
        <f>IF(AZ24=2,G24,0)</f>
        <v>0</v>
      </c>
      <c r="BC24" s="231">
        <f>IF(AZ24=3,G24,0)</f>
        <v>0</v>
      </c>
      <c r="BD24" s="231">
        <f>IF(AZ24=4,G24,0)</f>
        <v>0</v>
      </c>
      <c r="BE24" s="231">
        <f>IF(AZ24=5,G24,0)</f>
        <v>0</v>
      </c>
      <c r="CA24" s="256">
        <v>1</v>
      </c>
      <c r="CB24" s="256">
        <v>1</v>
      </c>
    </row>
    <row r="25" spans="1:80" ht="12.75">
      <c r="A25" s="257">
        <v>9</v>
      </c>
      <c r="B25" s="258" t="s">
        <v>131</v>
      </c>
      <c r="C25" s="259" t="s">
        <v>132</v>
      </c>
      <c r="D25" s="260" t="s">
        <v>112</v>
      </c>
      <c r="E25" s="261">
        <v>776.919</v>
      </c>
      <c r="F25" s="261">
        <v>0</v>
      </c>
      <c r="G25" s="262">
        <f>E25*F25</f>
        <v>0</v>
      </c>
      <c r="H25" s="263">
        <v>0</v>
      </c>
      <c r="I25" s="264">
        <f>E25*H25</f>
        <v>0</v>
      </c>
      <c r="J25" s="263">
        <v>0</v>
      </c>
      <c r="K25" s="264">
        <f>E25*J25</f>
        <v>0</v>
      </c>
      <c r="O25" s="256">
        <v>2</v>
      </c>
      <c r="AA25" s="231">
        <v>1</v>
      </c>
      <c r="AB25" s="231">
        <v>1</v>
      </c>
      <c r="AC25" s="231">
        <v>1</v>
      </c>
      <c r="AZ25" s="231">
        <v>1</v>
      </c>
      <c r="BA25" s="231">
        <f>IF(AZ25=1,G25,0)</f>
        <v>0</v>
      </c>
      <c r="BB25" s="231">
        <f>IF(AZ25=2,G25,0)</f>
        <v>0</v>
      </c>
      <c r="BC25" s="231">
        <f>IF(AZ25=3,G25,0)</f>
        <v>0</v>
      </c>
      <c r="BD25" s="231">
        <f>IF(AZ25=4,G25,0)</f>
        <v>0</v>
      </c>
      <c r="BE25" s="231">
        <f>IF(AZ25=5,G25,0)</f>
        <v>0</v>
      </c>
      <c r="CA25" s="256">
        <v>1</v>
      </c>
      <c r="CB25" s="256">
        <v>1</v>
      </c>
    </row>
    <row r="26" spans="1:57" ht="12.75">
      <c r="A26" s="275"/>
      <c r="B26" s="276" t="s">
        <v>100</v>
      </c>
      <c r="C26" s="277" t="s">
        <v>109</v>
      </c>
      <c r="D26" s="278"/>
      <c r="E26" s="279"/>
      <c r="F26" s="280"/>
      <c r="G26" s="281">
        <f>SUM(G7:G25)</f>
        <v>0</v>
      </c>
      <c r="H26" s="282"/>
      <c r="I26" s="283">
        <f>SUM(I7:I25)</f>
        <v>0</v>
      </c>
      <c r="J26" s="282"/>
      <c r="K26" s="283">
        <f>SUM(K7:K25)</f>
        <v>0</v>
      </c>
      <c r="O26" s="256">
        <v>4</v>
      </c>
      <c r="BA26" s="284">
        <f>SUM(BA7:BA25)</f>
        <v>0</v>
      </c>
      <c r="BB26" s="284">
        <f>SUM(BB7:BB25)</f>
        <v>0</v>
      </c>
      <c r="BC26" s="284">
        <f>SUM(BC7:BC25)</f>
        <v>0</v>
      </c>
      <c r="BD26" s="284">
        <f>SUM(BD7:BD25)</f>
        <v>0</v>
      </c>
      <c r="BE26" s="284">
        <f>SUM(BE7:BE25)</f>
        <v>0</v>
      </c>
    </row>
    <row r="27" ht="12.75">
      <c r="E27" s="231"/>
    </row>
    <row r="28" ht="12.75">
      <c r="E28" s="231"/>
    </row>
    <row r="29" ht="12.75">
      <c r="E29" s="231"/>
    </row>
    <row r="30" ht="12.75">
      <c r="E30" s="231"/>
    </row>
    <row r="31" ht="12.75">
      <c r="E31" s="231"/>
    </row>
    <row r="32" ht="12.75">
      <c r="E32" s="231"/>
    </row>
    <row r="33" ht="12.75">
      <c r="E33" s="231"/>
    </row>
    <row r="34" ht="12.75">
      <c r="E34" s="231"/>
    </row>
    <row r="35" ht="12.75">
      <c r="E35" s="231"/>
    </row>
    <row r="36" ht="12.75">
      <c r="E36" s="231"/>
    </row>
    <row r="37" ht="12.75">
      <c r="E37" s="231"/>
    </row>
    <row r="38" ht="12.75">
      <c r="E38" s="231"/>
    </row>
    <row r="39" ht="12.75">
      <c r="E39" s="231"/>
    </row>
    <row r="40" ht="12.75">
      <c r="E40" s="231"/>
    </row>
    <row r="41" ht="12.75">
      <c r="E41" s="231"/>
    </row>
    <row r="42" ht="12.75">
      <c r="E42" s="231"/>
    </row>
    <row r="43" ht="12.75">
      <c r="E43" s="231"/>
    </row>
    <row r="44" ht="12.75">
      <c r="E44" s="231"/>
    </row>
    <row r="45" ht="12.75">
      <c r="E45" s="231"/>
    </row>
    <row r="46" ht="12.75">
      <c r="E46" s="231"/>
    </row>
    <row r="47" ht="12.75">
      <c r="E47" s="231"/>
    </row>
    <row r="48" ht="12.75">
      <c r="E48" s="231"/>
    </row>
    <row r="49" ht="12.75">
      <c r="E49" s="231"/>
    </row>
    <row r="50" spans="1:7" ht="12.75">
      <c r="A50" s="274"/>
      <c r="B50" s="274"/>
      <c r="C50" s="274"/>
      <c r="D50" s="274"/>
      <c r="E50" s="274"/>
      <c r="F50" s="274"/>
      <c r="G50" s="274"/>
    </row>
    <row r="51" spans="1:7" ht="12.75">
      <c r="A51" s="274"/>
      <c r="B51" s="274"/>
      <c r="C51" s="274"/>
      <c r="D51" s="274"/>
      <c r="E51" s="274"/>
      <c r="F51" s="274"/>
      <c r="G51" s="274"/>
    </row>
    <row r="52" spans="1:7" ht="12.75">
      <c r="A52" s="274"/>
      <c r="B52" s="274"/>
      <c r="C52" s="274"/>
      <c r="D52" s="274"/>
      <c r="E52" s="274"/>
      <c r="F52" s="274"/>
      <c r="G52" s="274"/>
    </row>
    <row r="53" spans="1:7" ht="12.75">
      <c r="A53" s="274"/>
      <c r="B53" s="274"/>
      <c r="C53" s="274"/>
      <c r="D53" s="274"/>
      <c r="E53" s="274"/>
      <c r="F53" s="274"/>
      <c r="G53" s="274"/>
    </row>
    <row r="54" ht="12.75">
      <c r="E54" s="231"/>
    </row>
    <row r="55" ht="12.75">
      <c r="E55" s="231"/>
    </row>
    <row r="56" ht="12.75">
      <c r="E56" s="231"/>
    </row>
    <row r="57" ht="12.75">
      <c r="E57" s="231"/>
    </row>
    <row r="58" ht="12.75">
      <c r="E58" s="231"/>
    </row>
    <row r="59" ht="12.75">
      <c r="E59" s="231"/>
    </row>
    <row r="60" ht="12.75">
      <c r="E60" s="231"/>
    </row>
    <row r="61" ht="12.75">
      <c r="E61" s="231"/>
    </row>
    <row r="62" ht="12.75">
      <c r="E62" s="231"/>
    </row>
    <row r="63" ht="12.75">
      <c r="E63" s="231"/>
    </row>
    <row r="64" ht="12.75">
      <c r="E64" s="231"/>
    </row>
    <row r="65" ht="12.75">
      <c r="E65" s="231"/>
    </row>
    <row r="66" ht="12.75">
      <c r="E66" s="231"/>
    </row>
    <row r="67" ht="12.75">
      <c r="E67" s="231"/>
    </row>
    <row r="68" ht="12.75">
      <c r="E68" s="231"/>
    </row>
    <row r="69" ht="12.75">
      <c r="E69" s="231"/>
    </row>
    <row r="70" ht="12.75">
      <c r="E70" s="231"/>
    </row>
    <row r="71" ht="12.75">
      <c r="E71" s="231"/>
    </row>
    <row r="72" ht="12.75">
      <c r="E72" s="231"/>
    </row>
    <row r="73" ht="12.75">
      <c r="E73" s="231"/>
    </row>
    <row r="74" ht="12.75">
      <c r="E74" s="231"/>
    </row>
    <row r="75" ht="12.75">
      <c r="E75" s="231"/>
    </row>
    <row r="76" ht="12.75">
      <c r="E76" s="231"/>
    </row>
    <row r="77" ht="12.75">
      <c r="E77" s="231"/>
    </row>
    <row r="78" ht="12.75">
      <c r="E78" s="231"/>
    </row>
    <row r="79" ht="12.75">
      <c r="E79" s="231"/>
    </row>
    <row r="80" ht="12.75">
      <c r="E80" s="231"/>
    </row>
    <row r="81" ht="12.75">
      <c r="E81" s="231"/>
    </row>
    <row r="82" ht="12.75">
      <c r="E82" s="231"/>
    </row>
    <row r="83" ht="12.75">
      <c r="E83" s="231"/>
    </row>
    <row r="84" ht="12.75">
      <c r="E84" s="231"/>
    </row>
    <row r="85" spans="1:2" ht="12.75">
      <c r="A85" s="285"/>
      <c r="B85" s="285"/>
    </row>
    <row r="86" spans="1:7" ht="12.75">
      <c r="A86" s="274"/>
      <c r="B86" s="274"/>
      <c r="C86" s="286"/>
      <c r="D86" s="286"/>
      <c r="E86" s="287"/>
      <c r="F86" s="286"/>
      <c r="G86" s="288"/>
    </row>
    <row r="87" spans="1:7" ht="12.75">
      <c r="A87" s="289"/>
      <c r="B87" s="289"/>
      <c r="C87" s="274"/>
      <c r="D87" s="274"/>
      <c r="E87" s="290"/>
      <c r="F87" s="274"/>
      <c r="G87" s="274"/>
    </row>
    <row r="88" spans="1:7" ht="12.75">
      <c r="A88" s="274"/>
      <c r="B88" s="274"/>
      <c r="C88" s="274"/>
      <c r="D88" s="274"/>
      <c r="E88" s="290"/>
      <c r="F88" s="274"/>
      <c r="G88" s="274"/>
    </row>
    <row r="89" spans="1:7" ht="12.75">
      <c r="A89" s="274"/>
      <c r="B89" s="274"/>
      <c r="C89" s="274"/>
      <c r="D89" s="274"/>
      <c r="E89" s="290"/>
      <c r="F89" s="274"/>
      <c r="G89" s="274"/>
    </row>
    <row r="90" spans="1:7" ht="12.75">
      <c r="A90" s="274"/>
      <c r="B90" s="274"/>
      <c r="C90" s="274"/>
      <c r="D90" s="274"/>
      <c r="E90" s="290"/>
      <c r="F90" s="274"/>
      <c r="G90" s="274"/>
    </row>
    <row r="91" spans="1:7" ht="12.75">
      <c r="A91" s="274"/>
      <c r="B91" s="274"/>
      <c r="C91" s="274"/>
      <c r="D91" s="274"/>
      <c r="E91" s="290"/>
      <c r="F91" s="274"/>
      <c r="G91" s="274"/>
    </row>
    <row r="92" spans="1:7" ht="12.75">
      <c r="A92" s="274"/>
      <c r="B92" s="274"/>
      <c r="C92" s="274"/>
      <c r="D92" s="274"/>
      <c r="E92" s="290"/>
      <c r="F92" s="274"/>
      <c r="G92" s="274"/>
    </row>
    <row r="93" spans="1:7" ht="12.75">
      <c r="A93" s="274"/>
      <c r="B93" s="274"/>
      <c r="C93" s="274"/>
      <c r="D93" s="274"/>
      <c r="E93" s="290"/>
      <c r="F93" s="274"/>
      <c r="G93" s="274"/>
    </row>
    <row r="94" spans="1:7" ht="12.75">
      <c r="A94" s="274"/>
      <c r="B94" s="274"/>
      <c r="C94" s="274"/>
      <c r="D94" s="274"/>
      <c r="E94" s="290"/>
      <c r="F94" s="274"/>
      <c r="G94" s="274"/>
    </row>
    <row r="95" spans="1:7" ht="12.75">
      <c r="A95" s="274"/>
      <c r="B95" s="274"/>
      <c r="C95" s="274"/>
      <c r="D95" s="274"/>
      <c r="E95" s="290"/>
      <c r="F95" s="274"/>
      <c r="G95" s="274"/>
    </row>
    <row r="96" spans="1:7" ht="12.75">
      <c r="A96" s="274"/>
      <c r="B96" s="274"/>
      <c r="C96" s="274"/>
      <c r="D96" s="274"/>
      <c r="E96" s="290"/>
      <c r="F96" s="274"/>
      <c r="G96" s="274"/>
    </row>
    <row r="97" spans="1:7" ht="12.75">
      <c r="A97" s="274"/>
      <c r="B97" s="274"/>
      <c r="C97" s="274"/>
      <c r="D97" s="274"/>
      <c r="E97" s="290"/>
      <c r="F97" s="274"/>
      <c r="G97" s="274"/>
    </row>
    <row r="98" spans="1:7" ht="12.75">
      <c r="A98" s="274"/>
      <c r="B98" s="274"/>
      <c r="C98" s="274"/>
      <c r="D98" s="274"/>
      <c r="E98" s="290"/>
      <c r="F98" s="274"/>
      <c r="G98" s="274"/>
    </row>
    <row r="99" spans="1:7" ht="12.75">
      <c r="A99" s="274"/>
      <c r="B99" s="274"/>
      <c r="C99" s="274"/>
      <c r="D99" s="274"/>
      <c r="E99" s="290"/>
      <c r="F99" s="274"/>
      <c r="G99" s="274"/>
    </row>
  </sheetData>
  <mergeCells count="13">
    <mergeCell ref="C22:D22"/>
    <mergeCell ref="C16:D16"/>
    <mergeCell ref="C17:D17"/>
    <mergeCell ref="C19:D19"/>
    <mergeCell ref="C21:D21"/>
    <mergeCell ref="A1:G1"/>
    <mergeCell ref="A3:B3"/>
    <mergeCell ref="A4:B4"/>
    <mergeCell ref="E4:G4"/>
    <mergeCell ref="C9:D9"/>
    <mergeCell ref="C11:D11"/>
    <mergeCell ref="C13:D13"/>
    <mergeCell ref="C14:D14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workbookViewId="0" topLeftCell="A28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>
        <v>1</v>
      </c>
      <c r="D2" s="97" t="s">
        <v>143</v>
      </c>
      <c r="E2" s="96"/>
      <c r="F2" s="98" t="s">
        <v>33</v>
      </c>
      <c r="G2" s="99"/>
    </row>
    <row r="3" spans="1:7" ht="3" customHeight="1" hidden="1">
      <c r="A3" s="100"/>
      <c r="B3" s="101"/>
      <c r="C3" s="102"/>
      <c r="D3" s="102"/>
      <c r="E3" s="101"/>
      <c r="F3" s="103"/>
      <c r="G3" s="104"/>
    </row>
    <row r="4" spans="1:7" ht="12" customHeight="1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7" ht="12.75" customHeight="1">
      <c r="A5" s="107" t="s">
        <v>142</v>
      </c>
      <c r="B5" s="108"/>
      <c r="C5" s="109" t="s">
        <v>143</v>
      </c>
      <c r="D5" s="110"/>
      <c r="E5" s="111"/>
      <c r="F5" s="103" t="s">
        <v>36</v>
      </c>
      <c r="G5" s="104"/>
    </row>
    <row r="6" spans="1:15" ht="12.75" customHeight="1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7" ht="12.75" customHeight="1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9" ht="12.75">
      <c r="A8" s="120" t="s">
        <v>40</v>
      </c>
      <c r="B8" s="103"/>
      <c r="C8" s="312"/>
      <c r="D8" s="312"/>
      <c r="E8" s="313"/>
      <c r="F8" s="121" t="s">
        <v>41</v>
      </c>
      <c r="G8" s="122"/>
      <c r="H8" s="123"/>
      <c r="I8" s="124"/>
    </row>
    <row r="9" spans="1:8" ht="12.75">
      <c r="A9" s="120" t="s">
        <v>42</v>
      </c>
      <c r="B9" s="103"/>
      <c r="C9" s="312"/>
      <c r="D9" s="312"/>
      <c r="E9" s="313"/>
      <c r="F9" s="103"/>
      <c r="G9" s="125"/>
      <c r="H9" s="126"/>
    </row>
    <row r="10" spans="1:8" ht="12.75">
      <c r="A10" s="120" t="s">
        <v>43</v>
      </c>
      <c r="B10" s="103"/>
      <c r="C10" s="312"/>
      <c r="D10" s="312"/>
      <c r="E10" s="312"/>
      <c r="F10" s="127"/>
      <c r="G10" s="128"/>
      <c r="H10" s="129"/>
    </row>
    <row r="11" spans="1:57" ht="13.5" customHeight="1">
      <c r="A11" s="120" t="s">
        <v>44</v>
      </c>
      <c r="B11" s="103"/>
      <c r="C11" s="312"/>
      <c r="D11" s="312"/>
      <c r="E11" s="312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8" ht="12.75" customHeight="1">
      <c r="A12" s="133" t="s">
        <v>46</v>
      </c>
      <c r="B12" s="101"/>
      <c r="C12" s="314"/>
      <c r="D12" s="314"/>
      <c r="E12" s="314"/>
      <c r="F12" s="134" t="s">
        <v>47</v>
      </c>
      <c r="G12" s="135"/>
      <c r="H12" s="126"/>
    </row>
    <row r="13" spans="1:8" ht="28.5" customHeight="1" thickBot="1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7" ht="17.25" customHeight="1" thickBot="1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7" ht="15.75" customHeight="1">
      <c r="A15" s="145"/>
      <c r="B15" s="146" t="s">
        <v>51</v>
      </c>
      <c r="C15" s="147">
        <f>'SO 02 001 Rek'!E13</f>
        <v>0</v>
      </c>
      <c r="D15" s="148" t="str">
        <f>'SO 02 001 Rek'!A18</f>
        <v>Ztížené výrobní podmínky</v>
      </c>
      <c r="E15" s="149"/>
      <c r="F15" s="150"/>
      <c r="G15" s="147">
        <f>'SO 02 001 Rek'!I18</f>
        <v>0</v>
      </c>
    </row>
    <row r="16" spans="1:7" ht="15.75" customHeight="1">
      <c r="A16" s="145" t="s">
        <v>52</v>
      </c>
      <c r="B16" s="146" t="s">
        <v>53</v>
      </c>
      <c r="C16" s="147">
        <f>'SO 02 001 Rek'!F13</f>
        <v>0</v>
      </c>
      <c r="D16" s="100" t="str">
        <f>'SO 02 001 Rek'!A19</f>
        <v>Oborová přirážka</v>
      </c>
      <c r="E16" s="151"/>
      <c r="F16" s="152"/>
      <c r="G16" s="147">
        <f>'SO 02 001 Rek'!I19</f>
        <v>0</v>
      </c>
    </row>
    <row r="17" spans="1:7" ht="15.75" customHeight="1">
      <c r="A17" s="145" t="s">
        <v>54</v>
      </c>
      <c r="B17" s="146" t="s">
        <v>55</v>
      </c>
      <c r="C17" s="147">
        <f>'SO 02 001 Rek'!H13</f>
        <v>0</v>
      </c>
      <c r="D17" s="100" t="str">
        <f>'SO 02 001 Rek'!A20</f>
        <v>Přesun stavebních kapacit</v>
      </c>
      <c r="E17" s="151"/>
      <c r="F17" s="152"/>
      <c r="G17" s="147">
        <f>'SO 02 001 Rek'!I20</f>
        <v>0</v>
      </c>
    </row>
    <row r="18" spans="1:7" ht="15.75" customHeight="1">
      <c r="A18" s="153" t="s">
        <v>56</v>
      </c>
      <c r="B18" s="154" t="s">
        <v>57</v>
      </c>
      <c r="C18" s="147">
        <f>'SO 02 001 Rek'!G13</f>
        <v>0</v>
      </c>
      <c r="D18" s="100" t="str">
        <f>'SO 02 001 Rek'!A21</f>
        <v>Mimostaveništní doprava</v>
      </c>
      <c r="E18" s="151"/>
      <c r="F18" s="152"/>
      <c r="G18" s="147">
        <f>'SO 02 001 Rek'!I21</f>
        <v>0</v>
      </c>
    </row>
    <row r="19" spans="1:7" ht="15.75" customHeight="1">
      <c r="A19" s="155" t="s">
        <v>58</v>
      </c>
      <c r="B19" s="146"/>
      <c r="C19" s="147">
        <f>SUM(C15:C18)</f>
        <v>0</v>
      </c>
      <c r="D19" s="100" t="str">
        <f>'SO 02 001 Rek'!A22</f>
        <v>Zařízení staveniště</v>
      </c>
      <c r="E19" s="151"/>
      <c r="F19" s="152"/>
      <c r="G19" s="147">
        <f>'SO 02 001 Rek'!I22</f>
        <v>0</v>
      </c>
    </row>
    <row r="20" spans="1:7" ht="15.75" customHeight="1">
      <c r="A20" s="155"/>
      <c r="B20" s="146"/>
      <c r="C20" s="147"/>
      <c r="D20" s="100" t="str">
        <f>'SO 02 001 Rek'!A23</f>
        <v>Provoz investora</v>
      </c>
      <c r="E20" s="151"/>
      <c r="F20" s="152"/>
      <c r="G20" s="147">
        <f>'SO 02 001 Rek'!I23</f>
        <v>0</v>
      </c>
    </row>
    <row r="21" spans="1:7" ht="15.75" customHeight="1">
      <c r="A21" s="155" t="s">
        <v>29</v>
      </c>
      <c r="B21" s="146"/>
      <c r="C21" s="147">
        <f>'SO 02 001 Rek'!I13</f>
        <v>0</v>
      </c>
      <c r="D21" s="100" t="str">
        <f>'SO 02 001 Rek'!A24</f>
        <v>Kompletační činnost (IČD)</v>
      </c>
      <c r="E21" s="151"/>
      <c r="F21" s="152"/>
      <c r="G21" s="147">
        <f>'SO 02 001 Rek'!I24</f>
        <v>0</v>
      </c>
    </row>
    <row r="22" spans="1:7" ht="15.75" customHeight="1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75" customHeight="1" thickBot="1">
      <c r="A23" s="315" t="s">
        <v>61</v>
      </c>
      <c r="B23" s="316"/>
      <c r="C23" s="157">
        <f>C22+G23</f>
        <v>0</v>
      </c>
      <c r="D23" s="158" t="s">
        <v>62</v>
      </c>
      <c r="E23" s="159"/>
      <c r="F23" s="160"/>
      <c r="G23" s="147">
        <f>'SO 02 001 Rek'!H26</f>
        <v>0</v>
      </c>
    </row>
    <row r="24" spans="1:7" ht="12.75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ht="12.75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ht="12.75">
      <c r="A27" s="156"/>
      <c r="B27" s="170"/>
      <c r="C27" s="166"/>
      <c r="D27" s="126"/>
      <c r="F27" s="167"/>
      <c r="G27" s="168"/>
    </row>
    <row r="28" spans="1:7" ht="12.75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>
      <c r="A29" s="156"/>
      <c r="B29" s="126"/>
      <c r="C29" s="172"/>
      <c r="D29" s="173"/>
      <c r="E29" s="172"/>
      <c r="F29" s="126"/>
      <c r="G29" s="168"/>
    </row>
    <row r="30" spans="1:7" ht="12.75">
      <c r="A30" s="174" t="s">
        <v>11</v>
      </c>
      <c r="B30" s="175"/>
      <c r="C30" s="176">
        <v>20</v>
      </c>
      <c r="D30" s="175" t="s">
        <v>70</v>
      </c>
      <c r="E30" s="177"/>
      <c r="F30" s="319">
        <f>C23-F32</f>
        <v>0</v>
      </c>
      <c r="G30" s="320"/>
    </row>
    <row r="31" spans="1:7" ht="12.75">
      <c r="A31" s="174" t="s">
        <v>71</v>
      </c>
      <c r="B31" s="175"/>
      <c r="C31" s="176">
        <f>C30</f>
        <v>20</v>
      </c>
      <c r="D31" s="175" t="s">
        <v>72</v>
      </c>
      <c r="E31" s="177"/>
      <c r="F31" s="319">
        <f>ROUND(PRODUCT(F30,C31/100),0)</f>
        <v>0</v>
      </c>
      <c r="G31" s="320"/>
    </row>
    <row r="32" spans="1:7" ht="12.75">
      <c r="A32" s="174" t="s">
        <v>11</v>
      </c>
      <c r="B32" s="175"/>
      <c r="C32" s="176">
        <v>0</v>
      </c>
      <c r="D32" s="175" t="s">
        <v>72</v>
      </c>
      <c r="E32" s="177"/>
      <c r="F32" s="319">
        <v>0</v>
      </c>
      <c r="G32" s="320"/>
    </row>
    <row r="33" spans="1:7" ht="12.75">
      <c r="A33" s="174" t="s">
        <v>71</v>
      </c>
      <c r="B33" s="178"/>
      <c r="C33" s="179">
        <f>C32</f>
        <v>0</v>
      </c>
      <c r="D33" s="175" t="s">
        <v>72</v>
      </c>
      <c r="E33" s="152"/>
      <c r="F33" s="319">
        <f>ROUND(PRODUCT(F32,C33/100),0)</f>
        <v>0</v>
      </c>
      <c r="G33" s="320"/>
    </row>
    <row r="34" spans="1:7" s="183" customFormat="1" ht="19.5" customHeight="1" thickBot="1">
      <c r="A34" s="180" t="s">
        <v>73</v>
      </c>
      <c r="B34" s="181"/>
      <c r="C34" s="181"/>
      <c r="D34" s="181"/>
      <c r="E34" s="182"/>
      <c r="F34" s="302">
        <f>ROUND(SUM(F30:F33),0)</f>
        <v>0</v>
      </c>
      <c r="G34" s="317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1</v>
      </c>
    </row>
    <row r="38" spans="1:8" ht="12.75" customHeight="1">
      <c r="A38" s="184"/>
      <c r="B38" s="318"/>
      <c r="C38" s="318"/>
      <c r="D38" s="318"/>
      <c r="E38" s="318"/>
      <c r="F38" s="318"/>
      <c r="G38" s="318"/>
      <c r="H38" s="1" t="s">
        <v>1</v>
      </c>
    </row>
    <row r="39" spans="1:8" ht="12.75">
      <c r="A39" s="184"/>
      <c r="B39" s="318"/>
      <c r="C39" s="318"/>
      <c r="D39" s="318"/>
      <c r="E39" s="318"/>
      <c r="F39" s="318"/>
      <c r="G39" s="318"/>
      <c r="H39" s="1" t="s">
        <v>1</v>
      </c>
    </row>
    <row r="40" spans="1:8" ht="12.75">
      <c r="A40" s="184"/>
      <c r="B40" s="318"/>
      <c r="C40" s="318"/>
      <c r="D40" s="318"/>
      <c r="E40" s="318"/>
      <c r="F40" s="318"/>
      <c r="G40" s="318"/>
      <c r="H40" s="1" t="s">
        <v>1</v>
      </c>
    </row>
    <row r="41" spans="1:8" ht="12.75">
      <c r="A41" s="184"/>
      <c r="B41" s="318"/>
      <c r="C41" s="318"/>
      <c r="D41" s="318"/>
      <c r="E41" s="318"/>
      <c r="F41" s="318"/>
      <c r="G41" s="318"/>
      <c r="H41" s="1" t="s">
        <v>1</v>
      </c>
    </row>
    <row r="42" spans="1:8" ht="12.75">
      <c r="A42" s="184"/>
      <c r="B42" s="318"/>
      <c r="C42" s="318"/>
      <c r="D42" s="318"/>
      <c r="E42" s="318"/>
      <c r="F42" s="318"/>
      <c r="G42" s="318"/>
      <c r="H42" s="1" t="s">
        <v>1</v>
      </c>
    </row>
    <row r="43" spans="1:8" ht="12.75">
      <c r="A43" s="184"/>
      <c r="B43" s="318"/>
      <c r="C43" s="318"/>
      <c r="D43" s="318"/>
      <c r="E43" s="318"/>
      <c r="F43" s="318"/>
      <c r="G43" s="318"/>
      <c r="H43" s="1" t="s">
        <v>1</v>
      </c>
    </row>
    <row r="44" spans="1:8" ht="12.75" customHeight="1">
      <c r="A44" s="184"/>
      <c r="B44" s="318"/>
      <c r="C44" s="318"/>
      <c r="D44" s="318"/>
      <c r="E44" s="318"/>
      <c r="F44" s="318"/>
      <c r="G44" s="318"/>
      <c r="H44" s="1" t="s">
        <v>1</v>
      </c>
    </row>
    <row r="45" spans="1:8" ht="12.75" customHeight="1">
      <c r="A45" s="184"/>
      <c r="B45" s="318"/>
      <c r="C45" s="318"/>
      <c r="D45" s="318"/>
      <c r="E45" s="318"/>
      <c r="F45" s="318"/>
      <c r="G45" s="318"/>
      <c r="H45" s="1" t="s">
        <v>1</v>
      </c>
    </row>
    <row r="46" spans="2:7" ht="12.75">
      <c r="B46" s="301"/>
      <c r="C46" s="301"/>
      <c r="D46" s="301"/>
      <c r="E46" s="301"/>
      <c r="F46" s="301"/>
      <c r="G46" s="301"/>
    </row>
    <row r="47" spans="2:7" ht="12.75">
      <c r="B47" s="301"/>
      <c r="C47" s="301"/>
      <c r="D47" s="301"/>
      <c r="E47" s="301"/>
      <c r="F47" s="301"/>
      <c r="G47" s="301"/>
    </row>
    <row r="48" spans="2:7" ht="12.75">
      <c r="B48" s="301"/>
      <c r="C48" s="301"/>
      <c r="D48" s="301"/>
      <c r="E48" s="301"/>
      <c r="F48" s="301"/>
      <c r="G48" s="301"/>
    </row>
    <row r="49" spans="2:7" ht="12.75">
      <c r="B49" s="301"/>
      <c r="C49" s="301"/>
      <c r="D49" s="301"/>
      <c r="E49" s="301"/>
      <c r="F49" s="301"/>
      <c r="G49" s="301"/>
    </row>
    <row r="50" spans="2:7" ht="12.75">
      <c r="B50" s="301"/>
      <c r="C50" s="301"/>
      <c r="D50" s="301"/>
      <c r="E50" s="301"/>
      <c r="F50" s="301"/>
      <c r="G50" s="301"/>
    </row>
    <row r="51" spans="2:7" ht="12.75">
      <c r="B51" s="301"/>
      <c r="C51" s="301"/>
      <c r="D51" s="301"/>
      <c r="E51" s="301"/>
      <c r="F51" s="301"/>
      <c r="G51" s="301"/>
    </row>
  </sheetData>
  <mergeCells count="18">
    <mergeCell ref="F34:G34"/>
    <mergeCell ref="B37:G45"/>
    <mergeCell ref="B49:G49"/>
    <mergeCell ref="F30:G30"/>
    <mergeCell ref="F31:G31"/>
    <mergeCell ref="F32:G32"/>
    <mergeCell ref="F33:G33"/>
    <mergeCell ref="B51:G51"/>
    <mergeCell ref="B46:G46"/>
    <mergeCell ref="B47:G47"/>
    <mergeCell ref="B48:G48"/>
    <mergeCell ref="B50:G50"/>
    <mergeCell ref="C8:E8"/>
    <mergeCell ref="C10:E10"/>
    <mergeCell ref="C12:E12"/>
    <mergeCell ref="A23:B23"/>
    <mergeCell ref="C9:E9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7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3" t="s">
        <v>2</v>
      </c>
      <c r="B1" s="324"/>
      <c r="C1" s="185" t="s">
        <v>105</v>
      </c>
      <c r="D1" s="186"/>
      <c r="E1" s="187"/>
      <c r="F1" s="186"/>
      <c r="G1" s="188" t="s">
        <v>75</v>
      </c>
      <c r="H1" s="189">
        <v>1</v>
      </c>
      <c r="I1" s="190"/>
    </row>
    <row r="2" spans="1:9" ht="13.5" thickBot="1">
      <c r="A2" s="325" t="s">
        <v>76</v>
      </c>
      <c r="B2" s="326"/>
      <c r="C2" s="191" t="s">
        <v>144</v>
      </c>
      <c r="D2" s="192"/>
      <c r="E2" s="193"/>
      <c r="F2" s="192"/>
      <c r="G2" s="327" t="s">
        <v>143</v>
      </c>
      <c r="H2" s="328"/>
      <c r="I2" s="329"/>
    </row>
    <row r="3" ht="13.5" thickTop="1">
      <c r="F3" s="126"/>
    </row>
    <row r="4" spans="1:9" ht="19.5" customHeight="1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6" customFormat="1" ht="13.5" thickBot="1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ht="12.75">
      <c r="A7" s="291" t="str">
        <f>'SO 02 001 Pol'!B7</f>
        <v>1</v>
      </c>
      <c r="B7" s="62" t="str">
        <f>'SO 02 001 Pol'!C7</f>
        <v>Zemní práce</v>
      </c>
      <c r="D7" s="203"/>
      <c r="E7" s="292">
        <f>'SO 02 001 Pol'!BA30</f>
        <v>0</v>
      </c>
      <c r="F7" s="293">
        <f>'SO 02 001 Pol'!BB30</f>
        <v>0</v>
      </c>
      <c r="G7" s="293">
        <f>'SO 02 001 Pol'!BC30</f>
        <v>0</v>
      </c>
      <c r="H7" s="293">
        <f>'SO 02 001 Pol'!BD30</f>
        <v>0</v>
      </c>
      <c r="I7" s="294">
        <f>'SO 02 001 Pol'!BE30</f>
        <v>0</v>
      </c>
    </row>
    <row r="8" spans="1:9" s="126" customFormat="1" ht="12.75">
      <c r="A8" s="291" t="str">
        <f>'SO 02 001 Pol'!B31</f>
        <v>3</v>
      </c>
      <c r="B8" s="62" t="str">
        <f>'SO 02 001 Pol'!C31</f>
        <v>Svislé a kompletní konstrukce</v>
      </c>
      <c r="D8" s="203"/>
      <c r="E8" s="292">
        <f>'SO 02 001 Pol'!BA41</f>
        <v>0</v>
      </c>
      <c r="F8" s="293">
        <f>'SO 02 001 Pol'!BB41</f>
        <v>0</v>
      </c>
      <c r="G8" s="293">
        <f>'SO 02 001 Pol'!BC41</f>
        <v>0</v>
      </c>
      <c r="H8" s="293">
        <f>'SO 02 001 Pol'!BD41</f>
        <v>0</v>
      </c>
      <c r="I8" s="294">
        <f>'SO 02 001 Pol'!BE41</f>
        <v>0</v>
      </c>
    </row>
    <row r="9" spans="1:9" s="126" customFormat="1" ht="12.75">
      <c r="A9" s="291" t="str">
        <f>'SO 02 001 Pol'!B42</f>
        <v>4</v>
      </c>
      <c r="B9" s="62" t="str">
        <f>'SO 02 001 Pol'!C42</f>
        <v>Vodorovné konstrukce</v>
      </c>
      <c r="D9" s="203"/>
      <c r="E9" s="292">
        <f>'SO 02 001 Pol'!BA48</f>
        <v>0</v>
      </c>
      <c r="F9" s="293">
        <f>'SO 02 001 Pol'!BB48</f>
        <v>0</v>
      </c>
      <c r="G9" s="293">
        <f>'SO 02 001 Pol'!BC48</f>
        <v>0</v>
      </c>
      <c r="H9" s="293">
        <f>'SO 02 001 Pol'!BD48</f>
        <v>0</v>
      </c>
      <c r="I9" s="294">
        <f>'SO 02 001 Pol'!BE48</f>
        <v>0</v>
      </c>
    </row>
    <row r="10" spans="1:9" s="126" customFormat="1" ht="12.75">
      <c r="A10" s="291" t="str">
        <f>'SO 02 001 Pol'!B49</f>
        <v>96</v>
      </c>
      <c r="B10" s="62" t="str">
        <f>'SO 02 001 Pol'!C49</f>
        <v>Bourání konstrukcí</v>
      </c>
      <c r="D10" s="203"/>
      <c r="E10" s="292">
        <f>'SO 02 001 Pol'!BA52</f>
        <v>0</v>
      </c>
      <c r="F10" s="293">
        <f>'SO 02 001 Pol'!BB52</f>
        <v>0</v>
      </c>
      <c r="G10" s="293">
        <f>'SO 02 001 Pol'!BC52</f>
        <v>0</v>
      </c>
      <c r="H10" s="293">
        <f>'SO 02 001 Pol'!BD52</f>
        <v>0</v>
      </c>
      <c r="I10" s="294">
        <f>'SO 02 001 Pol'!BE52</f>
        <v>0</v>
      </c>
    </row>
    <row r="11" spans="1:9" s="126" customFormat="1" ht="12.75">
      <c r="A11" s="291" t="str">
        <f>'SO 02 001 Pol'!B53</f>
        <v>97</v>
      </c>
      <c r="B11" s="62" t="str">
        <f>'SO 02 001 Pol'!C53</f>
        <v>Prorážení otvorů</v>
      </c>
      <c r="D11" s="203"/>
      <c r="E11" s="292">
        <f>'SO 02 001 Pol'!BA57</f>
        <v>0</v>
      </c>
      <c r="F11" s="293">
        <f>'SO 02 001 Pol'!BB57</f>
        <v>0</v>
      </c>
      <c r="G11" s="293">
        <f>'SO 02 001 Pol'!BC57</f>
        <v>0</v>
      </c>
      <c r="H11" s="293">
        <f>'SO 02 001 Pol'!BD57</f>
        <v>0</v>
      </c>
      <c r="I11" s="294">
        <f>'SO 02 001 Pol'!BE57</f>
        <v>0</v>
      </c>
    </row>
    <row r="12" spans="1:9" s="126" customFormat="1" ht="13.5" thickBot="1">
      <c r="A12" s="291" t="str">
        <f>'SO 02 001 Pol'!B58</f>
        <v>99</v>
      </c>
      <c r="B12" s="62" t="str">
        <f>'SO 02 001 Pol'!C58</f>
        <v>Staveništní přesun hmot</v>
      </c>
      <c r="D12" s="203"/>
      <c r="E12" s="292">
        <f>'SO 02 001 Pol'!BA60</f>
        <v>0</v>
      </c>
      <c r="F12" s="293">
        <f>'SO 02 001 Pol'!BB60</f>
        <v>0</v>
      </c>
      <c r="G12" s="293">
        <f>'SO 02 001 Pol'!BC60</f>
        <v>0</v>
      </c>
      <c r="H12" s="293">
        <f>'SO 02 001 Pol'!BD60</f>
        <v>0</v>
      </c>
      <c r="I12" s="294">
        <f>'SO 02 001 Pol'!BE60</f>
        <v>0</v>
      </c>
    </row>
    <row r="13" spans="1:9" s="14" customFormat="1" ht="13.5" thickBot="1">
      <c r="A13" s="204"/>
      <c r="B13" s="205" t="s">
        <v>79</v>
      </c>
      <c r="C13" s="205"/>
      <c r="D13" s="206"/>
      <c r="E13" s="207">
        <f>SUM(E7:E12)</f>
        <v>0</v>
      </c>
      <c r="F13" s="208">
        <f>SUM(F7:F12)</f>
        <v>0</v>
      </c>
      <c r="G13" s="208">
        <f>SUM(G7:G12)</f>
        <v>0</v>
      </c>
      <c r="H13" s="208">
        <f>SUM(H7:H12)</f>
        <v>0</v>
      </c>
      <c r="I13" s="209">
        <f>SUM(I7:I12)</f>
        <v>0</v>
      </c>
    </row>
    <row r="14" spans="1:9" ht="12.75">
      <c r="A14" s="126"/>
      <c r="B14" s="126"/>
      <c r="C14" s="126"/>
      <c r="D14" s="126"/>
      <c r="E14" s="126"/>
      <c r="F14" s="126"/>
      <c r="G14" s="126"/>
      <c r="H14" s="126"/>
      <c r="I14" s="126"/>
    </row>
    <row r="15" spans="1:57" ht="19.5" customHeight="1">
      <c r="A15" s="195" t="s">
        <v>80</v>
      </c>
      <c r="B15" s="195"/>
      <c r="C15" s="195"/>
      <c r="D15" s="195"/>
      <c r="E15" s="195"/>
      <c r="F15" s="195"/>
      <c r="G15" s="210"/>
      <c r="H15" s="195"/>
      <c r="I15" s="195"/>
      <c r="BA15" s="132"/>
      <c r="BB15" s="132"/>
      <c r="BC15" s="132"/>
      <c r="BD15" s="132"/>
      <c r="BE15" s="132"/>
    </row>
    <row r="16" ht="13.5" thickBot="1"/>
    <row r="17" spans="1:9" ht="12.75">
      <c r="A17" s="161" t="s">
        <v>81</v>
      </c>
      <c r="B17" s="162"/>
      <c r="C17" s="162"/>
      <c r="D17" s="211"/>
      <c r="E17" s="212" t="s">
        <v>82</v>
      </c>
      <c r="F17" s="213" t="s">
        <v>12</v>
      </c>
      <c r="G17" s="214" t="s">
        <v>83</v>
      </c>
      <c r="H17" s="215"/>
      <c r="I17" s="216" t="s">
        <v>82</v>
      </c>
    </row>
    <row r="18" spans="1:53" ht="12.75">
      <c r="A18" s="155" t="s">
        <v>133</v>
      </c>
      <c r="B18" s="146"/>
      <c r="C18" s="146"/>
      <c r="D18" s="217"/>
      <c r="E18" s="218"/>
      <c r="F18" s="219"/>
      <c r="G18" s="220">
        <v>0</v>
      </c>
      <c r="H18" s="221"/>
      <c r="I18" s="222">
        <f aca="true" t="shared" si="0" ref="I18:I25">E18+F18*G18/100</f>
        <v>0</v>
      </c>
      <c r="BA18" s="1">
        <v>0</v>
      </c>
    </row>
    <row r="19" spans="1:53" ht="12.75">
      <c r="A19" s="155" t="s">
        <v>134</v>
      </c>
      <c r="B19" s="146"/>
      <c r="C19" s="146"/>
      <c r="D19" s="217"/>
      <c r="E19" s="218"/>
      <c r="F19" s="219"/>
      <c r="G19" s="220">
        <v>0</v>
      </c>
      <c r="H19" s="221"/>
      <c r="I19" s="222">
        <f t="shared" si="0"/>
        <v>0</v>
      </c>
      <c r="BA19" s="1">
        <v>0</v>
      </c>
    </row>
    <row r="20" spans="1:53" ht="12.75">
      <c r="A20" s="155" t="s">
        <v>135</v>
      </c>
      <c r="B20" s="146"/>
      <c r="C20" s="146"/>
      <c r="D20" s="217"/>
      <c r="E20" s="218"/>
      <c r="F20" s="219"/>
      <c r="G20" s="220">
        <v>0</v>
      </c>
      <c r="H20" s="221"/>
      <c r="I20" s="222">
        <f t="shared" si="0"/>
        <v>0</v>
      </c>
      <c r="BA20" s="1">
        <v>0</v>
      </c>
    </row>
    <row r="21" spans="1:53" ht="12.75">
      <c r="A21" s="155" t="s">
        <v>136</v>
      </c>
      <c r="B21" s="146"/>
      <c r="C21" s="146"/>
      <c r="D21" s="217"/>
      <c r="E21" s="218"/>
      <c r="F21" s="219"/>
      <c r="G21" s="220">
        <v>0</v>
      </c>
      <c r="H21" s="221"/>
      <c r="I21" s="222">
        <f t="shared" si="0"/>
        <v>0</v>
      </c>
      <c r="BA21" s="1">
        <v>0</v>
      </c>
    </row>
    <row r="22" spans="1:53" ht="12.75">
      <c r="A22" s="155" t="s">
        <v>137</v>
      </c>
      <c r="B22" s="146"/>
      <c r="C22" s="146"/>
      <c r="D22" s="217"/>
      <c r="E22" s="218"/>
      <c r="F22" s="219"/>
      <c r="G22" s="220">
        <v>0</v>
      </c>
      <c r="H22" s="221"/>
      <c r="I22" s="222">
        <f t="shared" si="0"/>
        <v>0</v>
      </c>
      <c r="BA22" s="1">
        <v>1</v>
      </c>
    </row>
    <row r="23" spans="1:53" ht="12.75">
      <c r="A23" s="155" t="s">
        <v>138</v>
      </c>
      <c r="B23" s="146"/>
      <c r="C23" s="146"/>
      <c r="D23" s="217"/>
      <c r="E23" s="218"/>
      <c r="F23" s="219"/>
      <c r="G23" s="220">
        <v>0</v>
      </c>
      <c r="H23" s="221"/>
      <c r="I23" s="222">
        <f t="shared" si="0"/>
        <v>0</v>
      </c>
      <c r="BA23" s="1">
        <v>1</v>
      </c>
    </row>
    <row r="24" spans="1:53" ht="12.75">
      <c r="A24" s="155" t="s">
        <v>139</v>
      </c>
      <c r="B24" s="146"/>
      <c r="C24" s="146"/>
      <c r="D24" s="217"/>
      <c r="E24" s="218"/>
      <c r="F24" s="219"/>
      <c r="G24" s="220">
        <v>0</v>
      </c>
      <c r="H24" s="221"/>
      <c r="I24" s="222">
        <f t="shared" si="0"/>
        <v>0</v>
      </c>
      <c r="BA24" s="1">
        <v>2</v>
      </c>
    </row>
    <row r="25" spans="1:53" ht="12.75">
      <c r="A25" s="155" t="s">
        <v>140</v>
      </c>
      <c r="B25" s="146"/>
      <c r="C25" s="146"/>
      <c r="D25" s="217"/>
      <c r="E25" s="218"/>
      <c r="F25" s="219"/>
      <c r="G25" s="220">
        <v>0</v>
      </c>
      <c r="H25" s="221"/>
      <c r="I25" s="222">
        <f t="shared" si="0"/>
        <v>0</v>
      </c>
      <c r="BA25" s="1">
        <v>2</v>
      </c>
    </row>
    <row r="26" spans="1:9" ht="13.5" thickBot="1">
      <c r="A26" s="223"/>
      <c r="B26" s="224" t="s">
        <v>84</v>
      </c>
      <c r="C26" s="225"/>
      <c r="D26" s="226"/>
      <c r="E26" s="227"/>
      <c r="F26" s="228"/>
      <c r="G26" s="228"/>
      <c r="H26" s="321">
        <f>SUM(I18:I25)</f>
        <v>0</v>
      </c>
      <c r="I26" s="322"/>
    </row>
    <row r="28" spans="2:9" ht="12.75">
      <c r="B28" s="14"/>
      <c r="F28" s="229"/>
      <c r="G28" s="230"/>
      <c r="H28" s="230"/>
      <c r="I28" s="46"/>
    </row>
    <row r="29" spans="6:9" ht="12.75">
      <c r="F29" s="229"/>
      <c r="G29" s="230"/>
      <c r="H29" s="230"/>
      <c r="I29" s="46"/>
    </row>
    <row r="30" spans="6:9" ht="12.75">
      <c r="F30" s="229"/>
      <c r="G30" s="230"/>
      <c r="H30" s="230"/>
      <c r="I30" s="46"/>
    </row>
    <row r="31" spans="6:9" ht="12.75">
      <c r="F31" s="229"/>
      <c r="G31" s="230"/>
      <c r="H31" s="230"/>
      <c r="I31" s="46"/>
    </row>
    <row r="32" spans="6:9" ht="12.75">
      <c r="F32" s="229"/>
      <c r="G32" s="230"/>
      <c r="H32" s="230"/>
      <c r="I32" s="46"/>
    </row>
    <row r="33" spans="6:9" ht="12.75"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</sheetData>
  <mergeCells count="4">
    <mergeCell ref="H26:I26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133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39" customWidth="1"/>
    <col min="6" max="6" width="9.875" style="231" customWidth="1"/>
    <col min="7" max="7" width="13.875" style="231" customWidth="1"/>
    <col min="8" max="8" width="11.75390625" style="231" customWidth="1"/>
    <col min="9" max="9" width="11.625" style="231" customWidth="1"/>
    <col min="10" max="10" width="11.00390625" style="231" customWidth="1"/>
    <col min="11" max="11" width="10.375" style="23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32" t="s">
        <v>102</v>
      </c>
      <c r="B1" s="332"/>
      <c r="C1" s="332"/>
      <c r="D1" s="332"/>
      <c r="E1" s="332"/>
      <c r="F1" s="332"/>
      <c r="G1" s="332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23" t="s">
        <v>2</v>
      </c>
      <c r="B3" s="324"/>
      <c r="C3" s="185" t="s">
        <v>105</v>
      </c>
      <c r="D3" s="186"/>
      <c r="E3" s="235" t="s">
        <v>85</v>
      </c>
      <c r="F3" s="236">
        <f>'SO 02 001 Rek'!H1</f>
        <v>1</v>
      </c>
      <c r="G3" s="237"/>
    </row>
    <row r="4" spans="1:7" ht="13.5" thickBot="1">
      <c r="A4" s="333" t="s">
        <v>76</v>
      </c>
      <c r="B4" s="326"/>
      <c r="C4" s="191" t="s">
        <v>144</v>
      </c>
      <c r="D4" s="192"/>
      <c r="E4" s="334" t="str">
        <f>'SO 02 001 Rek'!G2</f>
        <v>Oprava paty opěrných zdí</v>
      </c>
      <c r="F4" s="335"/>
      <c r="G4" s="336"/>
    </row>
    <row r="5" spans="1:7" ht="13.5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145</v>
      </c>
      <c r="C8" s="259" t="s">
        <v>146</v>
      </c>
      <c r="D8" s="260" t="s">
        <v>112</v>
      </c>
      <c r="E8" s="261">
        <v>81.313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0</v>
      </c>
      <c r="K8" s="264">
        <f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</v>
      </c>
      <c r="CB8" s="256">
        <v>1</v>
      </c>
    </row>
    <row r="9" spans="1:15" ht="12.75">
      <c r="A9" s="265"/>
      <c r="B9" s="269"/>
      <c r="C9" s="330" t="s">
        <v>147</v>
      </c>
      <c r="D9" s="331"/>
      <c r="E9" s="270">
        <v>81.313</v>
      </c>
      <c r="F9" s="271"/>
      <c r="G9" s="272"/>
      <c r="H9" s="273"/>
      <c r="I9" s="267"/>
      <c r="J9" s="274"/>
      <c r="K9" s="267"/>
      <c r="M9" s="268" t="s">
        <v>147</v>
      </c>
      <c r="O9" s="256"/>
    </row>
    <row r="10" spans="1:80" ht="12.75">
      <c r="A10" s="257">
        <v>2</v>
      </c>
      <c r="B10" s="258" t="s">
        <v>148</v>
      </c>
      <c r="C10" s="259" t="s">
        <v>149</v>
      </c>
      <c r="D10" s="260" t="s">
        <v>150</v>
      </c>
      <c r="E10" s="261">
        <v>480</v>
      </c>
      <c r="F10" s="261">
        <v>0</v>
      </c>
      <c r="G10" s="262">
        <f>E10*F10</f>
        <v>0</v>
      </c>
      <c r="H10" s="263">
        <v>0</v>
      </c>
      <c r="I10" s="264">
        <f>E10*H10</f>
        <v>0</v>
      </c>
      <c r="J10" s="263">
        <v>0</v>
      </c>
      <c r="K10" s="264">
        <f>E10*J10</f>
        <v>0</v>
      </c>
      <c r="O10" s="256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>IF(AZ10=1,G10,0)</f>
        <v>0</v>
      </c>
      <c r="BB10" s="231">
        <f>IF(AZ10=2,G10,0)</f>
        <v>0</v>
      </c>
      <c r="BC10" s="231">
        <f>IF(AZ10=3,G10,0)</f>
        <v>0</v>
      </c>
      <c r="BD10" s="231">
        <f>IF(AZ10=4,G10,0)</f>
        <v>0</v>
      </c>
      <c r="BE10" s="231">
        <f>IF(AZ10=5,G10,0)</f>
        <v>0</v>
      </c>
      <c r="CA10" s="256">
        <v>1</v>
      </c>
      <c r="CB10" s="256">
        <v>1</v>
      </c>
    </row>
    <row r="11" spans="1:15" ht="12.75">
      <c r="A11" s="265"/>
      <c r="B11" s="269"/>
      <c r="C11" s="330" t="s">
        <v>151</v>
      </c>
      <c r="D11" s="331"/>
      <c r="E11" s="270">
        <v>480</v>
      </c>
      <c r="F11" s="271"/>
      <c r="G11" s="272"/>
      <c r="H11" s="273"/>
      <c r="I11" s="267"/>
      <c r="J11" s="274"/>
      <c r="K11" s="267"/>
      <c r="M11" s="268" t="s">
        <v>151</v>
      </c>
      <c r="O11" s="256"/>
    </row>
    <row r="12" spans="1:80" ht="12.75">
      <c r="A12" s="257">
        <v>3</v>
      </c>
      <c r="B12" s="258" t="s">
        <v>152</v>
      </c>
      <c r="C12" s="259" t="s">
        <v>153</v>
      </c>
      <c r="D12" s="260" t="s">
        <v>154</v>
      </c>
      <c r="E12" s="261">
        <v>60</v>
      </c>
      <c r="F12" s="261">
        <v>0</v>
      </c>
      <c r="G12" s="262">
        <f>E12*F12</f>
        <v>0</v>
      </c>
      <c r="H12" s="263">
        <v>0</v>
      </c>
      <c r="I12" s="264">
        <f>E12*H12</f>
        <v>0</v>
      </c>
      <c r="J12" s="263">
        <v>0</v>
      </c>
      <c r="K12" s="264">
        <f>E12*J12</f>
        <v>0</v>
      </c>
      <c r="O12" s="256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>IF(AZ12=1,G12,0)</f>
        <v>0</v>
      </c>
      <c r="BB12" s="231">
        <f>IF(AZ12=2,G12,0)</f>
        <v>0</v>
      </c>
      <c r="BC12" s="231">
        <f>IF(AZ12=3,G12,0)</f>
        <v>0</v>
      </c>
      <c r="BD12" s="231">
        <f>IF(AZ12=4,G12,0)</f>
        <v>0</v>
      </c>
      <c r="BE12" s="231">
        <f>IF(AZ12=5,G12,0)</f>
        <v>0</v>
      </c>
      <c r="CA12" s="256">
        <v>1</v>
      </c>
      <c r="CB12" s="256">
        <v>1</v>
      </c>
    </row>
    <row r="13" spans="1:80" ht="12.75">
      <c r="A13" s="257">
        <v>4</v>
      </c>
      <c r="B13" s="258" t="s">
        <v>116</v>
      </c>
      <c r="C13" s="259" t="s">
        <v>117</v>
      </c>
      <c r="D13" s="260" t="s">
        <v>112</v>
      </c>
      <c r="E13" s="261">
        <v>331.5576</v>
      </c>
      <c r="F13" s="261">
        <v>0</v>
      </c>
      <c r="G13" s="262">
        <f>E13*F13</f>
        <v>0</v>
      </c>
      <c r="H13" s="263">
        <v>0</v>
      </c>
      <c r="I13" s="264">
        <f>E13*H13</f>
        <v>0</v>
      </c>
      <c r="J13" s="263">
        <v>0</v>
      </c>
      <c r="K13" s="264">
        <f>E13*J13</f>
        <v>0</v>
      </c>
      <c r="O13" s="256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>IF(AZ13=1,G13,0)</f>
        <v>0</v>
      </c>
      <c r="BB13" s="231">
        <f>IF(AZ13=2,G13,0)</f>
        <v>0</v>
      </c>
      <c r="BC13" s="231">
        <f>IF(AZ13=3,G13,0)</f>
        <v>0</v>
      </c>
      <c r="BD13" s="231">
        <f>IF(AZ13=4,G13,0)</f>
        <v>0</v>
      </c>
      <c r="BE13" s="231">
        <f>IF(AZ13=5,G13,0)</f>
        <v>0</v>
      </c>
      <c r="CA13" s="256">
        <v>1</v>
      </c>
      <c r="CB13" s="256">
        <v>1</v>
      </c>
    </row>
    <row r="14" spans="1:15" ht="12.75">
      <c r="A14" s="265"/>
      <c r="B14" s="269"/>
      <c r="C14" s="330" t="s">
        <v>155</v>
      </c>
      <c r="D14" s="331"/>
      <c r="E14" s="270">
        <v>292.7268</v>
      </c>
      <c r="F14" s="271"/>
      <c r="G14" s="272"/>
      <c r="H14" s="273"/>
      <c r="I14" s="267"/>
      <c r="J14" s="274"/>
      <c r="K14" s="267"/>
      <c r="M14" s="268" t="s">
        <v>155</v>
      </c>
      <c r="O14" s="256"/>
    </row>
    <row r="15" spans="1:15" ht="12.75">
      <c r="A15" s="265"/>
      <c r="B15" s="269"/>
      <c r="C15" s="330" t="s">
        <v>156</v>
      </c>
      <c r="D15" s="331"/>
      <c r="E15" s="270">
        <v>36.5908</v>
      </c>
      <c r="F15" s="271"/>
      <c r="G15" s="272"/>
      <c r="H15" s="273"/>
      <c r="I15" s="267"/>
      <c r="J15" s="274"/>
      <c r="K15" s="267"/>
      <c r="M15" s="268" t="s">
        <v>156</v>
      </c>
      <c r="O15" s="256"/>
    </row>
    <row r="16" spans="1:15" ht="12.75">
      <c r="A16" s="265"/>
      <c r="B16" s="269"/>
      <c r="C16" s="330" t="s">
        <v>157</v>
      </c>
      <c r="D16" s="331"/>
      <c r="E16" s="270">
        <v>2.24</v>
      </c>
      <c r="F16" s="271"/>
      <c r="G16" s="272"/>
      <c r="H16" s="273"/>
      <c r="I16" s="267"/>
      <c r="J16" s="274"/>
      <c r="K16" s="267"/>
      <c r="M16" s="268" t="s">
        <v>157</v>
      </c>
      <c r="O16" s="256"/>
    </row>
    <row r="17" spans="1:80" ht="12.75">
      <c r="A17" s="257">
        <v>5</v>
      </c>
      <c r="B17" s="258" t="s">
        <v>120</v>
      </c>
      <c r="C17" s="259" t="s">
        <v>121</v>
      </c>
      <c r="D17" s="260" t="s">
        <v>112</v>
      </c>
      <c r="E17" s="261">
        <v>282.7699</v>
      </c>
      <c r="F17" s="261">
        <v>0</v>
      </c>
      <c r="G17" s="262">
        <f>E17*F17</f>
        <v>0</v>
      </c>
      <c r="H17" s="263">
        <v>0</v>
      </c>
      <c r="I17" s="264">
        <f>E17*H17</f>
        <v>0</v>
      </c>
      <c r="J17" s="263">
        <v>0</v>
      </c>
      <c r="K17" s="264">
        <f>E17*J17</f>
        <v>0</v>
      </c>
      <c r="O17" s="256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>IF(AZ17=1,G17,0)</f>
        <v>0</v>
      </c>
      <c r="BB17" s="231">
        <f>IF(AZ17=2,G17,0)</f>
        <v>0</v>
      </c>
      <c r="BC17" s="231">
        <f>IF(AZ17=3,G17,0)</f>
        <v>0</v>
      </c>
      <c r="BD17" s="231">
        <f>IF(AZ17=4,G17,0)</f>
        <v>0</v>
      </c>
      <c r="BE17" s="231">
        <f>IF(AZ17=5,G17,0)</f>
        <v>0</v>
      </c>
      <c r="CA17" s="256">
        <v>1</v>
      </c>
      <c r="CB17" s="256">
        <v>1</v>
      </c>
    </row>
    <row r="18" spans="1:15" ht="12.75">
      <c r="A18" s="265"/>
      <c r="B18" s="269"/>
      <c r="C18" s="330" t="s">
        <v>158</v>
      </c>
      <c r="D18" s="331"/>
      <c r="E18" s="270">
        <v>243.939</v>
      </c>
      <c r="F18" s="271"/>
      <c r="G18" s="272"/>
      <c r="H18" s="273"/>
      <c r="I18" s="267"/>
      <c r="J18" s="274"/>
      <c r="K18" s="267"/>
      <c r="M18" s="268" t="s">
        <v>158</v>
      </c>
      <c r="O18" s="256"/>
    </row>
    <row r="19" spans="1:15" ht="12.75">
      <c r="A19" s="265"/>
      <c r="B19" s="269"/>
      <c r="C19" s="330" t="s">
        <v>156</v>
      </c>
      <c r="D19" s="331"/>
      <c r="E19" s="270">
        <v>36.5908</v>
      </c>
      <c r="F19" s="271"/>
      <c r="G19" s="272"/>
      <c r="H19" s="273"/>
      <c r="I19" s="267"/>
      <c r="J19" s="274"/>
      <c r="K19" s="267"/>
      <c r="M19" s="268" t="s">
        <v>156</v>
      </c>
      <c r="O19" s="256"/>
    </row>
    <row r="20" spans="1:15" ht="12.75">
      <c r="A20" s="265"/>
      <c r="B20" s="269"/>
      <c r="C20" s="330" t="s">
        <v>157</v>
      </c>
      <c r="D20" s="331"/>
      <c r="E20" s="270">
        <v>2.24</v>
      </c>
      <c r="F20" s="271"/>
      <c r="G20" s="272"/>
      <c r="H20" s="273"/>
      <c r="I20" s="267"/>
      <c r="J20" s="274"/>
      <c r="K20" s="267"/>
      <c r="M20" s="268" t="s">
        <v>157</v>
      </c>
      <c r="O20" s="256"/>
    </row>
    <row r="21" spans="1:80" ht="12.75">
      <c r="A21" s="257">
        <v>6</v>
      </c>
      <c r="B21" s="258" t="s">
        <v>122</v>
      </c>
      <c r="C21" s="259" t="s">
        <v>123</v>
      </c>
      <c r="D21" s="260" t="s">
        <v>112</v>
      </c>
      <c r="E21" s="261">
        <v>37.7959</v>
      </c>
      <c r="F21" s="261">
        <v>0</v>
      </c>
      <c r="G21" s="262">
        <f>E21*F21</f>
        <v>0</v>
      </c>
      <c r="H21" s="263">
        <v>0</v>
      </c>
      <c r="I21" s="264">
        <f>E21*H21</f>
        <v>0</v>
      </c>
      <c r="J21" s="263">
        <v>0</v>
      </c>
      <c r="K21" s="264">
        <f>E21*J21</f>
        <v>0</v>
      </c>
      <c r="O21" s="256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>IF(AZ21=1,G21,0)</f>
        <v>0</v>
      </c>
      <c r="BB21" s="231">
        <f>IF(AZ21=2,G21,0)</f>
        <v>0</v>
      </c>
      <c r="BC21" s="231">
        <f>IF(AZ21=3,G21,0)</f>
        <v>0</v>
      </c>
      <c r="BD21" s="231">
        <f>IF(AZ21=4,G21,0)</f>
        <v>0</v>
      </c>
      <c r="BE21" s="231">
        <f>IF(AZ21=5,G21,0)</f>
        <v>0</v>
      </c>
      <c r="CA21" s="256">
        <v>1</v>
      </c>
      <c r="CB21" s="256">
        <v>1</v>
      </c>
    </row>
    <row r="22" spans="1:15" ht="12.75">
      <c r="A22" s="265"/>
      <c r="B22" s="269"/>
      <c r="C22" s="330" t="s">
        <v>159</v>
      </c>
      <c r="D22" s="331"/>
      <c r="E22" s="270">
        <v>35.5558</v>
      </c>
      <c r="F22" s="271"/>
      <c r="G22" s="272"/>
      <c r="H22" s="273"/>
      <c r="I22" s="267"/>
      <c r="J22" s="274"/>
      <c r="K22" s="267"/>
      <c r="M22" s="268" t="s">
        <v>159</v>
      </c>
      <c r="O22" s="256"/>
    </row>
    <row r="23" spans="1:15" ht="12.75">
      <c r="A23" s="265"/>
      <c r="B23" s="269"/>
      <c r="C23" s="330" t="s">
        <v>157</v>
      </c>
      <c r="D23" s="331"/>
      <c r="E23" s="270">
        <v>2.24</v>
      </c>
      <c r="F23" s="271"/>
      <c r="G23" s="272"/>
      <c r="H23" s="273"/>
      <c r="I23" s="267"/>
      <c r="J23" s="274"/>
      <c r="K23" s="267"/>
      <c r="M23" s="268" t="s">
        <v>157</v>
      </c>
      <c r="O23" s="256"/>
    </row>
    <row r="24" spans="1:80" ht="12.75">
      <c r="A24" s="257">
        <v>7</v>
      </c>
      <c r="B24" s="258" t="s">
        <v>127</v>
      </c>
      <c r="C24" s="259" t="s">
        <v>128</v>
      </c>
      <c r="D24" s="260" t="s">
        <v>112</v>
      </c>
      <c r="E24" s="261">
        <v>37.7959</v>
      </c>
      <c r="F24" s="261">
        <v>0</v>
      </c>
      <c r="G24" s="262">
        <f>E24*F24</f>
        <v>0</v>
      </c>
      <c r="H24" s="263">
        <v>0</v>
      </c>
      <c r="I24" s="264">
        <f>E24*H24</f>
        <v>0</v>
      </c>
      <c r="J24" s="263">
        <v>0</v>
      </c>
      <c r="K24" s="264">
        <f>E24*J24</f>
        <v>0</v>
      </c>
      <c r="O24" s="256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>IF(AZ24=1,G24,0)</f>
        <v>0</v>
      </c>
      <c r="BB24" s="231">
        <f>IF(AZ24=2,G24,0)</f>
        <v>0</v>
      </c>
      <c r="BC24" s="231">
        <f>IF(AZ24=3,G24,0)</f>
        <v>0</v>
      </c>
      <c r="BD24" s="231">
        <f>IF(AZ24=4,G24,0)</f>
        <v>0</v>
      </c>
      <c r="BE24" s="231">
        <f>IF(AZ24=5,G24,0)</f>
        <v>0</v>
      </c>
      <c r="CA24" s="256">
        <v>1</v>
      </c>
      <c r="CB24" s="256">
        <v>1</v>
      </c>
    </row>
    <row r="25" spans="1:15" ht="12.75">
      <c r="A25" s="265"/>
      <c r="B25" s="269"/>
      <c r="C25" s="330" t="s">
        <v>159</v>
      </c>
      <c r="D25" s="331"/>
      <c r="E25" s="270">
        <v>35.5558</v>
      </c>
      <c r="F25" s="271"/>
      <c r="G25" s="272"/>
      <c r="H25" s="273"/>
      <c r="I25" s="267"/>
      <c r="J25" s="274"/>
      <c r="K25" s="267"/>
      <c r="M25" s="268" t="s">
        <v>159</v>
      </c>
      <c r="O25" s="256"/>
    </row>
    <row r="26" spans="1:15" ht="12.75">
      <c r="A26" s="265"/>
      <c r="B26" s="269"/>
      <c r="C26" s="330" t="s">
        <v>157</v>
      </c>
      <c r="D26" s="331"/>
      <c r="E26" s="270">
        <v>2.24</v>
      </c>
      <c r="F26" s="271"/>
      <c r="G26" s="272"/>
      <c r="H26" s="273"/>
      <c r="I26" s="267"/>
      <c r="J26" s="274"/>
      <c r="K26" s="267"/>
      <c r="M26" s="268" t="s">
        <v>157</v>
      </c>
      <c r="O26" s="256"/>
    </row>
    <row r="27" spans="1:80" ht="12.75">
      <c r="A27" s="257">
        <v>8</v>
      </c>
      <c r="B27" s="258" t="s">
        <v>131</v>
      </c>
      <c r="C27" s="259" t="s">
        <v>132</v>
      </c>
      <c r="D27" s="260" t="s">
        <v>112</v>
      </c>
      <c r="E27" s="261">
        <v>37.7959</v>
      </c>
      <c r="F27" s="261">
        <v>0</v>
      </c>
      <c r="G27" s="262">
        <f>E27*F27</f>
        <v>0</v>
      </c>
      <c r="H27" s="263">
        <v>0</v>
      </c>
      <c r="I27" s="264">
        <f>E27*H27</f>
        <v>0</v>
      </c>
      <c r="J27" s="263">
        <v>0</v>
      </c>
      <c r="K27" s="264">
        <f>E27*J27</f>
        <v>0</v>
      </c>
      <c r="O27" s="256">
        <v>2</v>
      </c>
      <c r="AA27" s="231">
        <v>1</v>
      </c>
      <c r="AB27" s="231">
        <v>1</v>
      </c>
      <c r="AC27" s="231">
        <v>1</v>
      </c>
      <c r="AZ27" s="231">
        <v>1</v>
      </c>
      <c r="BA27" s="231">
        <f>IF(AZ27=1,G27,0)</f>
        <v>0</v>
      </c>
      <c r="BB27" s="231">
        <f>IF(AZ27=2,G27,0)</f>
        <v>0</v>
      </c>
      <c r="BC27" s="231">
        <f>IF(AZ27=3,G27,0)</f>
        <v>0</v>
      </c>
      <c r="BD27" s="231">
        <f>IF(AZ27=4,G27,0)</f>
        <v>0</v>
      </c>
      <c r="BE27" s="231">
        <f>IF(AZ27=5,G27,0)</f>
        <v>0</v>
      </c>
      <c r="CA27" s="256">
        <v>1</v>
      </c>
      <c r="CB27" s="256">
        <v>1</v>
      </c>
    </row>
    <row r="28" spans="1:15" ht="12.75">
      <c r="A28" s="265"/>
      <c r="B28" s="269"/>
      <c r="C28" s="330" t="s">
        <v>159</v>
      </c>
      <c r="D28" s="331"/>
      <c r="E28" s="270">
        <v>35.5558</v>
      </c>
      <c r="F28" s="271"/>
      <c r="G28" s="272"/>
      <c r="H28" s="273"/>
      <c r="I28" s="267"/>
      <c r="J28" s="274"/>
      <c r="K28" s="267"/>
      <c r="M28" s="268" t="s">
        <v>159</v>
      </c>
      <c r="O28" s="256"/>
    </row>
    <row r="29" spans="1:15" ht="12.75">
      <c r="A29" s="265"/>
      <c r="B29" s="269"/>
      <c r="C29" s="330" t="s">
        <v>157</v>
      </c>
      <c r="D29" s="331"/>
      <c r="E29" s="270">
        <v>2.24</v>
      </c>
      <c r="F29" s="271"/>
      <c r="G29" s="272"/>
      <c r="H29" s="273"/>
      <c r="I29" s="267"/>
      <c r="J29" s="274"/>
      <c r="K29" s="267"/>
      <c r="M29" s="268" t="s">
        <v>157</v>
      </c>
      <c r="O29" s="256"/>
    </row>
    <row r="30" spans="1:57" ht="12.75">
      <c r="A30" s="275"/>
      <c r="B30" s="276" t="s">
        <v>100</v>
      </c>
      <c r="C30" s="277" t="s">
        <v>109</v>
      </c>
      <c r="D30" s="278"/>
      <c r="E30" s="279"/>
      <c r="F30" s="280"/>
      <c r="G30" s="281">
        <f>SUM(G7:G29)</f>
        <v>0</v>
      </c>
      <c r="H30" s="282"/>
      <c r="I30" s="283">
        <f>SUM(I7:I29)</f>
        <v>0</v>
      </c>
      <c r="J30" s="282"/>
      <c r="K30" s="283">
        <f>SUM(K7:K29)</f>
        <v>0</v>
      </c>
      <c r="O30" s="256">
        <v>4</v>
      </c>
      <c r="BA30" s="284">
        <f>SUM(BA7:BA29)</f>
        <v>0</v>
      </c>
      <c r="BB30" s="284">
        <f>SUM(BB7:BB29)</f>
        <v>0</v>
      </c>
      <c r="BC30" s="284">
        <f>SUM(BC7:BC29)</f>
        <v>0</v>
      </c>
      <c r="BD30" s="284">
        <f>SUM(BD7:BD29)</f>
        <v>0</v>
      </c>
      <c r="BE30" s="284">
        <f>SUM(BE7:BE29)</f>
        <v>0</v>
      </c>
    </row>
    <row r="31" spans="1:15" ht="12.75">
      <c r="A31" s="246" t="s">
        <v>97</v>
      </c>
      <c r="B31" s="247" t="s">
        <v>160</v>
      </c>
      <c r="C31" s="248" t="s">
        <v>161</v>
      </c>
      <c r="D31" s="249"/>
      <c r="E31" s="250"/>
      <c r="F31" s="250"/>
      <c r="G31" s="251"/>
      <c r="H31" s="252"/>
      <c r="I31" s="253"/>
      <c r="J31" s="254"/>
      <c r="K31" s="255"/>
      <c r="O31" s="256">
        <v>1</v>
      </c>
    </row>
    <row r="32" spans="1:80" ht="12.75">
      <c r="A32" s="257">
        <v>9</v>
      </c>
      <c r="B32" s="258" t="s">
        <v>163</v>
      </c>
      <c r="C32" s="259" t="s">
        <v>164</v>
      </c>
      <c r="D32" s="260" t="s">
        <v>112</v>
      </c>
      <c r="E32" s="261">
        <v>634.2414</v>
      </c>
      <c r="F32" s="261">
        <v>0</v>
      </c>
      <c r="G32" s="262">
        <f>E32*F32</f>
        <v>0</v>
      </c>
      <c r="H32" s="263">
        <v>2.89804</v>
      </c>
      <c r="I32" s="264">
        <f>E32*H32</f>
        <v>1838.056946856</v>
      </c>
      <c r="J32" s="263">
        <v>0</v>
      </c>
      <c r="K32" s="264">
        <f>E32*J32</f>
        <v>0</v>
      </c>
      <c r="O32" s="256">
        <v>2</v>
      </c>
      <c r="AA32" s="231">
        <v>1</v>
      </c>
      <c r="AB32" s="231">
        <v>1</v>
      </c>
      <c r="AC32" s="231">
        <v>1</v>
      </c>
      <c r="AZ32" s="231">
        <v>1</v>
      </c>
      <c r="BA32" s="231">
        <f>IF(AZ32=1,G32,0)</f>
        <v>0</v>
      </c>
      <c r="BB32" s="231">
        <f>IF(AZ32=2,G32,0)</f>
        <v>0</v>
      </c>
      <c r="BC32" s="231">
        <f>IF(AZ32=3,G32,0)</f>
        <v>0</v>
      </c>
      <c r="BD32" s="231">
        <f>IF(AZ32=4,G32,0)</f>
        <v>0</v>
      </c>
      <c r="BE32" s="231">
        <f>IF(AZ32=5,G32,0)</f>
        <v>0</v>
      </c>
      <c r="CA32" s="256">
        <v>1</v>
      </c>
      <c r="CB32" s="256">
        <v>1</v>
      </c>
    </row>
    <row r="33" spans="1:15" ht="12.75">
      <c r="A33" s="265"/>
      <c r="B33" s="269"/>
      <c r="C33" s="330" t="s">
        <v>165</v>
      </c>
      <c r="D33" s="331"/>
      <c r="E33" s="270">
        <v>634.2414</v>
      </c>
      <c r="F33" s="271"/>
      <c r="G33" s="272"/>
      <c r="H33" s="273"/>
      <c r="I33" s="267"/>
      <c r="J33" s="274"/>
      <c r="K33" s="267"/>
      <c r="M33" s="268" t="s">
        <v>165</v>
      </c>
      <c r="O33" s="256"/>
    </row>
    <row r="34" spans="1:80" ht="12.75">
      <c r="A34" s="257">
        <v>10</v>
      </c>
      <c r="B34" s="258" t="s">
        <v>166</v>
      </c>
      <c r="C34" s="259" t="s">
        <v>167</v>
      </c>
      <c r="D34" s="260" t="s">
        <v>168</v>
      </c>
      <c r="E34" s="261">
        <v>162.626</v>
      </c>
      <c r="F34" s="261">
        <v>0</v>
      </c>
      <c r="G34" s="262">
        <f>E34*F34</f>
        <v>0</v>
      </c>
      <c r="H34" s="263">
        <v>0.01444</v>
      </c>
      <c r="I34" s="264">
        <f>E34*H34</f>
        <v>2.34831944</v>
      </c>
      <c r="J34" s="263">
        <v>0</v>
      </c>
      <c r="K34" s="264">
        <f>E34*J34</f>
        <v>0</v>
      </c>
      <c r="O34" s="256">
        <v>2</v>
      </c>
      <c r="AA34" s="231">
        <v>1</v>
      </c>
      <c r="AB34" s="231">
        <v>1</v>
      </c>
      <c r="AC34" s="231">
        <v>1</v>
      </c>
      <c r="AZ34" s="231">
        <v>1</v>
      </c>
      <c r="BA34" s="231">
        <f>IF(AZ34=1,G34,0)</f>
        <v>0</v>
      </c>
      <c r="BB34" s="231">
        <f>IF(AZ34=2,G34,0)</f>
        <v>0</v>
      </c>
      <c r="BC34" s="231">
        <f>IF(AZ34=3,G34,0)</f>
        <v>0</v>
      </c>
      <c r="BD34" s="231">
        <f>IF(AZ34=4,G34,0)</f>
        <v>0</v>
      </c>
      <c r="BE34" s="231">
        <f>IF(AZ34=5,G34,0)</f>
        <v>0</v>
      </c>
      <c r="CA34" s="256">
        <v>1</v>
      </c>
      <c r="CB34" s="256">
        <v>1</v>
      </c>
    </row>
    <row r="35" spans="1:15" ht="12.75">
      <c r="A35" s="265"/>
      <c r="B35" s="269"/>
      <c r="C35" s="330" t="s">
        <v>169</v>
      </c>
      <c r="D35" s="331"/>
      <c r="E35" s="270">
        <v>162.626</v>
      </c>
      <c r="F35" s="271"/>
      <c r="G35" s="272"/>
      <c r="H35" s="273"/>
      <c r="I35" s="267"/>
      <c r="J35" s="274"/>
      <c r="K35" s="267"/>
      <c r="M35" s="268" t="s">
        <v>169</v>
      </c>
      <c r="O35" s="256"/>
    </row>
    <row r="36" spans="1:80" ht="12.75">
      <c r="A36" s="257">
        <v>11</v>
      </c>
      <c r="B36" s="258" t="s">
        <v>170</v>
      </c>
      <c r="C36" s="259" t="s">
        <v>171</v>
      </c>
      <c r="D36" s="260" t="s">
        <v>168</v>
      </c>
      <c r="E36" s="261">
        <v>162.626</v>
      </c>
      <c r="F36" s="261">
        <v>0</v>
      </c>
      <c r="G36" s="262">
        <f>E36*F36</f>
        <v>0</v>
      </c>
      <c r="H36" s="263">
        <v>0.00097</v>
      </c>
      <c r="I36" s="264">
        <f>E36*H36</f>
        <v>0.15774722000000002</v>
      </c>
      <c r="J36" s="263">
        <v>0</v>
      </c>
      <c r="K36" s="264">
        <f>E36*J36</f>
        <v>0</v>
      </c>
      <c r="O36" s="256">
        <v>2</v>
      </c>
      <c r="AA36" s="231">
        <v>1</v>
      </c>
      <c r="AB36" s="231">
        <v>1</v>
      </c>
      <c r="AC36" s="231">
        <v>1</v>
      </c>
      <c r="AZ36" s="231">
        <v>1</v>
      </c>
      <c r="BA36" s="231">
        <f>IF(AZ36=1,G36,0)</f>
        <v>0</v>
      </c>
      <c r="BB36" s="231">
        <f>IF(AZ36=2,G36,0)</f>
        <v>0</v>
      </c>
      <c r="BC36" s="231">
        <f>IF(AZ36=3,G36,0)</f>
        <v>0</v>
      </c>
      <c r="BD36" s="231">
        <f>IF(AZ36=4,G36,0)</f>
        <v>0</v>
      </c>
      <c r="BE36" s="231">
        <f>IF(AZ36=5,G36,0)</f>
        <v>0</v>
      </c>
      <c r="CA36" s="256">
        <v>1</v>
      </c>
      <c r="CB36" s="256">
        <v>1</v>
      </c>
    </row>
    <row r="37" spans="1:15" ht="12.75">
      <c r="A37" s="265"/>
      <c r="B37" s="269"/>
      <c r="C37" s="330" t="s">
        <v>169</v>
      </c>
      <c r="D37" s="331"/>
      <c r="E37" s="270">
        <v>162.626</v>
      </c>
      <c r="F37" s="271"/>
      <c r="G37" s="272"/>
      <c r="H37" s="273"/>
      <c r="I37" s="267"/>
      <c r="J37" s="274"/>
      <c r="K37" s="267"/>
      <c r="M37" s="268" t="s">
        <v>169</v>
      </c>
      <c r="O37" s="256"/>
    </row>
    <row r="38" spans="1:80" ht="12.75">
      <c r="A38" s="257">
        <v>12</v>
      </c>
      <c r="B38" s="258" t="s">
        <v>172</v>
      </c>
      <c r="C38" s="259" t="s">
        <v>173</v>
      </c>
      <c r="D38" s="260" t="s">
        <v>168</v>
      </c>
      <c r="E38" s="261">
        <v>406.565</v>
      </c>
      <c r="F38" s="261">
        <v>0</v>
      </c>
      <c r="G38" s="262">
        <f>E38*F38</f>
        <v>0</v>
      </c>
      <c r="H38" s="263">
        <v>0.04987</v>
      </c>
      <c r="I38" s="264">
        <f>E38*H38</f>
        <v>20.27539655</v>
      </c>
      <c r="J38" s="263">
        <v>0</v>
      </c>
      <c r="K38" s="264">
        <f>E38*J38</f>
        <v>0</v>
      </c>
      <c r="O38" s="256">
        <v>2</v>
      </c>
      <c r="AA38" s="231">
        <v>1</v>
      </c>
      <c r="AB38" s="231">
        <v>1</v>
      </c>
      <c r="AC38" s="231">
        <v>1</v>
      </c>
      <c r="AZ38" s="231">
        <v>1</v>
      </c>
      <c r="BA38" s="231">
        <f>IF(AZ38=1,G38,0)</f>
        <v>0</v>
      </c>
      <c r="BB38" s="231">
        <f>IF(AZ38=2,G38,0)</f>
        <v>0</v>
      </c>
      <c r="BC38" s="231">
        <f>IF(AZ38=3,G38,0)</f>
        <v>0</v>
      </c>
      <c r="BD38" s="231">
        <f>IF(AZ38=4,G38,0)</f>
        <v>0</v>
      </c>
      <c r="BE38" s="231">
        <f>IF(AZ38=5,G38,0)</f>
        <v>0</v>
      </c>
      <c r="CA38" s="256">
        <v>1</v>
      </c>
      <c r="CB38" s="256">
        <v>1</v>
      </c>
    </row>
    <row r="39" spans="1:15" ht="12.75">
      <c r="A39" s="265"/>
      <c r="B39" s="266"/>
      <c r="C39" s="337" t="s">
        <v>174</v>
      </c>
      <c r="D39" s="338"/>
      <c r="E39" s="338"/>
      <c r="F39" s="338"/>
      <c r="G39" s="339"/>
      <c r="I39" s="267"/>
      <c r="K39" s="267"/>
      <c r="L39" s="268" t="s">
        <v>174</v>
      </c>
      <c r="O39" s="256">
        <v>3</v>
      </c>
    </row>
    <row r="40" spans="1:15" ht="12.75">
      <c r="A40" s="265"/>
      <c r="B40" s="269"/>
      <c r="C40" s="330" t="s">
        <v>175</v>
      </c>
      <c r="D40" s="331"/>
      <c r="E40" s="270">
        <v>406.565</v>
      </c>
      <c r="F40" s="271"/>
      <c r="G40" s="272"/>
      <c r="H40" s="273"/>
      <c r="I40" s="267"/>
      <c r="J40" s="274"/>
      <c r="K40" s="267"/>
      <c r="M40" s="268" t="s">
        <v>175</v>
      </c>
      <c r="O40" s="256"/>
    </row>
    <row r="41" spans="1:57" ht="12.75">
      <c r="A41" s="275"/>
      <c r="B41" s="276" t="s">
        <v>100</v>
      </c>
      <c r="C41" s="277" t="s">
        <v>162</v>
      </c>
      <c r="D41" s="278"/>
      <c r="E41" s="279"/>
      <c r="F41" s="280"/>
      <c r="G41" s="281">
        <f>SUM(G31:G40)</f>
        <v>0</v>
      </c>
      <c r="H41" s="282"/>
      <c r="I41" s="283">
        <f>SUM(I31:I40)</f>
        <v>1860.838410066</v>
      </c>
      <c r="J41" s="282"/>
      <c r="K41" s="283">
        <f>SUM(K31:K40)</f>
        <v>0</v>
      </c>
      <c r="O41" s="256">
        <v>4</v>
      </c>
      <c r="BA41" s="284">
        <f>SUM(BA31:BA40)</f>
        <v>0</v>
      </c>
      <c r="BB41" s="284">
        <f>SUM(BB31:BB40)</f>
        <v>0</v>
      </c>
      <c r="BC41" s="284">
        <f>SUM(BC31:BC40)</f>
        <v>0</v>
      </c>
      <c r="BD41" s="284">
        <f>SUM(BD31:BD40)</f>
        <v>0</v>
      </c>
      <c r="BE41" s="284">
        <f>SUM(BE31:BE40)</f>
        <v>0</v>
      </c>
    </row>
    <row r="42" spans="1:15" ht="12.75">
      <c r="A42" s="246" t="s">
        <v>97</v>
      </c>
      <c r="B42" s="247" t="s">
        <v>176</v>
      </c>
      <c r="C42" s="248" t="s">
        <v>177</v>
      </c>
      <c r="D42" s="249"/>
      <c r="E42" s="250"/>
      <c r="F42" s="250"/>
      <c r="G42" s="251"/>
      <c r="H42" s="252"/>
      <c r="I42" s="253"/>
      <c r="J42" s="254"/>
      <c r="K42" s="255"/>
      <c r="O42" s="256">
        <v>1</v>
      </c>
    </row>
    <row r="43" spans="1:80" ht="12.75">
      <c r="A43" s="257">
        <v>13</v>
      </c>
      <c r="B43" s="258" t="s">
        <v>179</v>
      </c>
      <c r="C43" s="259" t="s">
        <v>180</v>
      </c>
      <c r="D43" s="260" t="s">
        <v>112</v>
      </c>
      <c r="E43" s="261">
        <v>81.313</v>
      </c>
      <c r="F43" s="261">
        <v>0</v>
      </c>
      <c r="G43" s="262">
        <f>E43*F43</f>
        <v>0</v>
      </c>
      <c r="H43" s="263">
        <v>2.1216</v>
      </c>
      <c r="I43" s="264">
        <f>E43*H43</f>
        <v>172.5136608</v>
      </c>
      <c r="J43" s="263">
        <v>0</v>
      </c>
      <c r="K43" s="264">
        <f>E43*J43</f>
        <v>0</v>
      </c>
      <c r="O43" s="256">
        <v>2</v>
      </c>
      <c r="AA43" s="231">
        <v>1</v>
      </c>
      <c r="AB43" s="231">
        <v>1</v>
      </c>
      <c r="AC43" s="231">
        <v>1</v>
      </c>
      <c r="AZ43" s="231">
        <v>1</v>
      </c>
      <c r="BA43" s="231">
        <f>IF(AZ43=1,G43,0)</f>
        <v>0</v>
      </c>
      <c r="BB43" s="231">
        <f>IF(AZ43=2,G43,0)</f>
        <v>0</v>
      </c>
      <c r="BC43" s="231">
        <f>IF(AZ43=3,G43,0)</f>
        <v>0</v>
      </c>
      <c r="BD43" s="231">
        <f>IF(AZ43=4,G43,0)</f>
        <v>0</v>
      </c>
      <c r="BE43" s="231">
        <f>IF(AZ43=5,G43,0)</f>
        <v>0</v>
      </c>
      <c r="CA43" s="256">
        <v>1</v>
      </c>
      <c r="CB43" s="256">
        <v>1</v>
      </c>
    </row>
    <row r="44" spans="1:15" ht="12.75">
      <c r="A44" s="265"/>
      <c r="B44" s="269"/>
      <c r="C44" s="330" t="s">
        <v>181</v>
      </c>
      <c r="D44" s="331"/>
      <c r="E44" s="270">
        <v>81.313</v>
      </c>
      <c r="F44" s="271"/>
      <c r="G44" s="272"/>
      <c r="H44" s="273"/>
      <c r="I44" s="267"/>
      <c r="J44" s="274"/>
      <c r="K44" s="267"/>
      <c r="M44" s="268" t="s">
        <v>181</v>
      </c>
      <c r="O44" s="256"/>
    </row>
    <row r="45" spans="1:80" ht="22.5">
      <c r="A45" s="257">
        <v>14</v>
      </c>
      <c r="B45" s="258" t="s">
        <v>182</v>
      </c>
      <c r="C45" s="259" t="s">
        <v>183</v>
      </c>
      <c r="D45" s="260" t="s">
        <v>112</v>
      </c>
      <c r="E45" s="261">
        <v>203.2825</v>
      </c>
      <c r="F45" s="261">
        <v>0</v>
      </c>
      <c r="G45" s="262">
        <f>E45*F45</f>
        <v>0</v>
      </c>
      <c r="H45" s="263">
        <v>2.1216</v>
      </c>
      <c r="I45" s="264">
        <f>E45*H45</f>
        <v>431.284152</v>
      </c>
      <c r="J45" s="263">
        <v>0</v>
      </c>
      <c r="K45" s="264">
        <f>E45*J45</f>
        <v>0</v>
      </c>
      <c r="O45" s="256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>IF(AZ45=1,G45,0)</f>
        <v>0</v>
      </c>
      <c r="BB45" s="231">
        <f>IF(AZ45=2,G45,0)</f>
        <v>0</v>
      </c>
      <c r="BC45" s="231">
        <f>IF(AZ45=3,G45,0)</f>
        <v>0</v>
      </c>
      <c r="BD45" s="231">
        <f>IF(AZ45=4,G45,0)</f>
        <v>0</v>
      </c>
      <c r="BE45" s="231">
        <f>IF(AZ45=5,G45,0)</f>
        <v>0</v>
      </c>
      <c r="CA45" s="256">
        <v>1</v>
      </c>
      <c r="CB45" s="256">
        <v>1</v>
      </c>
    </row>
    <row r="46" spans="1:15" ht="12.75">
      <c r="A46" s="265"/>
      <c r="B46" s="266"/>
      <c r="C46" s="337" t="s">
        <v>184</v>
      </c>
      <c r="D46" s="338"/>
      <c r="E46" s="338"/>
      <c r="F46" s="338"/>
      <c r="G46" s="339"/>
      <c r="I46" s="267"/>
      <c r="K46" s="267"/>
      <c r="L46" s="268" t="s">
        <v>184</v>
      </c>
      <c r="O46" s="256">
        <v>3</v>
      </c>
    </row>
    <row r="47" spans="1:15" ht="12.75">
      <c r="A47" s="265"/>
      <c r="B47" s="269"/>
      <c r="C47" s="330" t="s">
        <v>185</v>
      </c>
      <c r="D47" s="331"/>
      <c r="E47" s="270">
        <v>203.2825</v>
      </c>
      <c r="F47" s="271"/>
      <c r="G47" s="272"/>
      <c r="H47" s="273"/>
      <c r="I47" s="267"/>
      <c r="J47" s="274"/>
      <c r="K47" s="267"/>
      <c r="M47" s="268" t="s">
        <v>185</v>
      </c>
      <c r="O47" s="256"/>
    </row>
    <row r="48" spans="1:57" ht="12.75">
      <c r="A48" s="275"/>
      <c r="B48" s="276" t="s">
        <v>100</v>
      </c>
      <c r="C48" s="277" t="s">
        <v>178</v>
      </c>
      <c r="D48" s="278"/>
      <c r="E48" s="279"/>
      <c r="F48" s="280"/>
      <c r="G48" s="281">
        <f>SUM(G42:G47)</f>
        <v>0</v>
      </c>
      <c r="H48" s="282"/>
      <c r="I48" s="283">
        <f>SUM(I42:I47)</f>
        <v>603.7978128</v>
      </c>
      <c r="J48" s="282"/>
      <c r="K48" s="283">
        <f>SUM(K42:K47)</f>
        <v>0</v>
      </c>
      <c r="O48" s="256">
        <v>4</v>
      </c>
      <c r="BA48" s="284">
        <f>SUM(BA42:BA47)</f>
        <v>0</v>
      </c>
      <c r="BB48" s="284">
        <f>SUM(BB42:BB47)</f>
        <v>0</v>
      </c>
      <c r="BC48" s="284">
        <f>SUM(BC42:BC47)</f>
        <v>0</v>
      </c>
      <c r="BD48" s="284">
        <f>SUM(BD42:BD47)</f>
        <v>0</v>
      </c>
      <c r="BE48" s="284">
        <f>SUM(BE42:BE47)</f>
        <v>0</v>
      </c>
    </row>
    <row r="49" spans="1:15" ht="12.75">
      <c r="A49" s="246" t="s">
        <v>97</v>
      </c>
      <c r="B49" s="247" t="s">
        <v>186</v>
      </c>
      <c r="C49" s="248" t="s">
        <v>187</v>
      </c>
      <c r="D49" s="249"/>
      <c r="E49" s="250"/>
      <c r="F49" s="250"/>
      <c r="G49" s="251"/>
      <c r="H49" s="252"/>
      <c r="I49" s="253"/>
      <c r="J49" s="254"/>
      <c r="K49" s="255"/>
      <c r="O49" s="256">
        <v>1</v>
      </c>
    </row>
    <row r="50" spans="1:80" ht="12.75">
      <c r="A50" s="257">
        <v>15</v>
      </c>
      <c r="B50" s="258" t="s">
        <v>189</v>
      </c>
      <c r="C50" s="259" t="s">
        <v>190</v>
      </c>
      <c r="D50" s="260" t="s">
        <v>112</v>
      </c>
      <c r="E50" s="261">
        <v>284.5955</v>
      </c>
      <c r="F50" s="261">
        <v>0</v>
      </c>
      <c r="G50" s="262">
        <f>E50*F50</f>
        <v>0</v>
      </c>
      <c r="H50" s="263">
        <v>0</v>
      </c>
      <c r="I50" s="264">
        <f>E50*H50</f>
        <v>0</v>
      </c>
      <c r="J50" s="263">
        <v>-2.5</v>
      </c>
      <c r="K50" s="264">
        <f>E50*J50</f>
        <v>-711.48875</v>
      </c>
      <c r="O50" s="256">
        <v>2</v>
      </c>
      <c r="AA50" s="231">
        <v>1</v>
      </c>
      <c r="AB50" s="231">
        <v>1</v>
      </c>
      <c r="AC50" s="231">
        <v>1</v>
      </c>
      <c r="AZ50" s="231">
        <v>1</v>
      </c>
      <c r="BA50" s="231">
        <f>IF(AZ50=1,G50,0)</f>
        <v>0</v>
      </c>
      <c r="BB50" s="231">
        <f>IF(AZ50=2,G50,0)</f>
        <v>0</v>
      </c>
      <c r="BC50" s="231">
        <f>IF(AZ50=3,G50,0)</f>
        <v>0</v>
      </c>
      <c r="BD50" s="231">
        <f>IF(AZ50=4,G50,0)</f>
        <v>0</v>
      </c>
      <c r="BE50" s="231">
        <f>IF(AZ50=5,G50,0)</f>
        <v>0</v>
      </c>
      <c r="CA50" s="256">
        <v>1</v>
      </c>
      <c r="CB50" s="256">
        <v>1</v>
      </c>
    </row>
    <row r="51" spans="1:15" ht="12.75">
      <c r="A51" s="265"/>
      <c r="B51" s="269"/>
      <c r="C51" s="330" t="s">
        <v>191</v>
      </c>
      <c r="D51" s="331"/>
      <c r="E51" s="270">
        <v>284.5955</v>
      </c>
      <c r="F51" s="271"/>
      <c r="G51" s="272"/>
      <c r="H51" s="273"/>
      <c r="I51" s="267"/>
      <c r="J51" s="274"/>
      <c r="K51" s="267"/>
      <c r="M51" s="268" t="s">
        <v>191</v>
      </c>
      <c r="O51" s="256"/>
    </row>
    <row r="52" spans="1:57" ht="12.75">
      <c r="A52" s="275"/>
      <c r="B52" s="276" t="s">
        <v>100</v>
      </c>
      <c r="C52" s="277" t="s">
        <v>188</v>
      </c>
      <c r="D52" s="278"/>
      <c r="E52" s="279"/>
      <c r="F52" s="280"/>
      <c r="G52" s="281">
        <f>SUM(G49:G51)</f>
        <v>0</v>
      </c>
      <c r="H52" s="282"/>
      <c r="I52" s="283">
        <f>SUM(I49:I51)</f>
        <v>0</v>
      </c>
      <c r="J52" s="282"/>
      <c r="K52" s="283">
        <f>SUM(K49:K51)</f>
        <v>-711.48875</v>
      </c>
      <c r="O52" s="256">
        <v>4</v>
      </c>
      <c r="BA52" s="284">
        <f>SUM(BA49:BA51)</f>
        <v>0</v>
      </c>
      <c r="BB52" s="284">
        <f>SUM(BB49:BB51)</f>
        <v>0</v>
      </c>
      <c r="BC52" s="284">
        <f>SUM(BC49:BC51)</f>
        <v>0</v>
      </c>
      <c r="BD52" s="284">
        <f>SUM(BD49:BD51)</f>
        <v>0</v>
      </c>
      <c r="BE52" s="284">
        <f>SUM(BE49:BE51)</f>
        <v>0</v>
      </c>
    </row>
    <row r="53" spans="1:15" ht="12.75">
      <c r="A53" s="246" t="s">
        <v>97</v>
      </c>
      <c r="B53" s="247" t="s">
        <v>192</v>
      </c>
      <c r="C53" s="248" t="s">
        <v>193</v>
      </c>
      <c r="D53" s="249"/>
      <c r="E53" s="250"/>
      <c r="F53" s="250"/>
      <c r="G53" s="251"/>
      <c r="H53" s="252"/>
      <c r="I53" s="253"/>
      <c r="J53" s="254"/>
      <c r="K53" s="255"/>
      <c r="O53" s="256">
        <v>1</v>
      </c>
    </row>
    <row r="54" spans="1:80" ht="12.75">
      <c r="A54" s="257">
        <v>16</v>
      </c>
      <c r="B54" s="258" t="s">
        <v>195</v>
      </c>
      <c r="C54" s="259" t="s">
        <v>196</v>
      </c>
      <c r="D54" s="260" t="s">
        <v>197</v>
      </c>
      <c r="E54" s="261">
        <v>249.0210625</v>
      </c>
      <c r="F54" s="261">
        <v>0</v>
      </c>
      <c r="G54" s="262">
        <f>E54*F54</f>
        <v>0</v>
      </c>
      <c r="H54" s="263">
        <v>0</v>
      </c>
      <c r="I54" s="264">
        <f>E54*H54</f>
        <v>0</v>
      </c>
      <c r="J54" s="263"/>
      <c r="K54" s="264">
        <f>E54*J54</f>
        <v>0</v>
      </c>
      <c r="O54" s="256">
        <v>2</v>
      </c>
      <c r="AA54" s="231">
        <v>8</v>
      </c>
      <c r="AB54" s="231">
        <v>0</v>
      </c>
      <c r="AC54" s="231">
        <v>3</v>
      </c>
      <c r="AZ54" s="231">
        <v>1</v>
      </c>
      <c r="BA54" s="231">
        <f>IF(AZ54=1,G54,0)</f>
        <v>0</v>
      </c>
      <c r="BB54" s="231">
        <f>IF(AZ54=2,G54,0)</f>
        <v>0</v>
      </c>
      <c r="BC54" s="231">
        <f>IF(AZ54=3,G54,0)</f>
        <v>0</v>
      </c>
      <c r="BD54" s="231">
        <f>IF(AZ54=4,G54,0)</f>
        <v>0</v>
      </c>
      <c r="BE54" s="231">
        <f>IF(AZ54=5,G54,0)</f>
        <v>0</v>
      </c>
      <c r="CA54" s="256">
        <v>8</v>
      </c>
      <c r="CB54" s="256">
        <v>0</v>
      </c>
    </row>
    <row r="55" spans="1:80" ht="12.75">
      <c r="A55" s="257">
        <v>17</v>
      </c>
      <c r="B55" s="258" t="s">
        <v>198</v>
      </c>
      <c r="C55" s="259" t="s">
        <v>199</v>
      </c>
      <c r="D55" s="260" t="s">
        <v>197</v>
      </c>
      <c r="E55" s="261">
        <v>249.0210625</v>
      </c>
      <c r="F55" s="261">
        <v>0</v>
      </c>
      <c r="G55" s="262">
        <f>E55*F55</f>
        <v>0</v>
      </c>
      <c r="H55" s="263">
        <v>0</v>
      </c>
      <c r="I55" s="264">
        <f>E55*H55</f>
        <v>0</v>
      </c>
      <c r="J55" s="263"/>
      <c r="K55" s="264">
        <f>E55*J55</f>
        <v>0</v>
      </c>
      <c r="O55" s="256">
        <v>2</v>
      </c>
      <c r="AA55" s="231">
        <v>8</v>
      </c>
      <c r="AB55" s="231">
        <v>0</v>
      </c>
      <c r="AC55" s="231">
        <v>3</v>
      </c>
      <c r="AZ55" s="231">
        <v>1</v>
      </c>
      <c r="BA55" s="231">
        <f>IF(AZ55=1,G55,0)</f>
        <v>0</v>
      </c>
      <c r="BB55" s="231">
        <f>IF(AZ55=2,G55,0)</f>
        <v>0</v>
      </c>
      <c r="BC55" s="231">
        <f>IF(AZ55=3,G55,0)</f>
        <v>0</v>
      </c>
      <c r="BD55" s="231">
        <f>IF(AZ55=4,G55,0)</f>
        <v>0</v>
      </c>
      <c r="BE55" s="231">
        <f>IF(AZ55=5,G55,0)</f>
        <v>0</v>
      </c>
      <c r="CA55" s="256">
        <v>8</v>
      </c>
      <c r="CB55" s="256">
        <v>0</v>
      </c>
    </row>
    <row r="56" spans="1:80" ht="12.75">
      <c r="A56" s="257">
        <v>18</v>
      </c>
      <c r="B56" s="258" t="s">
        <v>200</v>
      </c>
      <c r="C56" s="259" t="s">
        <v>201</v>
      </c>
      <c r="D56" s="260" t="s">
        <v>197</v>
      </c>
      <c r="E56" s="261">
        <v>249.0210625</v>
      </c>
      <c r="F56" s="261">
        <v>0</v>
      </c>
      <c r="G56" s="262">
        <f>E56*F56</f>
        <v>0</v>
      </c>
      <c r="H56" s="263">
        <v>0</v>
      </c>
      <c r="I56" s="264">
        <f>E56*H56</f>
        <v>0</v>
      </c>
      <c r="J56" s="263"/>
      <c r="K56" s="264">
        <f>E56*J56</f>
        <v>0</v>
      </c>
      <c r="O56" s="256">
        <v>2</v>
      </c>
      <c r="AA56" s="231">
        <v>8</v>
      </c>
      <c r="AB56" s="231">
        <v>0</v>
      </c>
      <c r="AC56" s="231">
        <v>3</v>
      </c>
      <c r="AZ56" s="231">
        <v>1</v>
      </c>
      <c r="BA56" s="231">
        <f>IF(AZ56=1,G56,0)</f>
        <v>0</v>
      </c>
      <c r="BB56" s="231">
        <f>IF(AZ56=2,G56,0)</f>
        <v>0</v>
      </c>
      <c r="BC56" s="231">
        <f>IF(AZ56=3,G56,0)</f>
        <v>0</v>
      </c>
      <c r="BD56" s="231">
        <f>IF(AZ56=4,G56,0)</f>
        <v>0</v>
      </c>
      <c r="BE56" s="231">
        <f>IF(AZ56=5,G56,0)</f>
        <v>0</v>
      </c>
      <c r="CA56" s="256">
        <v>8</v>
      </c>
      <c r="CB56" s="256">
        <v>0</v>
      </c>
    </row>
    <row r="57" spans="1:57" ht="12.75">
      <c r="A57" s="275"/>
      <c r="B57" s="276" t="s">
        <v>100</v>
      </c>
      <c r="C57" s="277" t="s">
        <v>194</v>
      </c>
      <c r="D57" s="278"/>
      <c r="E57" s="279"/>
      <c r="F57" s="280"/>
      <c r="G57" s="281">
        <f>SUM(G53:G56)</f>
        <v>0</v>
      </c>
      <c r="H57" s="282"/>
      <c r="I57" s="283">
        <f>SUM(I53:I56)</f>
        <v>0</v>
      </c>
      <c r="J57" s="282"/>
      <c r="K57" s="283">
        <f>SUM(K53:K56)</f>
        <v>0</v>
      </c>
      <c r="O57" s="256">
        <v>4</v>
      </c>
      <c r="BA57" s="284">
        <f>SUM(BA53:BA56)</f>
        <v>0</v>
      </c>
      <c r="BB57" s="284">
        <f>SUM(BB53:BB56)</f>
        <v>0</v>
      </c>
      <c r="BC57" s="284">
        <f>SUM(BC53:BC56)</f>
        <v>0</v>
      </c>
      <c r="BD57" s="284">
        <f>SUM(BD53:BD56)</f>
        <v>0</v>
      </c>
      <c r="BE57" s="284">
        <f>SUM(BE53:BE56)</f>
        <v>0</v>
      </c>
    </row>
    <row r="58" spans="1:15" ht="12.75">
      <c r="A58" s="246" t="s">
        <v>97</v>
      </c>
      <c r="B58" s="247" t="s">
        <v>202</v>
      </c>
      <c r="C58" s="248" t="s">
        <v>203</v>
      </c>
      <c r="D58" s="249"/>
      <c r="E58" s="250"/>
      <c r="F58" s="250"/>
      <c r="G58" s="251"/>
      <c r="H58" s="252"/>
      <c r="I58" s="253"/>
      <c r="J58" s="254"/>
      <c r="K58" s="255"/>
      <c r="O58" s="256">
        <v>1</v>
      </c>
    </row>
    <row r="59" spans="1:80" ht="12.75">
      <c r="A59" s="257">
        <v>19</v>
      </c>
      <c r="B59" s="258" t="s">
        <v>205</v>
      </c>
      <c r="C59" s="259" t="s">
        <v>206</v>
      </c>
      <c r="D59" s="260" t="s">
        <v>197</v>
      </c>
      <c r="E59" s="261">
        <v>2464.636222866</v>
      </c>
      <c r="F59" s="261">
        <v>0</v>
      </c>
      <c r="G59" s="262">
        <f>E59*F59</f>
        <v>0</v>
      </c>
      <c r="H59" s="263">
        <v>0</v>
      </c>
      <c r="I59" s="264">
        <f>E59*H59</f>
        <v>0</v>
      </c>
      <c r="J59" s="263"/>
      <c r="K59" s="264">
        <f>E59*J59</f>
        <v>0</v>
      </c>
      <c r="O59" s="256">
        <v>2</v>
      </c>
      <c r="AA59" s="231">
        <v>7</v>
      </c>
      <c r="AB59" s="231">
        <v>1</v>
      </c>
      <c r="AC59" s="231">
        <v>2</v>
      </c>
      <c r="AZ59" s="231">
        <v>1</v>
      </c>
      <c r="BA59" s="231">
        <f>IF(AZ59=1,G59,0)</f>
        <v>0</v>
      </c>
      <c r="BB59" s="231">
        <f>IF(AZ59=2,G59,0)</f>
        <v>0</v>
      </c>
      <c r="BC59" s="231">
        <f>IF(AZ59=3,G59,0)</f>
        <v>0</v>
      </c>
      <c r="BD59" s="231">
        <f>IF(AZ59=4,G59,0)</f>
        <v>0</v>
      </c>
      <c r="BE59" s="231">
        <f>IF(AZ59=5,G59,0)</f>
        <v>0</v>
      </c>
      <c r="CA59" s="256">
        <v>7</v>
      </c>
      <c r="CB59" s="256">
        <v>1</v>
      </c>
    </row>
    <row r="60" spans="1:57" ht="12.75">
      <c r="A60" s="275"/>
      <c r="B60" s="276" t="s">
        <v>100</v>
      </c>
      <c r="C60" s="277" t="s">
        <v>204</v>
      </c>
      <c r="D60" s="278"/>
      <c r="E60" s="279"/>
      <c r="F60" s="280"/>
      <c r="G60" s="281">
        <f>SUM(G58:G59)</f>
        <v>0</v>
      </c>
      <c r="H60" s="282"/>
      <c r="I60" s="283">
        <f>SUM(I58:I59)</f>
        <v>0</v>
      </c>
      <c r="J60" s="282"/>
      <c r="K60" s="283">
        <f>SUM(K58:K59)</f>
        <v>0</v>
      </c>
      <c r="O60" s="256">
        <v>4</v>
      </c>
      <c r="BA60" s="284">
        <f>SUM(BA58:BA59)</f>
        <v>0</v>
      </c>
      <c r="BB60" s="284">
        <f>SUM(BB58:BB59)</f>
        <v>0</v>
      </c>
      <c r="BC60" s="284">
        <f>SUM(BC58:BC59)</f>
        <v>0</v>
      </c>
      <c r="BD60" s="284">
        <f>SUM(BD58:BD59)</f>
        <v>0</v>
      </c>
      <c r="BE60" s="284">
        <f>SUM(BE58:BE59)</f>
        <v>0</v>
      </c>
    </row>
    <row r="61" ht="12.75">
      <c r="E61" s="231"/>
    </row>
    <row r="62" ht="12.75">
      <c r="E62" s="231"/>
    </row>
    <row r="63" ht="12.75">
      <c r="E63" s="231"/>
    </row>
    <row r="64" ht="12.75">
      <c r="E64" s="231"/>
    </row>
    <row r="65" ht="12.75">
      <c r="E65" s="231"/>
    </row>
    <row r="66" ht="12.75">
      <c r="E66" s="231"/>
    </row>
    <row r="67" ht="12.75">
      <c r="E67" s="231"/>
    </row>
    <row r="68" ht="12.75">
      <c r="E68" s="231"/>
    </row>
    <row r="69" ht="12.75">
      <c r="E69" s="231"/>
    </row>
    <row r="70" ht="12.75">
      <c r="E70" s="231"/>
    </row>
    <row r="71" ht="12.75">
      <c r="E71" s="231"/>
    </row>
    <row r="72" ht="12.75">
      <c r="E72" s="231"/>
    </row>
    <row r="73" ht="12.75">
      <c r="E73" s="231"/>
    </row>
    <row r="74" ht="12.75">
      <c r="E74" s="231"/>
    </row>
    <row r="75" ht="12.75">
      <c r="E75" s="231"/>
    </row>
    <row r="76" ht="12.75">
      <c r="E76" s="231"/>
    </row>
    <row r="77" ht="12.75">
      <c r="E77" s="231"/>
    </row>
    <row r="78" ht="12.75">
      <c r="E78" s="231"/>
    </row>
    <row r="79" ht="12.75">
      <c r="E79" s="231"/>
    </row>
    <row r="80" ht="12.75">
      <c r="E80" s="231"/>
    </row>
    <row r="81" ht="12.75">
      <c r="E81" s="231"/>
    </row>
    <row r="82" ht="12.75">
      <c r="E82" s="231"/>
    </row>
    <row r="83" ht="12.75">
      <c r="E83" s="231"/>
    </row>
    <row r="84" spans="1:7" ht="12.75">
      <c r="A84" s="274"/>
      <c r="B84" s="274"/>
      <c r="C84" s="274"/>
      <c r="D84" s="274"/>
      <c r="E84" s="274"/>
      <c r="F84" s="274"/>
      <c r="G84" s="274"/>
    </row>
    <row r="85" spans="1:7" ht="12.75">
      <c r="A85" s="274"/>
      <c r="B85" s="274"/>
      <c r="C85" s="274"/>
      <c r="D85" s="274"/>
      <c r="E85" s="274"/>
      <c r="F85" s="274"/>
      <c r="G85" s="274"/>
    </row>
    <row r="86" spans="1:7" ht="12.75">
      <c r="A86" s="274"/>
      <c r="B86" s="274"/>
      <c r="C86" s="274"/>
      <c r="D86" s="274"/>
      <c r="E86" s="274"/>
      <c r="F86" s="274"/>
      <c r="G86" s="274"/>
    </row>
    <row r="87" spans="1:7" ht="12.75">
      <c r="A87" s="274"/>
      <c r="B87" s="274"/>
      <c r="C87" s="274"/>
      <c r="D87" s="274"/>
      <c r="E87" s="274"/>
      <c r="F87" s="274"/>
      <c r="G87" s="274"/>
    </row>
    <row r="88" ht="12.75">
      <c r="E88" s="231"/>
    </row>
    <row r="89" ht="12.75">
      <c r="E89" s="231"/>
    </row>
    <row r="90" ht="12.75">
      <c r="E90" s="231"/>
    </row>
    <row r="91" ht="12.75">
      <c r="E91" s="231"/>
    </row>
    <row r="92" ht="12.75">
      <c r="E92" s="231"/>
    </row>
    <row r="93" ht="12.75">
      <c r="E93" s="231"/>
    </row>
    <row r="94" ht="12.75">
      <c r="E94" s="231"/>
    </row>
    <row r="95" ht="12.75">
      <c r="E95" s="231"/>
    </row>
    <row r="96" ht="12.75">
      <c r="E96" s="231"/>
    </row>
    <row r="97" ht="12.75">
      <c r="E97" s="231"/>
    </row>
    <row r="98" ht="12.75">
      <c r="E98" s="231"/>
    </row>
    <row r="99" ht="12.75">
      <c r="E99" s="231"/>
    </row>
    <row r="100" ht="12.75">
      <c r="E100" s="231"/>
    </row>
    <row r="101" ht="12.75">
      <c r="E101" s="231"/>
    </row>
    <row r="102" ht="12.75">
      <c r="E102" s="231"/>
    </row>
    <row r="103" ht="12.75">
      <c r="E103" s="231"/>
    </row>
    <row r="104" ht="12.75">
      <c r="E104" s="231"/>
    </row>
    <row r="105" ht="12.75">
      <c r="E105" s="231"/>
    </row>
    <row r="106" ht="12.75">
      <c r="E106" s="231"/>
    </row>
    <row r="107" ht="12.75">
      <c r="E107" s="231"/>
    </row>
    <row r="108" ht="12.75">
      <c r="E108" s="231"/>
    </row>
    <row r="109" ht="12.75">
      <c r="E109" s="231"/>
    </row>
    <row r="110" ht="12.75">
      <c r="E110" s="231"/>
    </row>
    <row r="111" ht="12.75">
      <c r="E111" s="231"/>
    </row>
    <row r="112" ht="12.75">
      <c r="E112" s="231"/>
    </row>
    <row r="113" ht="12.75">
      <c r="E113" s="231"/>
    </row>
    <row r="114" ht="12.75">
      <c r="E114" s="231"/>
    </row>
    <row r="115" ht="12.75">
      <c r="E115" s="231"/>
    </row>
    <row r="116" ht="12.75">
      <c r="E116" s="231"/>
    </row>
    <row r="117" ht="12.75">
      <c r="E117" s="231"/>
    </row>
    <row r="118" ht="12.75">
      <c r="E118" s="231"/>
    </row>
    <row r="119" spans="1:2" ht="12.75">
      <c r="A119" s="285"/>
      <c r="B119" s="285"/>
    </row>
    <row r="120" spans="1:7" ht="12.75">
      <c r="A120" s="274"/>
      <c r="B120" s="274"/>
      <c r="C120" s="286"/>
      <c r="D120" s="286"/>
      <c r="E120" s="287"/>
      <c r="F120" s="286"/>
      <c r="G120" s="288"/>
    </row>
    <row r="121" spans="1:7" ht="12.75">
      <c r="A121" s="289"/>
      <c r="B121" s="289"/>
      <c r="C121" s="274"/>
      <c r="D121" s="274"/>
      <c r="E121" s="290"/>
      <c r="F121" s="274"/>
      <c r="G121" s="274"/>
    </row>
    <row r="122" spans="1:7" ht="12.75">
      <c r="A122" s="274"/>
      <c r="B122" s="274"/>
      <c r="C122" s="274"/>
      <c r="D122" s="274"/>
      <c r="E122" s="290"/>
      <c r="F122" s="274"/>
      <c r="G122" s="274"/>
    </row>
    <row r="123" spans="1:7" ht="12.75">
      <c r="A123" s="274"/>
      <c r="B123" s="274"/>
      <c r="C123" s="274"/>
      <c r="D123" s="274"/>
      <c r="E123" s="290"/>
      <c r="F123" s="274"/>
      <c r="G123" s="274"/>
    </row>
    <row r="124" spans="1:7" ht="12.75">
      <c r="A124" s="274"/>
      <c r="B124" s="274"/>
      <c r="C124" s="274"/>
      <c r="D124" s="274"/>
      <c r="E124" s="290"/>
      <c r="F124" s="274"/>
      <c r="G124" s="274"/>
    </row>
    <row r="125" spans="1:7" ht="12.75">
      <c r="A125" s="274"/>
      <c r="B125" s="274"/>
      <c r="C125" s="274"/>
      <c r="D125" s="274"/>
      <c r="E125" s="290"/>
      <c r="F125" s="274"/>
      <c r="G125" s="274"/>
    </row>
    <row r="126" spans="1:7" ht="12.75">
      <c r="A126" s="274"/>
      <c r="B126" s="274"/>
      <c r="C126" s="274"/>
      <c r="D126" s="274"/>
      <c r="E126" s="290"/>
      <c r="F126" s="274"/>
      <c r="G126" s="274"/>
    </row>
    <row r="127" spans="1:7" ht="12.75">
      <c r="A127" s="274"/>
      <c r="B127" s="274"/>
      <c r="C127" s="274"/>
      <c r="D127" s="274"/>
      <c r="E127" s="290"/>
      <c r="F127" s="274"/>
      <c r="G127" s="274"/>
    </row>
    <row r="128" spans="1:7" ht="12.75">
      <c r="A128" s="274"/>
      <c r="B128" s="274"/>
      <c r="C128" s="274"/>
      <c r="D128" s="274"/>
      <c r="E128" s="290"/>
      <c r="F128" s="274"/>
      <c r="G128" s="274"/>
    </row>
    <row r="129" spans="1:7" ht="12.75">
      <c r="A129" s="274"/>
      <c r="B129" s="274"/>
      <c r="C129" s="274"/>
      <c r="D129" s="274"/>
      <c r="E129" s="290"/>
      <c r="F129" s="274"/>
      <c r="G129" s="274"/>
    </row>
    <row r="130" spans="1:7" ht="12.75">
      <c r="A130" s="274"/>
      <c r="B130" s="274"/>
      <c r="C130" s="274"/>
      <c r="D130" s="274"/>
      <c r="E130" s="290"/>
      <c r="F130" s="274"/>
      <c r="G130" s="274"/>
    </row>
    <row r="131" spans="1:7" ht="12.75">
      <c r="A131" s="274"/>
      <c r="B131" s="274"/>
      <c r="C131" s="274"/>
      <c r="D131" s="274"/>
      <c r="E131" s="290"/>
      <c r="F131" s="274"/>
      <c r="G131" s="274"/>
    </row>
    <row r="132" spans="1:7" ht="12.75">
      <c r="A132" s="274"/>
      <c r="B132" s="274"/>
      <c r="C132" s="274"/>
      <c r="D132" s="274"/>
      <c r="E132" s="290"/>
      <c r="F132" s="274"/>
      <c r="G132" s="274"/>
    </row>
    <row r="133" spans="1:7" ht="12.75">
      <c r="A133" s="274"/>
      <c r="B133" s="274"/>
      <c r="C133" s="274"/>
      <c r="D133" s="274"/>
      <c r="E133" s="290"/>
      <c r="F133" s="274"/>
      <c r="G133" s="274"/>
    </row>
  </sheetData>
  <mergeCells count="27">
    <mergeCell ref="C26:D26"/>
    <mergeCell ref="C35:D35"/>
    <mergeCell ref="C51:D51"/>
    <mergeCell ref="C44:D44"/>
    <mergeCell ref="C46:G46"/>
    <mergeCell ref="C47:D47"/>
    <mergeCell ref="C37:D37"/>
    <mergeCell ref="C39:G39"/>
    <mergeCell ref="C40:D40"/>
    <mergeCell ref="C28:D28"/>
    <mergeCell ref="C29:D29"/>
    <mergeCell ref="C33:D33"/>
    <mergeCell ref="C16:D16"/>
    <mergeCell ref="C18:D18"/>
    <mergeCell ref="C19:D19"/>
    <mergeCell ref="C20:D20"/>
    <mergeCell ref="C22:D22"/>
    <mergeCell ref="C23:D23"/>
    <mergeCell ref="C25:D25"/>
    <mergeCell ref="A1:G1"/>
    <mergeCell ref="A3:B3"/>
    <mergeCell ref="A4:B4"/>
    <mergeCell ref="E4:G4"/>
    <mergeCell ref="C9:D9"/>
    <mergeCell ref="C11:D11"/>
    <mergeCell ref="C14:D14"/>
    <mergeCell ref="C15:D15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BE51"/>
  <sheetViews>
    <sheetView workbookViewId="0" topLeftCell="A28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>
        <v>1</v>
      </c>
      <c r="D2" s="97" t="s">
        <v>209</v>
      </c>
      <c r="E2" s="96"/>
      <c r="F2" s="98" t="s">
        <v>33</v>
      </c>
      <c r="G2" s="99"/>
    </row>
    <row r="3" spans="1:7" ht="3" customHeight="1" hidden="1">
      <c r="A3" s="100"/>
      <c r="B3" s="101"/>
      <c r="C3" s="102"/>
      <c r="D3" s="102"/>
      <c r="E3" s="101"/>
      <c r="F3" s="103"/>
      <c r="G3" s="104"/>
    </row>
    <row r="4" spans="1:7" ht="12" customHeight="1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7" ht="12.75" customHeight="1">
      <c r="A5" s="107" t="s">
        <v>208</v>
      </c>
      <c r="B5" s="108"/>
      <c r="C5" s="109" t="s">
        <v>209</v>
      </c>
      <c r="D5" s="110"/>
      <c r="E5" s="111"/>
      <c r="F5" s="103" t="s">
        <v>36</v>
      </c>
      <c r="G5" s="104"/>
    </row>
    <row r="6" spans="1:15" ht="12.75" customHeight="1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7" ht="12.75" customHeight="1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9" ht="12.75">
      <c r="A8" s="120" t="s">
        <v>40</v>
      </c>
      <c r="B8" s="103"/>
      <c r="C8" s="312"/>
      <c r="D8" s="312"/>
      <c r="E8" s="313"/>
      <c r="F8" s="121" t="s">
        <v>41</v>
      </c>
      <c r="G8" s="122"/>
      <c r="H8" s="123"/>
      <c r="I8" s="124"/>
    </row>
    <row r="9" spans="1:8" ht="12.75">
      <c r="A9" s="120" t="s">
        <v>42</v>
      </c>
      <c r="B9" s="103"/>
      <c r="C9" s="312"/>
      <c r="D9" s="312"/>
      <c r="E9" s="313"/>
      <c r="F9" s="103"/>
      <c r="G9" s="125"/>
      <c r="H9" s="126"/>
    </row>
    <row r="10" spans="1:8" ht="12.75">
      <c r="A10" s="120" t="s">
        <v>43</v>
      </c>
      <c r="B10" s="103"/>
      <c r="C10" s="312"/>
      <c r="D10" s="312"/>
      <c r="E10" s="312"/>
      <c r="F10" s="127"/>
      <c r="G10" s="128"/>
      <c r="H10" s="129"/>
    </row>
    <row r="11" spans="1:57" ht="13.5" customHeight="1">
      <c r="A11" s="120" t="s">
        <v>44</v>
      </c>
      <c r="B11" s="103"/>
      <c r="C11" s="312"/>
      <c r="D11" s="312"/>
      <c r="E11" s="312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8" ht="12.75" customHeight="1">
      <c r="A12" s="133" t="s">
        <v>46</v>
      </c>
      <c r="B12" s="101"/>
      <c r="C12" s="314"/>
      <c r="D12" s="314"/>
      <c r="E12" s="314"/>
      <c r="F12" s="134" t="s">
        <v>47</v>
      </c>
      <c r="G12" s="135"/>
      <c r="H12" s="126"/>
    </row>
    <row r="13" spans="1:8" ht="28.5" customHeight="1" thickBot="1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7" ht="17.25" customHeight="1" thickBot="1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7" ht="15.75" customHeight="1">
      <c r="A15" s="145"/>
      <c r="B15" s="146" t="s">
        <v>51</v>
      </c>
      <c r="C15" s="147">
        <f>'SO 03 001 Rek'!E13</f>
        <v>0</v>
      </c>
      <c r="D15" s="148" t="str">
        <f>'SO 03 001 Rek'!A18</f>
        <v>Ztížené výrobní podmínky</v>
      </c>
      <c r="E15" s="149"/>
      <c r="F15" s="150"/>
      <c r="G15" s="147">
        <f>'SO 03 001 Rek'!I18</f>
        <v>0</v>
      </c>
    </row>
    <row r="16" spans="1:7" ht="15.75" customHeight="1">
      <c r="A16" s="145" t="s">
        <v>52</v>
      </c>
      <c r="B16" s="146" t="s">
        <v>53</v>
      </c>
      <c r="C16" s="147">
        <f>'SO 03 001 Rek'!F13</f>
        <v>0</v>
      </c>
      <c r="D16" s="100" t="str">
        <f>'SO 03 001 Rek'!A19</f>
        <v>Oborová přirážka</v>
      </c>
      <c r="E16" s="151"/>
      <c r="F16" s="152"/>
      <c r="G16" s="147">
        <f>'SO 03 001 Rek'!I19</f>
        <v>0</v>
      </c>
    </row>
    <row r="17" spans="1:7" ht="15.75" customHeight="1">
      <c r="A17" s="145" t="s">
        <v>54</v>
      </c>
      <c r="B17" s="146" t="s">
        <v>55</v>
      </c>
      <c r="C17" s="147">
        <f>'SO 03 001 Rek'!H13</f>
        <v>0</v>
      </c>
      <c r="D17" s="100" t="str">
        <f>'SO 03 001 Rek'!A20</f>
        <v>Přesun stavebních kapacit</v>
      </c>
      <c r="E17" s="151"/>
      <c r="F17" s="152"/>
      <c r="G17" s="147">
        <f>'SO 03 001 Rek'!I20</f>
        <v>0</v>
      </c>
    </row>
    <row r="18" spans="1:7" ht="15.75" customHeight="1">
      <c r="A18" s="153" t="s">
        <v>56</v>
      </c>
      <c r="B18" s="154" t="s">
        <v>57</v>
      </c>
      <c r="C18" s="147">
        <f>'SO 03 001 Rek'!G13</f>
        <v>0</v>
      </c>
      <c r="D18" s="100" t="str">
        <f>'SO 03 001 Rek'!A21</f>
        <v>Mimostaveništní doprava</v>
      </c>
      <c r="E18" s="151"/>
      <c r="F18" s="152"/>
      <c r="G18" s="147">
        <f>'SO 03 001 Rek'!I21</f>
        <v>0</v>
      </c>
    </row>
    <row r="19" spans="1:7" ht="15.75" customHeight="1">
      <c r="A19" s="155" t="s">
        <v>58</v>
      </c>
      <c r="B19" s="146"/>
      <c r="C19" s="147">
        <f>SUM(C15:C18)</f>
        <v>0</v>
      </c>
      <c r="D19" s="100" t="str">
        <f>'SO 03 001 Rek'!A22</f>
        <v>Zařízení staveniště</v>
      </c>
      <c r="E19" s="151"/>
      <c r="F19" s="152"/>
      <c r="G19" s="147">
        <f>'SO 03 001 Rek'!I22</f>
        <v>0</v>
      </c>
    </row>
    <row r="20" spans="1:7" ht="15.75" customHeight="1">
      <c r="A20" s="155"/>
      <c r="B20" s="146"/>
      <c r="C20" s="147"/>
      <c r="D20" s="100" t="str">
        <f>'SO 03 001 Rek'!A23</f>
        <v>Provoz investora</v>
      </c>
      <c r="E20" s="151"/>
      <c r="F20" s="152"/>
      <c r="G20" s="147">
        <f>'SO 03 001 Rek'!I23</f>
        <v>0</v>
      </c>
    </row>
    <row r="21" spans="1:7" ht="15.75" customHeight="1">
      <c r="A21" s="155" t="s">
        <v>29</v>
      </c>
      <c r="B21" s="146"/>
      <c r="C21" s="147">
        <f>'SO 03 001 Rek'!I13</f>
        <v>0</v>
      </c>
      <c r="D21" s="100" t="str">
        <f>'SO 03 001 Rek'!A24</f>
        <v>Kompletační činnost (IČD)</v>
      </c>
      <c r="E21" s="151"/>
      <c r="F21" s="152"/>
      <c r="G21" s="147">
        <f>'SO 03 001 Rek'!I24</f>
        <v>0</v>
      </c>
    </row>
    <row r="22" spans="1:7" ht="15.75" customHeight="1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75" customHeight="1" thickBot="1">
      <c r="A23" s="315" t="s">
        <v>61</v>
      </c>
      <c r="B23" s="316"/>
      <c r="C23" s="157">
        <f>C22+G23</f>
        <v>0</v>
      </c>
      <c r="D23" s="158" t="s">
        <v>62</v>
      </c>
      <c r="E23" s="159"/>
      <c r="F23" s="160"/>
      <c r="G23" s="147">
        <f>'SO 03 001 Rek'!H26</f>
        <v>0</v>
      </c>
    </row>
    <row r="24" spans="1:7" ht="12.75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ht="12.75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ht="12.75">
      <c r="A27" s="156"/>
      <c r="B27" s="170"/>
      <c r="C27" s="166"/>
      <c r="D27" s="126"/>
      <c r="F27" s="167"/>
      <c r="G27" s="168"/>
    </row>
    <row r="28" spans="1:7" ht="12.75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>
      <c r="A29" s="156"/>
      <c r="B29" s="126"/>
      <c r="C29" s="172"/>
      <c r="D29" s="173"/>
      <c r="E29" s="172"/>
      <c r="F29" s="126"/>
      <c r="G29" s="168"/>
    </row>
    <row r="30" spans="1:7" ht="12.75">
      <c r="A30" s="174" t="s">
        <v>11</v>
      </c>
      <c r="B30" s="175"/>
      <c r="C30" s="176">
        <v>20</v>
      </c>
      <c r="D30" s="175" t="s">
        <v>70</v>
      </c>
      <c r="E30" s="177"/>
      <c r="F30" s="319">
        <f>C23-F32</f>
        <v>0</v>
      </c>
      <c r="G30" s="320"/>
    </row>
    <row r="31" spans="1:7" ht="12.75">
      <c r="A31" s="174" t="s">
        <v>71</v>
      </c>
      <c r="B31" s="175"/>
      <c r="C31" s="176">
        <f>C30</f>
        <v>20</v>
      </c>
      <c r="D31" s="175" t="s">
        <v>72</v>
      </c>
      <c r="E31" s="177"/>
      <c r="F31" s="319">
        <f>ROUND(PRODUCT(F30,C31/100),0)</f>
        <v>0</v>
      </c>
      <c r="G31" s="320"/>
    </row>
    <row r="32" spans="1:7" ht="12.75">
      <c r="A32" s="174" t="s">
        <v>11</v>
      </c>
      <c r="B32" s="175"/>
      <c r="C32" s="176">
        <v>0</v>
      </c>
      <c r="D32" s="175" t="s">
        <v>72</v>
      </c>
      <c r="E32" s="177"/>
      <c r="F32" s="319">
        <v>0</v>
      </c>
      <c r="G32" s="320"/>
    </row>
    <row r="33" spans="1:7" ht="12.75">
      <c r="A33" s="174" t="s">
        <v>71</v>
      </c>
      <c r="B33" s="178"/>
      <c r="C33" s="179">
        <f>C32</f>
        <v>0</v>
      </c>
      <c r="D33" s="175" t="s">
        <v>72</v>
      </c>
      <c r="E33" s="152"/>
      <c r="F33" s="319">
        <f>ROUND(PRODUCT(F32,C33/100),0)</f>
        <v>0</v>
      </c>
      <c r="G33" s="320"/>
    </row>
    <row r="34" spans="1:7" s="183" customFormat="1" ht="19.5" customHeight="1" thickBot="1">
      <c r="A34" s="180" t="s">
        <v>73</v>
      </c>
      <c r="B34" s="181"/>
      <c r="C34" s="181"/>
      <c r="D34" s="181"/>
      <c r="E34" s="182"/>
      <c r="F34" s="302">
        <f>ROUND(SUM(F30:F33),0)</f>
        <v>0</v>
      </c>
      <c r="G34" s="317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1</v>
      </c>
    </row>
    <row r="38" spans="1:8" ht="12.75" customHeight="1">
      <c r="A38" s="184"/>
      <c r="B38" s="318"/>
      <c r="C38" s="318"/>
      <c r="D38" s="318"/>
      <c r="E38" s="318"/>
      <c r="F38" s="318"/>
      <c r="G38" s="318"/>
      <c r="H38" s="1" t="s">
        <v>1</v>
      </c>
    </row>
    <row r="39" spans="1:8" ht="12.75">
      <c r="A39" s="184"/>
      <c r="B39" s="318"/>
      <c r="C39" s="318"/>
      <c r="D39" s="318"/>
      <c r="E39" s="318"/>
      <c r="F39" s="318"/>
      <c r="G39" s="318"/>
      <c r="H39" s="1" t="s">
        <v>1</v>
      </c>
    </row>
    <row r="40" spans="1:8" ht="12.75">
      <c r="A40" s="184"/>
      <c r="B40" s="318"/>
      <c r="C40" s="318"/>
      <c r="D40" s="318"/>
      <c r="E40" s="318"/>
      <c r="F40" s="318"/>
      <c r="G40" s="318"/>
      <c r="H40" s="1" t="s">
        <v>1</v>
      </c>
    </row>
    <row r="41" spans="1:8" ht="12.75">
      <c r="A41" s="184"/>
      <c r="B41" s="318"/>
      <c r="C41" s="318"/>
      <c r="D41" s="318"/>
      <c r="E41" s="318"/>
      <c r="F41" s="318"/>
      <c r="G41" s="318"/>
      <c r="H41" s="1" t="s">
        <v>1</v>
      </c>
    </row>
    <row r="42" spans="1:8" ht="12.75">
      <c r="A42" s="184"/>
      <c r="B42" s="318"/>
      <c r="C42" s="318"/>
      <c r="D42" s="318"/>
      <c r="E42" s="318"/>
      <c r="F42" s="318"/>
      <c r="G42" s="318"/>
      <c r="H42" s="1" t="s">
        <v>1</v>
      </c>
    </row>
    <row r="43" spans="1:8" ht="12.75">
      <c r="A43" s="184"/>
      <c r="B43" s="318"/>
      <c r="C43" s="318"/>
      <c r="D43" s="318"/>
      <c r="E43" s="318"/>
      <c r="F43" s="318"/>
      <c r="G43" s="318"/>
      <c r="H43" s="1" t="s">
        <v>1</v>
      </c>
    </row>
    <row r="44" spans="1:8" ht="12.75" customHeight="1">
      <c r="A44" s="184"/>
      <c r="B44" s="318"/>
      <c r="C44" s="318"/>
      <c r="D44" s="318"/>
      <c r="E44" s="318"/>
      <c r="F44" s="318"/>
      <c r="G44" s="318"/>
      <c r="H44" s="1" t="s">
        <v>1</v>
      </c>
    </row>
    <row r="45" spans="1:8" ht="12.75" customHeight="1">
      <c r="A45" s="184"/>
      <c r="B45" s="318"/>
      <c r="C45" s="318"/>
      <c r="D45" s="318"/>
      <c r="E45" s="318"/>
      <c r="F45" s="318"/>
      <c r="G45" s="318"/>
      <c r="H45" s="1" t="s">
        <v>1</v>
      </c>
    </row>
    <row r="46" spans="2:7" ht="12.75">
      <c r="B46" s="301"/>
      <c r="C46" s="301"/>
      <c r="D46" s="301"/>
      <c r="E46" s="301"/>
      <c r="F46" s="301"/>
      <c r="G46" s="301"/>
    </row>
    <row r="47" spans="2:7" ht="12.75">
      <c r="B47" s="301"/>
      <c r="C47" s="301"/>
      <c r="D47" s="301"/>
      <c r="E47" s="301"/>
      <c r="F47" s="301"/>
      <c r="G47" s="301"/>
    </row>
    <row r="48" spans="2:7" ht="12.75">
      <c r="B48" s="301"/>
      <c r="C48" s="301"/>
      <c r="D48" s="301"/>
      <c r="E48" s="301"/>
      <c r="F48" s="301"/>
      <c r="G48" s="301"/>
    </row>
    <row r="49" spans="2:7" ht="12.75">
      <c r="B49" s="301"/>
      <c r="C49" s="301"/>
      <c r="D49" s="301"/>
      <c r="E49" s="301"/>
      <c r="F49" s="301"/>
      <c r="G49" s="301"/>
    </row>
    <row r="50" spans="2:7" ht="12.75">
      <c r="B50" s="301"/>
      <c r="C50" s="301"/>
      <c r="D50" s="301"/>
      <c r="E50" s="301"/>
      <c r="F50" s="301"/>
      <c r="G50" s="301"/>
    </row>
    <row r="51" spans="2:7" ht="12.75">
      <c r="B51" s="301"/>
      <c r="C51" s="301"/>
      <c r="D51" s="301"/>
      <c r="E51" s="301"/>
      <c r="F51" s="301"/>
      <c r="G51" s="301"/>
    </row>
  </sheetData>
  <mergeCells count="18">
    <mergeCell ref="F34:G34"/>
    <mergeCell ref="B37:G45"/>
    <mergeCell ref="B49:G49"/>
    <mergeCell ref="F30:G30"/>
    <mergeCell ref="F31:G31"/>
    <mergeCell ref="F32:G32"/>
    <mergeCell ref="F33:G33"/>
    <mergeCell ref="B51:G51"/>
    <mergeCell ref="B46:G46"/>
    <mergeCell ref="B47:G47"/>
    <mergeCell ref="B48:G48"/>
    <mergeCell ref="B50:G50"/>
    <mergeCell ref="C8:E8"/>
    <mergeCell ref="C10:E10"/>
    <mergeCell ref="C12:E12"/>
    <mergeCell ref="A23:B23"/>
    <mergeCell ref="C9:E9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BE7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3" t="s">
        <v>2</v>
      </c>
      <c r="B1" s="324"/>
      <c r="C1" s="185" t="s">
        <v>105</v>
      </c>
      <c r="D1" s="186"/>
      <c r="E1" s="187"/>
      <c r="F1" s="186"/>
      <c r="G1" s="188" t="s">
        <v>75</v>
      </c>
      <c r="H1" s="189">
        <v>1</v>
      </c>
      <c r="I1" s="190"/>
    </row>
    <row r="2" spans="1:9" ht="13.5" thickBot="1">
      <c r="A2" s="325" t="s">
        <v>76</v>
      </c>
      <c r="B2" s="326"/>
      <c r="C2" s="191" t="s">
        <v>210</v>
      </c>
      <c r="D2" s="192"/>
      <c r="E2" s="193"/>
      <c r="F2" s="192"/>
      <c r="G2" s="327" t="s">
        <v>209</v>
      </c>
      <c r="H2" s="328"/>
      <c r="I2" s="329"/>
    </row>
    <row r="3" ht="13.5" thickTop="1">
      <c r="F3" s="126"/>
    </row>
    <row r="4" spans="1:9" ht="19.5" customHeight="1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6" customFormat="1" ht="13.5" thickBot="1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ht="12.75">
      <c r="A7" s="291" t="str">
        <f>'SO 03 001 Pol'!B7</f>
        <v>1</v>
      </c>
      <c r="B7" s="62" t="str">
        <f>'SO 03 001 Pol'!C7</f>
        <v>Zemní práce</v>
      </c>
      <c r="D7" s="203"/>
      <c r="E7" s="292">
        <f>'SO 03 001 Pol'!BA34</f>
        <v>0</v>
      </c>
      <c r="F7" s="293">
        <f>'SO 03 001 Pol'!BB34</f>
        <v>0</v>
      </c>
      <c r="G7" s="293">
        <f>'SO 03 001 Pol'!BC34</f>
        <v>0</v>
      </c>
      <c r="H7" s="293">
        <f>'SO 03 001 Pol'!BD34</f>
        <v>0</v>
      </c>
      <c r="I7" s="294">
        <f>'SO 03 001 Pol'!BE34</f>
        <v>0</v>
      </c>
    </row>
    <row r="8" spans="1:9" s="126" customFormat="1" ht="12.75">
      <c r="A8" s="291" t="str">
        <f>'SO 03 001 Pol'!B35</f>
        <v>2</v>
      </c>
      <c r="B8" s="62" t="str">
        <f>'SO 03 001 Pol'!C35</f>
        <v>Základy a zvláštní zakládání</v>
      </c>
      <c r="D8" s="203"/>
      <c r="E8" s="292">
        <f>'SO 03 001 Pol'!BA38</f>
        <v>0</v>
      </c>
      <c r="F8" s="293">
        <f>'SO 03 001 Pol'!BB38</f>
        <v>0</v>
      </c>
      <c r="G8" s="293">
        <f>'SO 03 001 Pol'!BC38</f>
        <v>0</v>
      </c>
      <c r="H8" s="293">
        <f>'SO 03 001 Pol'!BD38</f>
        <v>0</v>
      </c>
      <c r="I8" s="294">
        <f>'SO 03 001 Pol'!BE38</f>
        <v>0</v>
      </c>
    </row>
    <row r="9" spans="1:9" s="126" customFormat="1" ht="12.75">
      <c r="A9" s="291" t="str">
        <f>'SO 03 001 Pol'!B39</f>
        <v>3</v>
      </c>
      <c r="B9" s="62" t="str">
        <f>'SO 03 001 Pol'!C39</f>
        <v>Svislé a kompletní konstrukce</v>
      </c>
      <c r="D9" s="203"/>
      <c r="E9" s="292">
        <f>'SO 03 001 Pol'!BA60</f>
        <v>0</v>
      </c>
      <c r="F9" s="293">
        <f>'SO 03 001 Pol'!BB60</f>
        <v>0</v>
      </c>
      <c r="G9" s="293">
        <f>'SO 03 001 Pol'!BC60</f>
        <v>0</v>
      </c>
      <c r="H9" s="293">
        <f>'SO 03 001 Pol'!BD60</f>
        <v>0</v>
      </c>
      <c r="I9" s="294">
        <f>'SO 03 001 Pol'!BE60</f>
        <v>0</v>
      </c>
    </row>
    <row r="10" spans="1:9" s="126" customFormat="1" ht="12.75">
      <c r="A10" s="291" t="str">
        <f>'SO 03 001 Pol'!B61</f>
        <v>96</v>
      </c>
      <c r="B10" s="62" t="str">
        <f>'SO 03 001 Pol'!C61</f>
        <v>Bourání konstrukcí</v>
      </c>
      <c r="D10" s="203"/>
      <c r="E10" s="292">
        <f>'SO 03 001 Pol'!BA68</f>
        <v>0</v>
      </c>
      <c r="F10" s="293">
        <f>'SO 03 001 Pol'!BB68</f>
        <v>0</v>
      </c>
      <c r="G10" s="293">
        <f>'SO 03 001 Pol'!BC68</f>
        <v>0</v>
      </c>
      <c r="H10" s="293">
        <f>'SO 03 001 Pol'!BD68</f>
        <v>0</v>
      </c>
      <c r="I10" s="294">
        <f>'SO 03 001 Pol'!BE68</f>
        <v>0</v>
      </c>
    </row>
    <row r="11" spans="1:9" s="126" customFormat="1" ht="12.75">
      <c r="A11" s="291" t="str">
        <f>'SO 03 001 Pol'!B69</f>
        <v>97</v>
      </c>
      <c r="B11" s="62" t="str">
        <f>'SO 03 001 Pol'!C69</f>
        <v>Prorážení otvorů</v>
      </c>
      <c r="D11" s="203"/>
      <c r="E11" s="292">
        <f>'SO 03 001 Pol'!BA73</f>
        <v>0</v>
      </c>
      <c r="F11" s="293">
        <f>'SO 03 001 Pol'!BB73</f>
        <v>0</v>
      </c>
      <c r="G11" s="293">
        <f>'SO 03 001 Pol'!BC73</f>
        <v>0</v>
      </c>
      <c r="H11" s="293">
        <f>'SO 03 001 Pol'!BD73</f>
        <v>0</v>
      </c>
      <c r="I11" s="294">
        <f>'SO 03 001 Pol'!BE73</f>
        <v>0</v>
      </c>
    </row>
    <row r="12" spans="1:9" s="126" customFormat="1" ht="13.5" thickBot="1">
      <c r="A12" s="291" t="str">
        <f>'SO 03 001 Pol'!B74</f>
        <v>99</v>
      </c>
      <c r="B12" s="62" t="str">
        <f>'SO 03 001 Pol'!C74</f>
        <v>Staveništní přesun hmot</v>
      </c>
      <c r="D12" s="203"/>
      <c r="E12" s="292">
        <f>'SO 03 001 Pol'!BA76</f>
        <v>0</v>
      </c>
      <c r="F12" s="293">
        <f>'SO 03 001 Pol'!BB76</f>
        <v>0</v>
      </c>
      <c r="G12" s="293">
        <f>'SO 03 001 Pol'!BC76</f>
        <v>0</v>
      </c>
      <c r="H12" s="293">
        <f>'SO 03 001 Pol'!BD76</f>
        <v>0</v>
      </c>
      <c r="I12" s="294">
        <f>'SO 03 001 Pol'!BE76</f>
        <v>0</v>
      </c>
    </row>
    <row r="13" spans="1:9" s="14" customFormat="1" ht="13.5" thickBot="1">
      <c r="A13" s="204"/>
      <c r="B13" s="205" t="s">
        <v>79</v>
      </c>
      <c r="C13" s="205"/>
      <c r="D13" s="206"/>
      <c r="E13" s="207">
        <f>SUM(E7:E12)</f>
        <v>0</v>
      </c>
      <c r="F13" s="208">
        <f>SUM(F7:F12)</f>
        <v>0</v>
      </c>
      <c r="G13" s="208">
        <f>SUM(G7:G12)</f>
        <v>0</v>
      </c>
      <c r="H13" s="208">
        <f>SUM(H7:H12)</f>
        <v>0</v>
      </c>
      <c r="I13" s="209">
        <f>SUM(I7:I12)</f>
        <v>0</v>
      </c>
    </row>
    <row r="14" spans="1:9" ht="12.75">
      <c r="A14" s="126"/>
      <c r="B14" s="126"/>
      <c r="C14" s="126"/>
      <c r="D14" s="126"/>
      <c r="E14" s="126"/>
      <c r="F14" s="126"/>
      <c r="G14" s="126"/>
      <c r="H14" s="126"/>
      <c r="I14" s="126"/>
    </row>
    <row r="15" spans="1:57" ht="19.5" customHeight="1">
      <c r="A15" s="195" t="s">
        <v>80</v>
      </c>
      <c r="B15" s="195"/>
      <c r="C15" s="195"/>
      <c r="D15" s="195"/>
      <c r="E15" s="195"/>
      <c r="F15" s="195"/>
      <c r="G15" s="210"/>
      <c r="H15" s="195"/>
      <c r="I15" s="195"/>
      <c r="BA15" s="132"/>
      <c r="BB15" s="132"/>
      <c r="BC15" s="132"/>
      <c r="BD15" s="132"/>
      <c r="BE15" s="132"/>
    </row>
    <row r="16" ht="13.5" thickBot="1"/>
    <row r="17" spans="1:9" ht="12.75">
      <c r="A17" s="161" t="s">
        <v>81</v>
      </c>
      <c r="B17" s="162"/>
      <c r="C17" s="162"/>
      <c r="D17" s="211"/>
      <c r="E17" s="212" t="s">
        <v>82</v>
      </c>
      <c r="F17" s="213" t="s">
        <v>12</v>
      </c>
      <c r="G17" s="214" t="s">
        <v>83</v>
      </c>
      <c r="H17" s="215"/>
      <c r="I17" s="216" t="s">
        <v>82</v>
      </c>
    </row>
    <row r="18" spans="1:53" ht="12.75">
      <c r="A18" s="155" t="s">
        <v>133</v>
      </c>
      <c r="B18" s="146"/>
      <c r="C18" s="146"/>
      <c r="D18" s="217"/>
      <c r="E18" s="218"/>
      <c r="F18" s="219"/>
      <c r="G18" s="220">
        <v>0</v>
      </c>
      <c r="H18" s="221"/>
      <c r="I18" s="222">
        <f aca="true" t="shared" si="0" ref="I18:I25">E18+F18*G18/100</f>
        <v>0</v>
      </c>
      <c r="BA18" s="1">
        <v>0</v>
      </c>
    </row>
    <row r="19" spans="1:53" ht="12.75">
      <c r="A19" s="155" t="s">
        <v>134</v>
      </c>
      <c r="B19" s="146"/>
      <c r="C19" s="146"/>
      <c r="D19" s="217"/>
      <c r="E19" s="218"/>
      <c r="F19" s="219"/>
      <c r="G19" s="220">
        <v>0</v>
      </c>
      <c r="H19" s="221"/>
      <c r="I19" s="222">
        <f t="shared" si="0"/>
        <v>0</v>
      </c>
      <c r="BA19" s="1">
        <v>0</v>
      </c>
    </row>
    <row r="20" spans="1:53" ht="12.75">
      <c r="A20" s="155" t="s">
        <v>135</v>
      </c>
      <c r="B20" s="146"/>
      <c r="C20" s="146"/>
      <c r="D20" s="217"/>
      <c r="E20" s="218"/>
      <c r="F20" s="219"/>
      <c r="G20" s="220">
        <v>0</v>
      </c>
      <c r="H20" s="221"/>
      <c r="I20" s="222">
        <f t="shared" si="0"/>
        <v>0</v>
      </c>
      <c r="BA20" s="1">
        <v>0</v>
      </c>
    </row>
    <row r="21" spans="1:53" ht="12.75">
      <c r="A21" s="155" t="s">
        <v>136</v>
      </c>
      <c r="B21" s="146"/>
      <c r="C21" s="146"/>
      <c r="D21" s="217"/>
      <c r="E21" s="218"/>
      <c r="F21" s="219"/>
      <c r="G21" s="220">
        <v>0</v>
      </c>
      <c r="H21" s="221"/>
      <c r="I21" s="222">
        <f t="shared" si="0"/>
        <v>0</v>
      </c>
      <c r="BA21" s="1">
        <v>0</v>
      </c>
    </row>
    <row r="22" spans="1:53" ht="12.75">
      <c r="A22" s="155" t="s">
        <v>137</v>
      </c>
      <c r="B22" s="146"/>
      <c r="C22" s="146"/>
      <c r="D22" s="217"/>
      <c r="E22" s="218"/>
      <c r="F22" s="219"/>
      <c r="G22" s="220">
        <v>0</v>
      </c>
      <c r="H22" s="221"/>
      <c r="I22" s="222">
        <f t="shared" si="0"/>
        <v>0</v>
      </c>
      <c r="BA22" s="1">
        <v>1</v>
      </c>
    </row>
    <row r="23" spans="1:53" ht="12.75">
      <c r="A23" s="155" t="s">
        <v>138</v>
      </c>
      <c r="B23" s="146"/>
      <c r="C23" s="146"/>
      <c r="D23" s="217"/>
      <c r="E23" s="218"/>
      <c r="F23" s="219"/>
      <c r="G23" s="220">
        <v>0</v>
      </c>
      <c r="H23" s="221"/>
      <c r="I23" s="222">
        <f t="shared" si="0"/>
        <v>0</v>
      </c>
      <c r="BA23" s="1">
        <v>1</v>
      </c>
    </row>
    <row r="24" spans="1:53" ht="12.75">
      <c r="A24" s="155" t="s">
        <v>139</v>
      </c>
      <c r="B24" s="146"/>
      <c r="C24" s="146"/>
      <c r="D24" s="217"/>
      <c r="E24" s="218"/>
      <c r="F24" s="219"/>
      <c r="G24" s="220">
        <v>0</v>
      </c>
      <c r="H24" s="221"/>
      <c r="I24" s="222">
        <f t="shared" si="0"/>
        <v>0</v>
      </c>
      <c r="BA24" s="1">
        <v>2</v>
      </c>
    </row>
    <row r="25" spans="1:53" ht="12.75">
      <c r="A25" s="155" t="s">
        <v>140</v>
      </c>
      <c r="B25" s="146"/>
      <c r="C25" s="146"/>
      <c r="D25" s="217"/>
      <c r="E25" s="218"/>
      <c r="F25" s="219"/>
      <c r="G25" s="220">
        <v>0</v>
      </c>
      <c r="H25" s="221"/>
      <c r="I25" s="222">
        <f t="shared" si="0"/>
        <v>0</v>
      </c>
      <c r="BA25" s="1">
        <v>2</v>
      </c>
    </row>
    <row r="26" spans="1:9" ht="13.5" thickBot="1">
      <c r="A26" s="223"/>
      <c r="B26" s="224" t="s">
        <v>84</v>
      </c>
      <c r="C26" s="225"/>
      <c r="D26" s="226"/>
      <c r="E26" s="227"/>
      <c r="F26" s="228"/>
      <c r="G26" s="228"/>
      <c r="H26" s="321">
        <f>SUM(I18:I25)</f>
        <v>0</v>
      </c>
      <c r="I26" s="322"/>
    </row>
    <row r="28" spans="2:9" ht="12.75">
      <c r="B28" s="14"/>
      <c r="F28" s="229"/>
      <c r="G28" s="230"/>
      <c r="H28" s="230"/>
      <c r="I28" s="46"/>
    </row>
    <row r="29" spans="6:9" ht="12.75">
      <c r="F29" s="229"/>
      <c r="G29" s="230"/>
      <c r="H29" s="230"/>
      <c r="I29" s="46"/>
    </row>
    <row r="30" spans="6:9" ht="12.75">
      <c r="F30" s="229"/>
      <c r="G30" s="230"/>
      <c r="H30" s="230"/>
      <c r="I30" s="46"/>
    </row>
    <row r="31" spans="6:9" ht="12.75">
      <c r="F31" s="229"/>
      <c r="G31" s="230"/>
      <c r="H31" s="230"/>
      <c r="I31" s="46"/>
    </row>
    <row r="32" spans="6:9" ht="12.75">
      <c r="F32" s="229"/>
      <c r="G32" s="230"/>
      <c r="H32" s="230"/>
      <c r="I32" s="46"/>
    </row>
    <row r="33" spans="6:9" ht="12.75"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</sheetData>
  <mergeCells count="4">
    <mergeCell ref="H26:I26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 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Varadínek</dc:creator>
  <cp:keywords/>
  <dc:description/>
  <cp:lastModifiedBy>tomecek</cp:lastModifiedBy>
  <cp:lastPrinted>2012-03-16T06:58:09Z</cp:lastPrinted>
  <dcterms:created xsi:type="dcterms:W3CDTF">2011-10-25T08:48:40Z</dcterms:created>
  <dcterms:modified xsi:type="dcterms:W3CDTF">2012-03-16T10:01:45Z</dcterms:modified>
  <cp:category/>
  <cp:version/>
  <cp:contentType/>
  <cp:contentStatus/>
</cp:coreProperties>
</file>