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60" windowWidth="18795" windowHeight="12015" activeTab="3"/>
  </bookViews>
  <sheets>
    <sheet name="Stavba" sheetId="1" r:id="rId1"/>
    <sheet name="01 kom-I KL" sheetId="2" r:id="rId2"/>
    <sheet name="01 kom-I Rek" sheetId="3" r:id="rId3"/>
    <sheet name="01 kom-I Pol" sheetId="4" r:id="rId4"/>
    <sheet name="02 kom-II KL" sheetId="5" r:id="rId5"/>
    <sheet name="02 kom-II Rek" sheetId="6" r:id="rId6"/>
    <sheet name="02 kom-II Pol" sheetId="7" r:id="rId7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'01 kom-I KL'!$A$1:$G$45</definedName>
    <definedName name="_xlnm.Print_Area" localSheetId="3">'01 kom-I Pol'!$A$1:$K$64</definedName>
    <definedName name="_xlnm.Print_Area" localSheetId="2">'01 kom-I Rek'!$A$1:$I$20</definedName>
    <definedName name="_xlnm.Print_Area" localSheetId="4">'02 kom-II KL'!$A$1:$G$45</definedName>
    <definedName name="_xlnm.Print_Area" localSheetId="6">'02 kom-II Pol'!$A$1:$K$74</definedName>
    <definedName name="_xlnm.Print_Area" localSheetId="5">'02 kom-II Rek'!$A$1:$I$20</definedName>
    <definedName name="_xlnm.Print_Area" localSheetId="0">'Stavba'!$B$1:$J$67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#REF!</definedName>
    <definedName name="solver_opt" localSheetId="6" hidden="1">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'Stavba'!$F$55:$J$55</definedName>
    <definedName name="StavbaCelkem" localSheetId="0">'Stavba'!$H$32</definedName>
    <definedName name="Zhotovitel" localSheetId="0">'Stavba'!$D$7</definedName>
    <definedName name="_xlnm.Print_Titles" localSheetId="2">'01 kom-I Rek'!$1:$6</definedName>
    <definedName name="_xlnm.Print_Titles" localSheetId="3">'01 kom-I Pol'!$1:$6</definedName>
    <definedName name="_xlnm.Print_Titles" localSheetId="5">'02 kom-II Rek'!$1:$6</definedName>
    <definedName name="_xlnm.Print_Titles" localSheetId="6">'02 kom-II Pol'!$1:$6</definedName>
  </definedNames>
  <calcPr fullCalcOnLoad="1"/>
</workbook>
</file>

<file path=xl/sharedStrings.xml><?xml version="1.0" encoding="utf-8"?>
<sst xmlns="http://schemas.openxmlformats.org/spreadsheetml/2006/main" count="623" uniqueCount="244">
  <si>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</si>
  <si>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</si>
  <si>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</si>
  <si>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</si>
  <si>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</si>
  <si>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</si>
  <si>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</si>
  <si>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</si>
  <si>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</si>
  <si>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</si>
  <si>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</si>
  <si>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</si>
  <si>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</si>
  <si>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</si>
  <si>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</si>
  <si>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</si>
  <si>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</si>
  <si>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</si>
  <si>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</si>
  <si>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</si>
  <si>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</si>
  <si>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</si>
  <si>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</si>
  <si>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</si>
  <si>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</si>
  <si>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</si>
  <si>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</si>
  <si>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</si>
  <si>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</si>
  <si>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</si>
  <si>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</si>
  <si>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</si>
  <si>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</si>
  <si>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</si>
  <si>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</si>
  <si>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</si>
  <si>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</si>
  <si>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</si>
  <si>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</si>
  <si>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</si>
  <si>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</si>
  <si>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</si>
  <si>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</si>
  <si>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</si>
  <si>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</si>
  <si>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</si>
  <si>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</si>
  <si>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</si>
  <si>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</si>
  <si>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</si>
  <si>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</si>
  <si>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</si>
  <si>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</si>
  <si>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</si>
  <si>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</si>
  <si>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</si>
  <si>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</si>
  <si>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</si>
  <si>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</si>
  <si>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</si>
  <si>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</si>
  <si>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</si>
  <si>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</si>
  <si>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</si>
  <si>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</si>
  <si>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</si>
  <si>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</si>
  <si>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</si>
  <si>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</si>
  <si>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</si>
  <si>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</si>
  <si>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</si>
  <si>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</si>
  <si>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</si>
  <si>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</si>
  <si>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</si>
  <si>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</si>
  <si>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</si>
  <si>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</si>
  <si>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</si>
  <si>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</si>
  <si>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</si>
  <si>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</si>
  <si>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</si>
  <si>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</si>
  <si>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</si>
  <si>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</si>
  <si>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</si>
  <si>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</si>
  <si>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</si>
  <si>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</si>
  <si>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</si>
  <si>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</si>
  <si>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</si>
  <si>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</si>
  <si>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</si>
  <si>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</si>
  <si>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</si>
  <si>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</si>
  <si>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</si>
  <si>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</si>
  <si>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</si>
  <si>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</si>
  <si>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29106</t>
  </si>
  <si>
    <t>Rekonstrukce HPC2 v k.ú. Útěchovice pod Strážištěm</t>
  </si>
  <si>
    <t>29106 Rekonstrukce HPC2 v k.ú. Útěchovice pod Strážištěm</t>
  </si>
  <si>
    <t>01</t>
  </si>
  <si>
    <t>kom1</t>
  </si>
  <si>
    <t>01 kom1</t>
  </si>
  <si>
    <t>822.29</t>
  </si>
  <si>
    <t>m2</t>
  </si>
  <si>
    <t>kom-I</t>
  </si>
  <si>
    <t>Komunikace I.- RTS 10_2</t>
  </si>
  <si>
    <t>1 Zemní práce</t>
  </si>
  <si>
    <t>111201101R00</t>
  </si>
  <si>
    <t xml:space="preserve">Odstranění křovin i s kořeny na ploše do 1000 m2 </t>
  </si>
  <si>
    <t>111201401R00</t>
  </si>
  <si>
    <t xml:space="preserve">Spálení křovin a stromů o průměru do 100 mm </t>
  </si>
  <si>
    <t>111201501R00</t>
  </si>
  <si>
    <t xml:space="preserve">Spálení větví stromů o průměru nad 100 mm </t>
  </si>
  <si>
    <t>kus</t>
  </si>
  <si>
    <t>112101101R00</t>
  </si>
  <si>
    <t xml:space="preserve">Kácení stromů listnatých o průměru kmene 10-30 cm </t>
  </si>
  <si>
    <t>121101103R00</t>
  </si>
  <si>
    <t xml:space="preserve">Sejmutí ornice s přemístěním přes 100 do 250 m </t>
  </si>
  <si>
    <t>m3</t>
  </si>
  <si>
    <t>122101402R00</t>
  </si>
  <si>
    <t xml:space="preserve">Vykopávky v zemníku v hor. 2 do 1000 m3 </t>
  </si>
  <si>
    <t>122302202R00</t>
  </si>
  <si>
    <t xml:space="preserve">Odkopávky pro silnice v hor. 4 do 1000 m3 </t>
  </si>
  <si>
    <t>122302209R00</t>
  </si>
  <si>
    <t xml:space="preserve">Příplatek za lepivost - odkop pro silnice v hor. 4 </t>
  </si>
  <si>
    <t>122402202R00</t>
  </si>
  <si>
    <t xml:space="preserve">Odkopávky pro silnice v hor. 5 do 1000 m3 </t>
  </si>
  <si>
    <t>162401102R00</t>
  </si>
  <si>
    <t xml:space="preserve">Vodorovné přemístění výkopku z hor.1-4 do 2000 m </t>
  </si>
  <si>
    <t>171101105R00</t>
  </si>
  <si>
    <t xml:space="preserve">Uložení sypaniny do násypů zhutněných na 103% PS </t>
  </si>
  <si>
    <t>171201201R00</t>
  </si>
  <si>
    <t xml:space="preserve">Uložení sypaniny na skládku </t>
  </si>
  <si>
    <t>171201201R.1</t>
  </si>
  <si>
    <t>Uložení sypaniny na skládku přebytečná ornice</t>
  </si>
  <si>
    <t>174101103R00</t>
  </si>
  <si>
    <t>Zásyp zářezů se šikmými stěnami se zhutněním Zásyp vsakovacího příkopu</t>
  </si>
  <si>
    <t>583415064</t>
  </si>
  <si>
    <t xml:space="preserve">Kamenivo drcené frakce  8/16  B </t>
  </si>
  <si>
    <t>T</t>
  </si>
  <si>
    <t>181201102R00</t>
  </si>
  <si>
    <t xml:space="preserve">Úprava pláně v násypech v hor. 1-4, se zhutněním </t>
  </si>
  <si>
    <t>181301111R00</t>
  </si>
  <si>
    <t xml:space="preserve">Rozprostření ornice, rovina, tl.do 10 cm,nad 500m2 </t>
  </si>
  <si>
    <t>115001105R00</t>
  </si>
  <si>
    <t xml:space="preserve">Převedení vody potrubím o průměru do DN 600 mm </t>
  </si>
  <si>
    <t>m</t>
  </si>
  <si>
    <t>180402111R00</t>
  </si>
  <si>
    <t xml:space="preserve">Založení trávníku parkového výsevem v rovině </t>
  </si>
  <si>
    <t>00572460</t>
  </si>
  <si>
    <t>Směs travní technická balení 25 kg</t>
  </si>
  <si>
    <t>kg</t>
  </si>
  <si>
    <t>2</t>
  </si>
  <si>
    <t>Zakládání</t>
  </si>
  <si>
    <t>2 Zakládání</t>
  </si>
  <si>
    <t>212752113R00</t>
  </si>
  <si>
    <t xml:space="preserve">Trativody z drenážních trubek, lože, DN 160 mm </t>
  </si>
  <si>
    <t>28611225.A</t>
  </si>
  <si>
    <t>Trubka PVC drenážní flexibilní d 160 mm</t>
  </si>
  <si>
    <t>4</t>
  </si>
  <si>
    <t>Vodorovné konstrukce</t>
  </si>
  <si>
    <t>4 Vodorovné konstrukce</t>
  </si>
  <si>
    <t>452111111R00</t>
  </si>
  <si>
    <t xml:space="preserve">Osazení betonových pražců plochy do 250 cm2 </t>
  </si>
  <si>
    <t>59217420</t>
  </si>
  <si>
    <t>podkladní pražec obrubník půlený</t>
  </si>
  <si>
    <t>452311121R00</t>
  </si>
  <si>
    <t xml:space="preserve">Desky podkladní pod potrubí z betonu C 8/10 </t>
  </si>
  <si>
    <t>5</t>
  </si>
  <si>
    <t>Komunikace</t>
  </si>
  <si>
    <t>5 Komunikace</t>
  </si>
  <si>
    <t>564851111R00</t>
  </si>
  <si>
    <t xml:space="preserve">Podklad ze štěrkodrti po zhutnění tloušťky 15 cm </t>
  </si>
  <si>
    <t>564861111R00</t>
  </si>
  <si>
    <t xml:space="preserve">Podklad ze štěrkodrti po zhutnění tloušťky 20 cm </t>
  </si>
  <si>
    <t>569903311R00</t>
  </si>
  <si>
    <t xml:space="preserve">Zřízení zemních krajnic se zhutněním </t>
  </si>
  <si>
    <t>573431113R00</t>
  </si>
  <si>
    <t xml:space="preserve">Nátěr živičný s posypem, emulze siliční,1,60 kg/m2 </t>
  </si>
  <si>
    <t>574381111R00</t>
  </si>
  <si>
    <t xml:space="preserve">Makadam penetr.hrubý, kamen.hrubé z asfaltu, 9 cm </t>
  </si>
  <si>
    <t>9</t>
  </si>
  <si>
    <t>Ostatní konstrukce a práce-bourání</t>
  </si>
  <si>
    <t>9 Ostatní konstrukce a práce-bourání</t>
  </si>
  <si>
    <t>919411111R00</t>
  </si>
  <si>
    <t>Čelo propustku z bet.prostého z trub DN 30-50 cm Zřízení čel propustku (km 0,3962)</t>
  </si>
  <si>
    <t>919411121R01</t>
  </si>
  <si>
    <t>Čelo propustku z bet.prostého z trub DN 60-80 cm Čelo propustku (km 0,770)</t>
  </si>
  <si>
    <t>919514111R02</t>
  </si>
  <si>
    <t>Zřízení propustku z trub betonových/ŽB DN 60 cm Zřízení propustku (km 0,770)</t>
  </si>
  <si>
    <t>919411121R03</t>
  </si>
  <si>
    <t>919514111R00</t>
  </si>
  <si>
    <t>59222536</t>
  </si>
  <si>
    <t>Trouba železobet hrdlová TZH-Q 60/250</t>
  </si>
  <si>
    <t>919535555R00</t>
  </si>
  <si>
    <t xml:space="preserve">Obetonování trub propustku betonem prostým B 10 </t>
  </si>
  <si>
    <t>935111111R00</t>
  </si>
  <si>
    <t xml:space="preserve">Osazení přík. žlabu do štěrkopísku z tvárnic 50 cm </t>
  </si>
  <si>
    <t>59227515</t>
  </si>
  <si>
    <t>Žlabovka TBZ  50/65/16</t>
  </si>
  <si>
    <t>966008111R00</t>
  </si>
  <si>
    <t xml:space="preserve">Bourání trubního propustku z trub DN do 30 cm </t>
  </si>
  <si>
    <t>914001111R00</t>
  </si>
  <si>
    <t xml:space="preserve">Montáž svislých dopr.značek na sloupky, konzoly </t>
  </si>
  <si>
    <t>40444934.A</t>
  </si>
  <si>
    <t>Značka dopr výstražná A1- A30 700 mm fól1</t>
  </si>
  <si>
    <t>40445920</t>
  </si>
  <si>
    <t>Stojan k silničním dopravním značkám jednoduchý</t>
  </si>
  <si>
    <t>99</t>
  </si>
  <si>
    <t>Přesun hmot</t>
  </si>
  <si>
    <t>99 Přesun hmot</t>
  </si>
  <si>
    <t>998225111R00</t>
  </si>
  <si>
    <t xml:space="preserve">Přesun hmot, pozemní komunikace, kryt živičný </t>
  </si>
  <si>
    <t>t</t>
  </si>
  <si>
    <t>Zařízení staveniště</t>
  </si>
  <si>
    <t>PROfi Jihlava spol. s r.o.</t>
  </si>
  <si>
    <t>kom-I Komunikace I.- RTS 10_2</t>
  </si>
  <si>
    <t>02</t>
  </si>
  <si>
    <t>kom2</t>
  </si>
  <si>
    <t>02 kom2</t>
  </si>
  <si>
    <t>kom-II</t>
  </si>
  <si>
    <t>Komunikace II. RTS 10_2</t>
  </si>
  <si>
    <t>podkladní pražec obrubník půlený,</t>
  </si>
  <si>
    <t>Čelo propustku z bet.prostého z trub DN 30-50 cm Čelo propustku (hosp. sjezd)</t>
  </si>
  <si>
    <t>919411121R00</t>
  </si>
  <si>
    <t>Čelo propustku z bet.prostého z trub DN 60-80 cm Čelo propustku (km 0,287 29)</t>
  </si>
  <si>
    <t>919512111R00</t>
  </si>
  <si>
    <t xml:space="preserve">Zřízení propustku z trub betonových/ŽB DN 40 cm </t>
  </si>
  <si>
    <t>59222532</t>
  </si>
  <si>
    <t>Trouba železobet hrdlová TZH-Q 40/250</t>
  </si>
  <si>
    <t>Zřízení propustku z trub betonových/ŽB DN 60 cm Zřízení propustku (km 0,287 29)</t>
  </si>
  <si>
    <t>935112111R00</t>
  </si>
  <si>
    <t xml:space="preserve">Osazení přík.žlabu do B10 tl.10 cm z tvárnic 50 cm </t>
  </si>
  <si>
    <t>966008112R00</t>
  </si>
  <si>
    <t xml:space="preserve">Bourání trubního propustku z trub DN do 50 cm </t>
  </si>
  <si>
    <t>kom-II Komunikace II. RTS 10_2</t>
  </si>
  <si>
    <t>Slepý rozpočet stavby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</si>
</sst>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24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165" fontId="3" fillId="0" borderId="17" xfId="0" applyNumberFormat="1" applyFont="1" applyBorder="1"/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Continuous"/>
    </xf>
    <xf numFmtId="0" fontId="4" fillId="2" borderId="20" xfId="0" applyFont="1" applyFill="1" applyBorder="1" applyAlignment="1">
      <alignment horizontal="left"/>
    </xf>
    <xf numFmtId="0" fontId="3" fillId="0" borderId="21" xfId="0" applyFont="1" applyBorder="1"/>
    <xf numFmtId="49" fontId="3" fillId="0" borderId="22" xfId="0" applyNumberFormat="1" applyFont="1" applyBorder="1" applyAlignment="1">
      <alignment horizontal="left"/>
    </xf>
    <xf numFmtId="0" fontId="1" fillId="0" borderId="23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5" xfId="0" applyFont="1" applyBorder="1"/>
    <xf numFmtId="0" fontId="3" fillId="0" borderId="24" xfId="0" applyFont="1" applyBorder="1" applyAlignment="1">
      <alignment horizontal="left"/>
    </xf>
    <xf numFmtId="0" fontId="7" fillId="0" borderId="23" xfId="0" applyFont="1" applyBorder="1"/>
    <xf numFmtId="49" fontId="3" fillId="0" borderId="24" xfId="0" applyNumberFormat="1" applyFont="1" applyBorder="1" applyAlignment="1">
      <alignment horizontal="left"/>
    </xf>
    <xf numFmtId="49" fontId="7" fillId="2" borderId="23" xfId="0" applyNumberFormat="1" applyFont="1" applyFill="1" applyBorder="1"/>
    <xf numFmtId="49" fontId="1" fillId="2" borderId="3" xfId="0" applyNumberFormat="1" applyFont="1" applyFill="1" applyBorder="1"/>
    <xf numFmtId="0" fontId="7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15" xfId="0" applyFont="1" applyFill="1" applyBorder="1"/>
    <xf numFmtId="3" fontId="3" fillId="0" borderId="24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5" xfId="0" applyNumberFormat="1" applyFont="1" applyFill="1" applyBorder="1"/>
    <xf numFmtId="49" fontId="1" fillId="2" borderId="5" xfId="0" applyNumberFormat="1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6" xfId="0" applyFont="1" applyBorder="1"/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NumberFormat="1" applyFont="1" applyBorder="1"/>
    <xf numFmtId="0" fontId="3" fillId="0" borderId="27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7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3" fontId="1" fillId="0" borderId="0" xfId="0" applyNumberFormat="1" applyFont="1"/>
    <xf numFmtId="0" fontId="3" fillId="0" borderId="23" xfId="0" applyFont="1" applyBorder="1"/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3" xfId="0" applyFont="1" applyBorder="1"/>
    <xf numFmtId="0" fontId="1" fillId="0" borderId="34" xfId="0" applyFont="1" applyBorder="1"/>
    <xf numFmtId="3" fontId="1" fillId="0" borderId="22" xfId="0" applyNumberFormat="1" applyFont="1" applyBorder="1"/>
    <xf numFmtId="0" fontId="1" fillId="0" borderId="18" xfId="0" applyFont="1" applyBorder="1"/>
    <xf numFmtId="3" fontId="1" fillId="0" borderId="20" xfId="0" applyNumberFormat="1" applyFont="1" applyBorder="1"/>
    <xf numFmtId="0" fontId="1" fillId="0" borderId="19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5" xfId="0" applyFont="1" applyBorder="1"/>
    <xf numFmtId="0" fontId="1" fillId="0" borderId="34" xfId="0" applyFont="1" applyBorder="1" applyAlignment="1">
      <alignment shrinkToFit="1"/>
    </xf>
    <xf numFmtId="0" fontId="1" fillId="0" borderId="36" xfId="0" applyFont="1" applyBorder="1"/>
    <xf numFmtId="0" fontId="1" fillId="0" borderId="25" xfId="0" applyFont="1" applyBorder="1"/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3" fontId="1" fillId="0" borderId="39" xfId="0" applyNumberFormat="1" applyFont="1" applyBorder="1"/>
    <xf numFmtId="0" fontId="1" fillId="0" borderId="37" xfId="0" applyFont="1" applyBorder="1"/>
    <xf numFmtId="3" fontId="1" fillId="0" borderId="40" xfId="0" applyNumberFormat="1" applyFont="1" applyBorder="1"/>
    <xf numFmtId="0" fontId="1" fillId="0" borderId="38" xfId="0" applyFont="1" applyBorder="1"/>
    <xf numFmtId="0" fontId="7" fillId="2" borderId="18" xfId="0" applyFont="1" applyFill="1" applyBorder="1"/>
    <xf numFmtId="0" fontId="7" fillId="2" borderId="20" xfId="0" applyFont="1" applyFill="1" applyBorder="1"/>
    <xf numFmtId="0" fontId="7" fillId="2" borderId="19" xfId="0" applyFont="1" applyFill="1" applyBorder="1"/>
    <xf numFmtId="0" fontId="7" fillId="2" borderId="41" xfId="0" applyFont="1" applyFill="1" applyBorder="1"/>
    <xf numFmtId="0" fontId="7" fillId="2" borderId="42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3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167" fontId="1" fillId="0" borderId="1" xfId="0" applyNumberFormat="1" applyFont="1" applyBorder="1" applyAlignment="1">
      <alignment horizontal="right" indent="2"/>
    </xf>
    <xf numFmtId="167" fontId="1" fillId="0" borderId="27" xfId="0" applyNumberFormat="1" applyFont="1" applyBorder="1" applyAlignment="1">
      <alignment horizontal="right" indent="2"/>
    </xf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7" xfId="0" applyFont="1" applyFill="1" applyBorder="1"/>
    <xf numFmtId="0" fontId="6" fillId="2" borderId="40" xfId="0" applyFont="1" applyFill="1" applyBorder="1"/>
    <xf numFmtId="0" fontId="6" fillId="2" borderId="38" xfId="0" applyFont="1" applyFill="1" applyBorder="1"/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 wrapText="1"/>
    </xf>
    <xf numFmtId="0" fontId="1" fillId="0" borderId="49" xfId="20" applyFont="1" applyBorder="1" applyAlignment="1">
      <alignment horizontal="center"/>
      <protection/>
    </xf>
    <xf numFmtId="0" fontId="1" fillId="0" borderId="50" xfId="20" applyFont="1" applyBorder="1" applyAlignment="1">
      <alignment horizontal="center"/>
      <protection/>
    </xf>
    <xf numFmtId="0" fontId="7" fillId="0" borderId="51" xfId="20" applyFont="1" applyBorder="1">
      <alignment/>
      <protection/>
    </xf>
    <xf numFmtId="0" fontId="1" fillId="0" borderId="51" xfId="20" applyFont="1" applyBorder="1">
      <alignment/>
      <protection/>
    </xf>
    <xf numFmtId="0" fontId="1" fillId="0" borderId="51" xfId="20" applyFont="1" applyBorder="1" applyAlignment="1">
      <alignment horizontal="right"/>
      <protection/>
    </xf>
    <xf numFmtId="0" fontId="1" fillId="0" borderId="52" xfId="20" applyFont="1" applyBorder="1">
      <alignment/>
      <protection/>
    </xf>
    <xf numFmtId="0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7" fillId="0" borderId="56" xfId="20" applyFont="1" applyBorder="1">
      <alignment/>
      <protection/>
    </xf>
    <xf numFmtId="0" fontId="1" fillId="0" borderId="56" xfId="20" applyFont="1" applyBorder="1">
      <alignment/>
      <protection/>
    </xf>
    <xf numFmtId="0" fontId="1" fillId="0" borderId="56" xfId="20" applyFont="1" applyBorder="1" applyAlignment="1">
      <alignment horizontal="right"/>
      <protection/>
    </xf>
    <xf numFmtId="0" fontId="1" fillId="0" borderId="57" xfId="20" applyFont="1" applyBorder="1" applyAlignment="1">
      <alignment horizontal="left"/>
      <protection/>
    </xf>
    <xf numFmtId="0" fontId="1" fillId="0" borderId="56" xfId="20" applyFont="1" applyBorder="1" applyAlignment="1">
      <alignment horizontal="left"/>
      <protection/>
    </xf>
    <xf numFmtId="0" fontId="1" fillId="0" borderId="58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3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2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2" xfId="0" applyFont="1" applyFill="1" applyBorder="1"/>
    <xf numFmtId="0" fontId="7" fillId="2" borderId="61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right"/>
    </xf>
    <xf numFmtId="4" fontId="4" fillId="2" borderId="42" xfId="0" applyNumberFormat="1" applyFont="1" applyFill="1" applyBorder="1" applyAlignment="1">
      <alignment horizontal="right"/>
    </xf>
    <xf numFmtId="0" fontId="1" fillId="0" borderId="28" xfId="0" applyFont="1" applyBorder="1"/>
    <xf numFmtId="3" fontId="1" fillId="0" borderId="3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1" fillId="2" borderId="37" xfId="0" applyFont="1" applyFill="1" applyBorder="1"/>
    <xf numFmtId="0" fontId="7" fillId="2" borderId="40" xfId="0" applyFont="1" applyFill="1" applyBorder="1"/>
    <xf numFmtId="0" fontId="1" fillId="2" borderId="40" xfId="0" applyFont="1" applyFill="1" applyBorder="1"/>
    <xf numFmtId="4" fontId="1" fillId="2" borderId="48" xfId="0" applyNumberFormat="1" applyFont="1" applyFill="1" applyBorder="1"/>
    <xf numFmtId="4" fontId="1" fillId="2" borderId="37" xfId="0" applyNumberFormat="1" applyFont="1" applyFill="1" applyBorder="1"/>
    <xf numFmtId="4" fontId="1" fillId="2" borderId="40" xfId="0" applyNumberFormat="1" applyFont="1" applyFill="1" applyBorder="1"/>
    <xf numFmtId="3" fontId="7" fillId="2" borderId="40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3" fontId="3" fillId="0" borderId="0" xfId="0" applyNumberFormat="1" applyFont="1"/>
    <xf numFmtId="4" fontId="3" fillId="0" borderId="0" xfId="0" applyNumberFormat="1" applyFont="1"/>
    <xf numFmtId="0" fontId="9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3" fillId="0" borderId="52" xfId="20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3" xfId="20" applyFont="1" applyBorder="1">
      <alignment/>
      <protection/>
    </xf>
    <xf numFmtId="49" fontId="1" fillId="0" borderId="54" xfId="20" applyNumberFormat="1" applyFont="1" applyBorder="1" applyAlignment="1">
      <alignment horizontal="center"/>
      <protection/>
    </xf>
    <xf numFmtId="0" fontId="1" fillId="0" borderId="57" xfId="20" applyFont="1" applyBorder="1" applyAlignment="1">
      <alignment horizontal="center" shrinkToFit="1"/>
      <protection/>
    </xf>
    <xf numFmtId="0" fontId="1" fillId="0" borderId="56" xfId="20" applyFont="1" applyBorder="1" applyAlignment="1">
      <alignment horizontal="center" shrinkToFit="1"/>
      <protection/>
    </xf>
    <xf numFmtId="0" fontId="1" fillId="0" borderId="58" xfId="20" applyFont="1" applyBorder="1" applyAlignment="1">
      <alignment horizontal="center" shrinkToFit="1"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5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5" xfId="20" applyFont="1" applyFill="1" applyBorder="1" applyAlignment="1">
      <alignment horizontal="center"/>
      <protection/>
    </xf>
    <xf numFmtId="0" fontId="3" fillId="2" borderId="15" xfId="20" applyFont="1" applyFill="1" applyBorder="1" applyAlignment="1">
      <alignment horizontal="center" wrapText="1"/>
      <protection/>
    </xf>
    <xf numFmtId="0" fontId="7" fillId="0" borderId="17" xfId="20" applyFont="1" applyBorder="1" applyAlignment="1">
      <alignment horizontal="center"/>
      <protection/>
    </xf>
    <xf numFmtId="49" fontId="7" fillId="0" borderId="17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8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8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6" xfId="20" applyFont="1" applyBorder="1" applyAlignment="1">
      <alignment horizontal="center" vertical="top"/>
      <protection/>
    </xf>
    <xf numFmtId="49" fontId="8" fillId="0" borderId="16" xfId="20" applyNumberFormat="1" applyFont="1" applyBorder="1" applyAlignment="1">
      <alignment horizontal="left" vertical="top"/>
      <protection/>
    </xf>
    <xf numFmtId="0" fontId="8" fillId="0" borderId="16" xfId="20" applyFont="1" applyBorder="1" applyAlignment="1">
      <alignment vertical="top" wrapText="1"/>
      <protection/>
    </xf>
    <xf numFmtId="49" fontId="8" fillId="0" borderId="16" xfId="20" applyNumberFormat="1" applyFont="1" applyBorder="1" applyAlignment="1">
      <alignment horizontal="center" shrinkToFit="1"/>
      <protection/>
    </xf>
    <xf numFmtId="4" fontId="8" fillId="0" borderId="16" xfId="20" applyNumberFormat="1" applyFont="1" applyBorder="1" applyAlignment="1">
      <alignment horizontal="right"/>
      <protection/>
    </xf>
    <xf numFmtId="4" fontId="8" fillId="0" borderId="16" xfId="20" applyNumberFormat="1" applyFont="1" applyBorder="1">
      <alignment/>
      <protection/>
    </xf>
    <xf numFmtId="168" fontId="8" fillId="0" borderId="16" xfId="20" applyNumberFormat="1" applyFont="1" applyBorder="1">
      <alignment/>
      <protection/>
    </xf>
    <xf numFmtId="4" fontId="8" fillId="0" borderId="8" xfId="20" applyNumberFormat="1" applyFont="1" applyBorder="1">
      <alignment/>
      <protection/>
    </xf>
    <xf numFmtId="0" fontId="3" fillId="0" borderId="17" xfId="20" applyFont="1" applyBorder="1" applyAlignment="1">
      <alignment horizontal="center"/>
      <protection/>
    </xf>
    <xf numFmtId="49" fontId="3" fillId="0" borderId="17" xfId="20" applyNumberFormat="1" applyFont="1" applyBorder="1" applyAlignment="1">
      <alignment horizontal="left"/>
      <protection/>
    </xf>
    <xf numFmtId="0" fontId="13" fillId="6" borderId="4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5" xfId="0" applyNumberFormat="1" applyFont="1" applyBorder="1"/>
    <xf numFmtId="4" fontId="1" fillId="0" borderId="5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0" fontId="1" fillId="0" borderId="0" xfId="20" applyFont="1" applyBorder="1">
      <alignment/>
      <protection/>
    </xf>
    <xf numFmtId="0" fontId="1" fillId="2" borderId="15" xfId="20" applyFont="1" applyFill="1" applyBorder="1" applyAlignment="1">
      <alignment horizontal="center"/>
      <protection/>
    </xf>
    <xf numFmtId="49" fontId="16" fillId="2" borderId="15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5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5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7"/>
  <sheetViews>
    <sheetView showGridLines="0" zoomScaleSheetLayoutView="75" workbookViewId="0" topLeftCell="B46"/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243</v>
      </c>
      <c r="E2" s="5"/>
      <c r="F2" s="4"/>
      <c r="G2" s="6"/>
      <c r="H2" s="7" t="s">
        <v>0</v>
      </c>
      <c r="I2" s="8">
        <f ca="1">TODAY()</f>
        <v>40555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103</v>
      </c>
      <c r="E5" s="13" t="s">
        <v>104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10</v>
      </c>
      <c r="E19" s="31" t="s">
        <v>12</v>
      </c>
      <c r="F19" s="32"/>
      <c r="G19" s="33"/>
      <c r="H19" s="33"/>
      <c r="I19" s="34">
        <f>ROUND(G32,0)</f>
        <v>0</v>
      </c>
      <c r="J19" s="35"/>
      <c r="K19" s="36"/>
    </row>
    <row r="20" spans="2:11" ht="12.75">
      <c r="B20" s="28" t="s">
        <v>13</v>
      </c>
      <c r="C20" s="29"/>
      <c r="D20" s="30">
        <f>SazbaDPH1</f>
        <v>10</v>
      </c>
      <c r="E20" s="31" t="s">
        <v>12</v>
      </c>
      <c r="F20" s="37"/>
      <c r="G20" s="38"/>
      <c r="H20" s="38"/>
      <c r="I20" s="39">
        <f>ROUND(I19*D20/100,0)</f>
        <v>0</v>
      </c>
      <c r="J20" s="40"/>
      <c r="K20" s="36"/>
    </row>
    <row r="21" spans="2:11" ht="12.75">
      <c r="B21" s="28" t="s">
        <v>11</v>
      </c>
      <c r="C21" s="29"/>
      <c r="D21" s="30">
        <v>20</v>
      </c>
      <c r="E21" s="31" t="s">
        <v>12</v>
      </c>
      <c r="F21" s="37"/>
      <c r="G21" s="38"/>
      <c r="H21" s="38"/>
      <c r="I21" s="39">
        <f>ROUND(H32,0)</f>
        <v>0</v>
      </c>
      <c r="J21" s="40"/>
      <c r="K21" s="36"/>
    </row>
    <row r="22" spans="2:11" ht="13.5" thickBot="1">
      <c r="B22" s="28" t="s">
        <v>13</v>
      </c>
      <c r="C22" s="29"/>
      <c r="D22" s="30">
        <f>SazbaDPH2</f>
        <v>20</v>
      </c>
      <c r="E22" s="31" t="s">
        <v>12</v>
      </c>
      <c r="F22" s="41"/>
      <c r="G22" s="42"/>
      <c r="H22" s="42"/>
      <c r="I22" s="43">
        <f>ROUND(I21*D21/100,0)</f>
        <v>0</v>
      </c>
      <c r="J22" s="44"/>
      <c r="K22" s="36"/>
    </row>
    <row r="23" spans="2:11" ht="16.5" thickBot="1">
      <c r="B23" s="45" t="s">
        <v>14</v>
      </c>
      <c r="C23" s="46"/>
      <c r="D23" s="46"/>
      <c r="E23" s="47"/>
      <c r="F23" s="48"/>
      <c r="G23" s="49"/>
      <c r="H23" s="49"/>
      <c r="I23" s="50">
        <f>SUM(I19:I22)</f>
        <v>0</v>
      </c>
      <c r="J23" s="51"/>
      <c r="K23" s="52"/>
    </row>
    <row r="26" ht="1.5" customHeight="1"/>
    <row r="27" spans="2:12" ht="15.75" customHeight="1">
      <c r="B27" s="13" t="s">
        <v>15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ht="5.25" customHeight="1">
      <c r="L28" s="54"/>
    </row>
    <row r="29" spans="2:10" ht="24" customHeight="1">
      <c r="B29" s="55" t="s">
        <v>16</v>
      </c>
      <c r="C29" s="56"/>
      <c r="D29" s="56"/>
      <c r="E29" s="57"/>
      <c r="F29" s="58" t="s">
        <v>17</v>
      </c>
      <c r="G29" s="59" t="str">
        <f>CONCATENATE("Základ DPH ",SazbaDPH1," %")</f>
        <v>Základ DPH 10 %</v>
      </c>
      <c r="H29" s="58" t="str">
        <f>CONCATENATE("Základ DPH ",SazbaDPH2," %")</f>
        <v>Základ DPH 20 %</v>
      </c>
      <c r="I29" s="58" t="s">
        <v>18</v>
      </c>
      <c r="J29" s="58" t="s">
        <v>12</v>
      </c>
    </row>
    <row r="30" spans="2:10" ht="12.75">
      <c r="B30" s="60" t="s">
        <v>106</v>
      </c>
      <c r="C30" s="61" t="s">
        <v>107</v>
      </c>
      <c r="D30" s="62"/>
      <c r="E30" s="63"/>
      <c r="F30" s="64">
        <f>G30+H30+I30</f>
        <v>0</v>
      </c>
      <c r="G30" s="65">
        <v>0</v>
      </c>
      <c r="H30" s="66">
        <v>0</v>
      </c>
      <c r="I30" s="66">
        <f aca="true" t="shared" si="0" ref="I30:I31">(G30*SazbaDPH1)/100+(H30*SazbaDPH2)/100</f>
        <v>0</v>
      </c>
      <c r="J30" s="67" t="str">
        <f aca="true" t="shared" si="1" ref="J30:J31">IF(CelkemObjekty=0,"",F30/CelkemObjekty*100)</f>
        <v/>
      </c>
    </row>
    <row r="31" spans="2:10" ht="12.75">
      <c r="B31" s="68" t="s">
        <v>224</v>
      </c>
      <c r="C31" s="69" t="s">
        <v>225</v>
      </c>
      <c r="D31" s="70"/>
      <c r="E31" s="71"/>
      <c r="F31" s="72">
        <f aca="true" t="shared" si="2" ref="F31">G31+H31+I31</f>
        <v>0</v>
      </c>
      <c r="G31" s="73">
        <v>0</v>
      </c>
      <c r="H31" s="74">
        <v>0</v>
      </c>
      <c r="I31" s="74">
        <f t="shared" si="0"/>
        <v>0</v>
      </c>
      <c r="J31" s="67" t="str">
        <f t="shared" si="1"/>
        <v/>
      </c>
    </row>
    <row r="32" spans="2:10" ht="17.25" customHeight="1">
      <c r="B32" s="75" t="s">
        <v>19</v>
      </c>
      <c r="C32" s="76"/>
      <c r="D32" s="77"/>
      <c r="E32" s="78"/>
      <c r="F32" s="79">
        <f>SUM(F30:F31)</f>
        <v>0</v>
      </c>
      <c r="G32" s="79">
        <f>SUM(G30:G31)</f>
        <v>0</v>
      </c>
      <c r="H32" s="79">
        <f>SUM(H30:H31)</f>
        <v>0</v>
      </c>
      <c r="I32" s="79">
        <f>SUM(I30:I31)</f>
        <v>0</v>
      </c>
      <c r="J32" s="80" t="str">
        <f aca="true" t="shared" si="3" ref="J32">IF(CelkemObjekty=0,"",F32/CelkemObjekty*100)</f>
        <v/>
      </c>
    </row>
    <row r="33" spans="2:11" ht="12.75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 ht="9.75" customHeight="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 ht="7.5" customHeight="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 ht="18">
      <c r="B36" s="13" t="s">
        <v>20</v>
      </c>
      <c r="C36" s="53"/>
      <c r="D36" s="53"/>
      <c r="E36" s="53"/>
      <c r="F36" s="53"/>
      <c r="G36" s="53"/>
      <c r="H36" s="53"/>
      <c r="I36" s="53"/>
      <c r="J36" s="53"/>
      <c r="K36" s="81"/>
    </row>
    <row r="37" ht="12.75">
      <c r="K37" s="81"/>
    </row>
    <row r="38" spans="2:10" ht="25.5">
      <c r="B38" s="82" t="s">
        <v>21</v>
      </c>
      <c r="C38" s="83" t="s">
        <v>22</v>
      </c>
      <c r="D38" s="56"/>
      <c r="E38" s="57"/>
      <c r="F38" s="58" t="s">
        <v>17</v>
      </c>
      <c r="G38" s="59" t="str">
        <f>CONCATENATE("Základ DPH ",SazbaDPH1," %")</f>
        <v>Základ DPH 10 %</v>
      </c>
      <c r="H38" s="58" t="str">
        <f>CONCATENATE("Základ DPH ",SazbaDPH2," %")</f>
        <v>Základ DPH 20 %</v>
      </c>
      <c r="I38" s="59" t="s">
        <v>18</v>
      </c>
      <c r="J38" s="58" t="s">
        <v>12</v>
      </c>
    </row>
    <row r="39" spans="2:10" ht="12.75">
      <c r="B39" s="84" t="s">
        <v>106</v>
      </c>
      <c r="C39" s="85" t="s">
        <v>223</v>
      </c>
      <c r="D39" s="62"/>
      <c r="E39" s="63"/>
      <c r="F39" s="64">
        <f>G39+H39+I39</f>
        <v>0</v>
      </c>
      <c r="G39" s="65">
        <v>0</v>
      </c>
      <c r="H39" s="66">
        <v>0</v>
      </c>
      <c r="I39" s="73">
        <f aca="true" t="shared" si="4" ref="I39:I40">(G39*SazbaDPH1)/100+(H39*SazbaDPH2)/100</f>
        <v>0</v>
      </c>
      <c r="J39" s="67" t="str">
        <f aca="true" t="shared" si="5" ref="J39:J40">IF(CelkemObjekty=0,"",F39/CelkemObjekty*100)</f>
        <v/>
      </c>
    </row>
    <row r="40" spans="2:10" ht="12.75">
      <c r="B40" s="86" t="s">
        <v>224</v>
      </c>
      <c r="C40" s="87" t="s">
        <v>242</v>
      </c>
      <c r="D40" s="70"/>
      <c r="E40" s="71"/>
      <c r="F40" s="72">
        <f aca="true" t="shared" si="6" ref="F40">G40+H40+I40</f>
        <v>0</v>
      </c>
      <c r="G40" s="73">
        <v>0</v>
      </c>
      <c r="H40" s="74">
        <v>0</v>
      </c>
      <c r="I40" s="73">
        <f t="shared" si="4"/>
        <v>0</v>
      </c>
      <c r="J40" s="67" t="str">
        <f t="shared" si="5"/>
        <v/>
      </c>
    </row>
    <row r="41" spans="2:10" ht="12.75">
      <c r="B41" s="75" t="s">
        <v>19</v>
      </c>
      <c r="C41" s="76"/>
      <c r="D41" s="77"/>
      <c r="E41" s="78"/>
      <c r="F41" s="79">
        <f>SUM(F39:F40)</f>
        <v>0</v>
      </c>
      <c r="G41" s="88">
        <f>SUM(G39:G40)</f>
        <v>0</v>
      </c>
      <c r="H41" s="79">
        <f>SUM(H39:H40)</f>
        <v>0</v>
      </c>
      <c r="I41" s="88">
        <f>SUM(I39:I40)</f>
        <v>0</v>
      </c>
      <c r="J41" s="80" t="str">
        <f aca="true" t="shared" si="7" ref="J41">IF(CelkemObjekty=0,"",F41/CelkemObjekty*100)</f>
        <v/>
      </c>
    </row>
    <row r="42" ht="9" customHeight="1"/>
    <row r="43" ht="6" customHeight="1"/>
    <row r="44" ht="3" customHeight="1"/>
    <row r="45" ht="6.75" customHeight="1"/>
    <row r="46" spans="2:10" ht="20.25" customHeight="1">
      <c r="B46" s="13" t="s">
        <v>23</v>
      </c>
      <c r="C46" s="53"/>
      <c r="D46" s="53"/>
      <c r="E46" s="53"/>
      <c r="F46" s="53"/>
      <c r="G46" s="53"/>
      <c r="H46" s="53"/>
      <c r="I46" s="53"/>
      <c r="J46" s="53"/>
    </row>
    <row r="47" ht="9" customHeight="1"/>
    <row r="48" spans="2:10" ht="12.75">
      <c r="B48" s="55" t="s">
        <v>24</v>
      </c>
      <c r="C48" s="56"/>
      <c r="D48" s="56"/>
      <c r="E48" s="58" t="s">
        <v>12</v>
      </c>
      <c r="F48" s="58" t="s">
        <v>25</v>
      </c>
      <c r="G48" s="59" t="s">
        <v>26</v>
      </c>
      <c r="H48" s="58" t="s">
        <v>27</v>
      </c>
      <c r="I48" s="59" t="s">
        <v>28</v>
      </c>
      <c r="J48" s="89" t="s">
        <v>29</v>
      </c>
    </row>
    <row r="49" spans="2:10" ht="12.75">
      <c r="B49" s="60" t="s">
        <v>98</v>
      </c>
      <c r="C49" s="61" t="s">
        <v>99</v>
      </c>
      <c r="D49" s="62"/>
      <c r="E49" s="90" t="str">
        <f>IF(SUM(SoucetDilu)=0,"",SUM(F49:J49)/SUM(SoucetDilu)*100)</f>
        <v/>
      </c>
      <c r="F49" s="66">
        <v>0</v>
      </c>
      <c r="G49" s="65">
        <v>0</v>
      </c>
      <c r="H49" s="66">
        <v>0</v>
      </c>
      <c r="I49" s="65">
        <v>0</v>
      </c>
      <c r="J49" s="66">
        <v>0</v>
      </c>
    </row>
    <row r="50" spans="2:10" ht="12.75">
      <c r="B50" s="68" t="s">
        <v>159</v>
      </c>
      <c r="C50" s="69" t="s">
        <v>160</v>
      </c>
      <c r="D50" s="70"/>
      <c r="E50" s="91" t="str">
        <f>IF(SUM(SoucetDilu)=0,"",SUM(F50:J50)/SUM(SoucetDilu)*100)</f>
        <v/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</row>
    <row r="51" spans="2:10" ht="12.75">
      <c r="B51" s="68" t="s">
        <v>166</v>
      </c>
      <c r="C51" s="69" t="s">
        <v>167</v>
      </c>
      <c r="D51" s="70"/>
      <c r="E51" s="91" t="str">
        <f>IF(SUM(SoucetDilu)=0,"",SUM(F51:J51)/SUM(SoucetDilu)*100)</f>
        <v/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</row>
    <row r="52" spans="2:10" ht="12.75">
      <c r="B52" s="68" t="s">
        <v>175</v>
      </c>
      <c r="C52" s="69" t="s">
        <v>176</v>
      </c>
      <c r="D52" s="70"/>
      <c r="E52" s="91" t="str">
        <f>IF(SUM(SoucetDilu)=0,"",SUM(F52:J52)/SUM(SoucetDilu)*100)</f>
        <v/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</row>
    <row r="53" spans="2:10" ht="12.75">
      <c r="B53" s="68" t="s">
        <v>188</v>
      </c>
      <c r="C53" s="69" t="s">
        <v>189</v>
      </c>
      <c r="D53" s="70"/>
      <c r="E53" s="91" t="str">
        <f>IF(SUM(SoucetDilu)=0,"",SUM(F53:J53)/SUM(SoucetDilu)*100)</f>
        <v/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</row>
    <row r="54" spans="2:10" ht="12.75">
      <c r="B54" s="68" t="s">
        <v>215</v>
      </c>
      <c r="C54" s="69" t="s">
        <v>216</v>
      </c>
      <c r="D54" s="70"/>
      <c r="E54" s="91" t="str">
        <f>IF(SUM(SoucetDilu)=0,"",SUM(F54:J54)/SUM(SoucetDilu)*100)</f>
        <v/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</row>
    <row r="55" spans="2:10" ht="12.75">
      <c r="B55" s="75" t="s">
        <v>19</v>
      </c>
      <c r="C55" s="76"/>
      <c r="D55" s="77"/>
      <c r="E55" s="92" t="str">
        <f aca="true" t="shared" si="8" ref="E55">IF(SUM(SoucetDilu)=0,"",SUM(F55:J55)/SUM(SoucetDilu)*100)</f>
        <v/>
      </c>
      <c r="F55" s="79">
        <f>SUM(F49:F54)</f>
        <v>0</v>
      </c>
      <c r="G55" s="88">
        <f>SUM(G49:G54)</f>
        <v>0</v>
      </c>
      <c r="H55" s="79">
        <f>SUM(H49:H54)</f>
        <v>0</v>
      </c>
      <c r="I55" s="88">
        <f>SUM(I49:I54)</f>
        <v>0</v>
      </c>
      <c r="J55" s="79">
        <f>SUM(J49:J54)</f>
        <v>0</v>
      </c>
    </row>
    <row r="57" ht="2.25" customHeight="1"/>
    <row r="58" ht="1.5" customHeight="1"/>
    <row r="59" ht="0.75" customHeight="1"/>
    <row r="60" ht="0.75" customHeight="1"/>
    <row r="61" ht="0.75" customHeight="1"/>
    <row r="62" spans="2:10" ht="18">
      <c r="B62" s="13" t="s">
        <v>30</v>
      </c>
      <c r="C62" s="53"/>
      <c r="D62" s="53"/>
      <c r="E62" s="53"/>
      <c r="F62" s="53"/>
      <c r="G62" s="53"/>
      <c r="H62" s="53"/>
      <c r="I62" s="53"/>
      <c r="J62" s="53"/>
    </row>
    <row r="64" spans="2:10" ht="12.75">
      <c r="B64" s="55" t="s">
        <v>31</v>
      </c>
      <c r="C64" s="56"/>
      <c r="D64" s="56"/>
      <c r="E64" s="93"/>
      <c r="F64" s="94"/>
      <c r="G64" s="59"/>
      <c r="H64" s="58" t="s">
        <v>17</v>
      </c>
      <c r="I64" s="1"/>
      <c r="J64" s="1"/>
    </row>
    <row r="65" spans="2:10" ht="12.75">
      <c r="B65" s="60" t="s">
        <v>221</v>
      </c>
      <c r="C65" s="61"/>
      <c r="D65" s="62"/>
      <c r="E65" s="95"/>
      <c r="F65" s="96"/>
      <c r="G65" s="65"/>
      <c r="H65" s="66">
        <v>0</v>
      </c>
      <c r="I65" s="1"/>
      <c r="J65" s="1"/>
    </row>
    <row r="66" spans="2:10" ht="12.75">
      <c r="B66" s="75" t="s">
        <v>19</v>
      </c>
      <c r="C66" s="76"/>
      <c r="D66" s="77"/>
      <c r="E66" s="97"/>
      <c r="F66" s="98"/>
      <c r="G66" s="88"/>
      <c r="H66" s="79">
        <f>SUM(H65:H65)</f>
        <v>0</v>
      </c>
      <c r="I66" s="1"/>
      <c r="J66" s="1"/>
    </row>
    <row r="67" spans="9:10" ht="12.75">
      <c r="I67" s="1"/>
      <c r="J67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28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9" t="s">
        <v>101</v>
      </c>
      <c r="B1" s="100"/>
      <c r="C1" s="100"/>
      <c r="D1" s="100"/>
      <c r="E1" s="100"/>
      <c r="F1" s="100"/>
      <c r="G1" s="100"/>
    </row>
    <row r="2" spans="1:7" ht="12.75" customHeight="1">
      <c r="A2" s="101" t="s">
        <v>32</v>
      </c>
      <c r="B2" s="102"/>
      <c r="C2" s="103" t="s">
        <v>111</v>
      </c>
      <c r="D2" s="103" t="s">
        <v>112</v>
      </c>
      <c r="E2" s="102"/>
      <c r="F2" s="104" t="s">
        <v>33</v>
      </c>
      <c r="G2" s="105" t="s">
        <v>109</v>
      </c>
    </row>
    <row r="3" spans="1:7" ht="3" customHeight="1" hidden="1">
      <c r="A3" s="106"/>
      <c r="B3" s="107"/>
      <c r="C3" s="108"/>
      <c r="D3" s="108"/>
      <c r="E3" s="107"/>
      <c r="F3" s="109"/>
      <c r="G3" s="110"/>
    </row>
    <row r="4" spans="1:7" ht="12" customHeight="1">
      <c r="A4" s="111" t="s">
        <v>34</v>
      </c>
      <c r="B4" s="107"/>
      <c r="C4" s="108"/>
      <c r="D4" s="108"/>
      <c r="E4" s="107"/>
      <c r="F4" s="109" t="s">
        <v>35</v>
      </c>
      <c r="G4" s="112"/>
    </row>
    <row r="5" spans="1:7" ht="12.95" customHeight="1">
      <c r="A5" s="113" t="s">
        <v>106</v>
      </c>
      <c r="B5" s="114"/>
      <c r="C5" s="115" t="s">
        <v>107</v>
      </c>
      <c r="D5" s="116"/>
      <c r="E5" s="117"/>
      <c r="F5" s="109" t="s">
        <v>36</v>
      </c>
      <c r="G5" s="110" t="s">
        <v>110</v>
      </c>
    </row>
    <row r="6" spans="1:15" ht="12.95" customHeight="1">
      <c r="A6" s="111" t="s">
        <v>37</v>
      </c>
      <c r="B6" s="107"/>
      <c r="C6" s="108"/>
      <c r="D6" s="108"/>
      <c r="E6" s="107"/>
      <c r="F6" s="118" t="s">
        <v>38</v>
      </c>
      <c r="G6" s="119"/>
      <c r="O6" s="120"/>
    </row>
    <row r="7" spans="1:7" ht="12.95" customHeight="1">
      <c r="A7" s="121" t="s">
        <v>103</v>
      </c>
      <c r="B7" s="122"/>
      <c r="C7" s="123" t="s">
        <v>104</v>
      </c>
      <c r="D7" s="124"/>
      <c r="E7" s="124"/>
      <c r="F7" s="125" t="s">
        <v>39</v>
      </c>
      <c r="G7" s="119">
        <f>IF(G6=0,,ROUND((F30+F32)/G6,1))</f>
        <v>0</v>
      </c>
    </row>
    <row r="8" spans="1:9" ht="12.75">
      <c r="A8" s="126" t="s">
        <v>40</v>
      </c>
      <c r="B8" s="109"/>
      <c r="C8" s="127" t="s">
        <v>222</v>
      </c>
      <c r="D8" s="127"/>
      <c r="E8" s="128"/>
      <c r="F8" s="129" t="s">
        <v>41</v>
      </c>
      <c r="G8" s="130"/>
      <c r="H8" s="131"/>
      <c r="I8" s="132"/>
    </row>
    <row r="9" spans="1:8" ht="12.75">
      <c r="A9" s="126" t="s">
        <v>42</v>
      </c>
      <c r="B9" s="109"/>
      <c r="C9" s="127"/>
      <c r="D9" s="127"/>
      <c r="E9" s="128"/>
      <c r="F9" s="109"/>
      <c r="G9" s="133"/>
      <c r="H9" s="134"/>
    </row>
    <row r="10" spans="1:8" ht="12.75">
      <c r="A10" s="126" t="s">
        <v>43</v>
      </c>
      <c r="B10" s="109"/>
      <c r="C10" s="127"/>
      <c r="D10" s="127"/>
      <c r="E10" s="127"/>
      <c r="F10" s="135"/>
      <c r="G10" s="136"/>
      <c r="H10" s="137"/>
    </row>
    <row r="11" spans="1:57" ht="13.5" customHeight="1">
      <c r="A11" s="126" t="s">
        <v>44</v>
      </c>
      <c r="B11" s="109"/>
      <c r="C11" s="127"/>
      <c r="D11" s="127"/>
      <c r="E11" s="127"/>
      <c r="F11" s="138" t="s">
        <v>45</v>
      </c>
      <c r="G11" s="139"/>
      <c r="H11" s="134"/>
      <c r="BA11" s="140"/>
      <c r="BB11" s="140"/>
      <c r="BC11" s="140"/>
      <c r="BD11" s="140"/>
      <c r="BE11" s="140"/>
    </row>
    <row r="12" spans="1:8" ht="12.75" customHeight="1">
      <c r="A12" s="141" t="s">
        <v>46</v>
      </c>
      <c r="B12" s="107"/>
      <c r="C12" s="142"/>
      <c r="D12" s="142"/>
      <c r="E12" s="142"/>
      <c r="F12" s="143" t="s">
        <v>47</v>
      </c>
      <c r="G12" s="144"/>
      <c r="H12" s="134"/>
    </row>
    <row r="13" spans="1:8" ht="28.5" customHeight="1" thickBot="1">
      <c r="A13" s="145" t="s">
        <v>48</v>
      </c>
      <c r="B13" s="146"/>
      <c r="C13" s="146"/>
      <c r="D13" s="146"/>
      <c r="E13" s="147"/>
      <c r="F13" s="147"/>
      <c r="G13" s="148"/>
      <c r="H13" s="134"/>
    </row>
    <row r="14" spans="1:7" ht="17.25" customHeight="1" thickBot="1">
      <c r="A14" s="149" t="s">
        <v>49</v>
      </c>
      <c r="B14" s="150"/>
      <c r="C14" s="151"/>
      <c r="D14" s="152" t="s">
        <v>50</v>
      </c>
      <c r="E14" s="153"/>
      <c r="F14" s="153"/>
      <c r="G14" s="151"/>
    </row>
    <row r="15" spans="1:7" ht="15.95" customHeight="1">
      <c r="A15" s="154"/>
      <c r="B15" s="155" t="s">
        <v>51</v>
      </c>
      <c r="C15" s="156">
        <f>'01 kom-I Rek'!E13</f>
        <v>0</v>
      </c>
      <c r="D15" s="157" t="str">
        <f>'01 kom-I Rek'!A18</f>
        <v>Zařízení staveniště</v>
      </c>
      <c r="E15" s="158"/>
      <c r="F15" s="159"/>
      <c r="G15" s="156">
        <f>'01 kom-I Rek'!I18</f>
        <v>0</v>
      </c>
    </row>
    <row r="16" spans="1:7" ht="15.95" customHeight="1">
      <c r="A16" s="154" t="s">
        <v>52</v>
      </c>
      <c r="B16" s="155" t="s">
        <v>53</v>
      </c>
      <c r="C16" s="156">
        <f>'01 kom-I Rek'!F13</f>
        <v>0</v>
      </c>
      <c r="D16" s="106"/>
      <c r="E16" s="160"/>
      <c r="F16" s="161"/>
      <c r="G16" s="156"/>
    </row>
    <row r="17" spans="1:7" ht="15.95" customHeight="1">
      <c r="A17" s="154" t="s">
        <v>54</v>
      </c>
      <c r="B17" s="155" t="s">
        <v>55</v>
      </c>
      <c r="C17" s="156">
        <f>'01 kom-I Rek'!H13</f>
        <v>0</v>
      </c>
      <c r="D17" s="106"/>
      <c r="E17" s="160"/>
      <c r="F17" s="161"/>
      <c r="G17" s="156"/>
    </row>
    <row r="18" spans="1:7" ht="15.95" customHeight="1">
      <c r="A18" s="162" t="s">
        <v>56</v>
      </c>
      <c r="B18" s="163" t="s">
        <v>57</v>
      </c>
      <c r="C18" s="156">
        <f>'01 kom-I Rek'!G13</f>
        <v>0</v>
      </c>
      <c r="D18" s="106"/>
      <c r="E18" s="160"/>
      <c r="F18" s="161"/>
      <c r="G18" s="156"/>
    </row>
    <row r="19" spans="1:7" ht="15.95" customHeight="1">
      <c r="A19" s="164" t="s">
        <v>58</v>
      </c>
      <c r="B19" s="155"/>
      <c r="C19" s="156">
        <f>SUM(C15:C18)</f>
        <v>0</v>
      </c>
      <c r="D19" s="106"/>
      <c r="E19" s="160"/>
      <c r="F19" s="161"/>
      <c r="G19" s="156"/>
    </row>
    <row r="20" spans="1:7" ht="15.95" customHeight="1">
      <c r="A20" s="164"/>
      <c r="B20" s="155"/>
      <c r="C20" s="156"/>
      <c r="D20" s="106"/>
      <c r="E20" s="160"/>
      <c r="F20" s="161"/>
      <c r="G20" s="156"/>
    </row>
    <row r="21" spans="1:7" ht="15.95" customHeight="1">
      <c r="A21" s="164" t="s">
        <v>29</v>
      </c>
      <c r="B21" s="155"/>
      <c r="C21" s="156">
        <f>'01 kom-I Rek'!I13</f>
        <v>0</v>
      </c>
      <c r="D21" s="106"/>
      <c r="E21" s="160"/>
      <c r="F21" s="161"/>
      <c r="G21" s="156"/>
    </row>
    <row r="22" spans="1:7" ht="15.95" customHeight="1">
      <c r="A22" s="165" t="s">
        <v>59</v>
      </c>
      <c r="B22" s="134"/>
      <c r="C22" s="156">
        <f>C19+C21</f>
        <v>0</v>
      </c>
      <c r="D22" s="106" t="s">
        <v>60</v>
      </c>
      <c r="E22" s="160"/>
      <c r="F22" s="161"/>
      <c r="G22" s="156">
        <f>G23-SUM(G15:G21)</f>
        <v>0</v>
      </c>
    </row>
    <row r="23" spans="1:7" ht="15.95" customHeight="1" thickBot="1">
      <c r="A23" s="166" t="s">
        <v>61</v>
      </c>
      <c r="B23" s="167"/>
      <c r="C23" s="168">
        <f>C22+G23</f>
        <v>0</v>
      </c>
      <c r="D23" s="169" t="s">
        <v>62</v>
      </c>
      <c r="E23" s="170"/>
      <c r="F23" s="171"/>
      <c r="G23" s="156">
        <f>'01 kom-I Rek'!H19</f>
        <v>0</v>
      </c>
    </row>
    <row r="24" spans="1:7" ht="12.75">
      <c r="A24" s="172" t="s">
        <v>63</v>
      </c>
      <c r="B24" s="173"/>
      <c r="C24" s="174"/>
      <c r="D24" s="173" t="s">
        <v>64</v>
      </c>
      <c r="E24" s="173"/>
      <c r="F24" s="175" t="s">
        <v>65</v>
      </c>
      <c r="G24" s="176"/>
    </row>
    <row r="25" spans="1:7" ht="12.75">
      <c r="A25" s="165" t="s">
        <v>66</v>
      </c>
      <c r="B25" s="134"/>
      <c r="C25" s="177"/>
      <c r="D25" s="134" t="s">
        <v>66</v>
      </c>
      <c r="F25" s="178" t="s">
        <v>66</v>
      </c>
      <c r="G25" s="179"/>
    </row>
    <row r="26" spans="1:7" ht="37.5" customHeight="1">
      <c r="A26" s="165" t="s">
        <v>67</v>
      </c>
      <c r="B26" s="180"/>
      <c r="C26" s="177"/>
      <c r="D26" s="134" t="s">
        <v>67</v>
      </c>
      <c r="F26" s="178" t="s">
        <v>67</v>
      </c>
      <c r="G26" s="179"/>
    </row>
    <row r="27" spans="1:7" ht="12.75">
      <c r="A27" s="165"/>
      <c r="B27" s="181"/>
      <c r="C27" s="177"/>
      <c r="D27" s="134"/>
      <c r="F27" s="178"/>
      <c r="G27" s="179"/>
    </row>
    <row r="28" spans="1:7" ht="12.75">
      <c r="A28" s="165" t="s">
        <v>68</v>
      </c>
      <c r="B28" s="134"/>
      <c r="C28" s="177"/>
      <c r="D28" s="178" t="s">
        <v>69</v>
      </c>
      <c r="E28" s="177"/>
      <c r="F28" s="182" t="s">
        <v>69</v>
      </c>
      <c r="G28" s="179"/>
    </row>
    <row r="29" spans="1:7" ht="69" customHeight="1">
      <c r="A29" s="165"/>
      <c r="B29" s="134"/>
      <c r="C29" s="183"/>
      <c r="D29" s="184"/>
      <c r="E29" s="183"/>
      <c r="F29" s="134"/>
      <c r="G29" s="179"/>
    </row>
    <row r="30" spans="1:7" ht="12.75">
      <c r="A30" s="185" t="s">
        <v>11</v>
      </c>
      <c r="B30" s="186"/>
      <c r="C30" s="187">
        <v>20</v>
      </c>
      <c r="D30" s="186" t="s">
        <v>70</v>
      </c>
      <c r="E30" s="188"/>
      <c r="F30" s="189">
        <f>C23-F32</f>
        <v>0</v>
      </c>
      <c r="G30" s="190"/>
    </row>
    <row r="31" spans="1:7" ht="12.75">
      <c r="A31" s="185" t="s">
        <v>71</v>
      </c>
      <c r="B31" s="186"/>
      <c r="C31" s="187">
        <f>C30</f>
        <v>20</v>
      </c>
      <c r="D31" s="186" t="s">
        <v>72</v>
      </c>
      <c r="E31" s="188"/>
      <c r="F31" s="189">
        <f>ROUND(PRODUCT(F30,C31/100),0)</f>
        <v>0</v>
      </c>
      <c r="G31" s="190"/>
    </row>
    <row r="32" spans="1:7" ht="12.75">
      <c r="A32" s="185" t="s">
        <v>11</v>
      </c>
      <c r="B32" s="186"/>
      <c r="C32" s="187">
        <v>0</v>
      </c>
      <c r="D32" s="186" t="s">
        <v>72</v>
      </c>
      <c r="E32" s="188"/>
      <c r="F32" s="189">
        <v>0</v>
      </c>
      <c r="G32" s="190"/>
    </row>
    <row r="33" spans="1:7" ht="12.75">
      <c r="A33" s="185" t="s">
        <v>71</v>
      </c>
      <c r="B33" s="191"/>
      <c r="C33" s="192">
        <f>C32</f>
        <v>0</v>
      </c>
      <c r="D33" s="186" t="s">
        <v>72</v>
      </c>
      <c r="E33" s="161"/>
      <c r="F33" s="189">
        <f>ROUND(PRODUCT(F32,C33/100),0)</f>
        <v>0</v>
      </c>
      <c r="G33" s="190"/>
    </row>
    <row r="34" spans="1:7" s="198" customFormat="1" ht="19.5" customHeight="1" thickBot="1">
      <c r="A34" s="193" t="s">
        <v>73</v>
      </c>
      <c r="B34" s="194"/>
      <c r="C34" s="194"/>
      <c r="D34" s="194"/>
      <c r="E34" s="195"/>
      <c r="F34" s="196">
        <f>ROUND(SUM(F30:F33),0)</f>
        <v>0</v>
      </c>
      <c r="G34" s="197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9"/>
      <c r="C37" s="199"/>
      <c r="D37" s="199"/>
      <c r="E37" s="199"/>
      <c r="F37" s="199"/>
      <c r="G37" s="199"/>
      <c r="H37" s="1" t="s">
        <v>1</v>
      </c>
    </row>
    <row r="38" spans="1:8" ht="12.75" customHeight="1">
      <c r="A38" s="200"/>
      <c r="B38" s="199"/>
      <c r="C38" s="199"/>
      <c r="D38" s="199"/>
      <c r="E38" s="199"/>
      <c r="F38" s="199"/>
      <c r="G38" s="199"/>
      <c r="H38" s="1" t="s">
        <v>1</v>
      </c>
    </row>
    <row r="39" spans="1:8" ht="12.75">
      <c r="A39" s="200"/>
      <c r="B39" s="199"/>
      <c r="C39" s="199"/>
      <c r="D39" s="199"/>
      <c r="E39" s="199"/>
      <c r="F39" s="199"/>
      <c r="G39" s="199"/>
      <c r="H39" s="1" t="s">
        <v>1</v>
      </c>
    </row>
    <row r="40" spans="1:8" ht="12.75">
      <c r="A40" s="200"/>
      <c r="B40" s="199"/>
      <c r="C40" s="199"/>
      <c r="D40" s="199"/>
      <c r="E40" s="199"/>
      <c r="F40" s="199"/>
      <c r="G40" s="199"/>
      <c r="H40" s="1" t="s">
        <v>1</v>
      </c>
    </row>
    <row r="41" spans="1:8" ht="12.75">
      <c r="A41" s="200"/>
      <c r="B41" s="199"/>
      <c r="C41" s="199"/>
      <c r="D41" s="199"/>
      <c r="E41" s="199"/>
      <c r="F41" s="199"/>
      <c r="G41" s="199"/>
      <c r="H41" s="1" t="s">
        <v>1</v>
      </c>
    </row>
    <row r="42" spans="1:8" ht="12.75">
      <c r="A42" s="200"/>
      <c r="B42" s="199"/>
      <c r="C42" s="199"/>
      <c r="D42" s="199"/>
      <c r="E42" s="199"/>
      <c r="F42" s="199"/>
      <c r="G42" s="199"/>
      <c r="H42" s="1" t="s">
        <v>1</v>
      </c>
    </row>
    <row r="43" spans="1:8" ht="12.75">
      <c r="A43" s="200"/>
      <c r="B43" s="199"/>
      <c r="C43" s="199"/>
      <c r="D43" s="199"/>
      <c r="E43" s="199"/>
      <c r="F43" s="199"/>
      <c r="G43" s="199"/>
      <c r="H43" s="1" t="s">
        <v>1</v>
      </c>
    </row>
    <row r="44" spans="1:8" ht="12.75" customHeight="1">
      <c r="A44" s="200"/>
      <c r="B44" s="199"/>
      <c r="C44" s="199"/>
      <c r="D44" s="199"/>
      <c r="E44" s="199"/>
      <c r="F44" s="199"/>
      <c r="G44" s="199"/>
      <c r="H44" s="1" t="s">
        <v>1</v>
      </c>
    </row>
    <row r="45" spans="1:8" ht="12.75" customHeight="1">
      <c r="A45" s="200"/>
      <c r="B45" s="199"/>
      <c r="C45" s="199"/>
      <c r="D45" s="199"/>
      <c r="E45" s="199"/>
      <c r="F45" s="199"/>
      <c r="G45" s="199"/>
      <c r="H45" s="1" t="s">
        <v>1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0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2" t="s">
        <v>2</v>
      </c>
      <c r="B1" s="203"/>
      <c r="C1" s="204" t="s">
        <v>105</v>
      </c>
      <c r="D1" s="205"/>
      <c r="E1" s="206"/>
      <c r="F1" s="205"/>
      <c r="G1" s="207" t="s">
        <v>75</v>
      </c>
      <c r="H1" s="208" t="s">
        <v>111</v>
      </c>
      <c r="I1" s="209"/>
    </row>
    <row r="2" spans="1:9" ht="13.5" thickBot="1">
      <c r="A2" s="210" t="s">
        <v>76</v>
      </c>
      <c r="B2" s="211"/>
      <c r="C2" s="212" t="s">
        <v>108</v>
      </c>
      <c r="D2" s="213"/>
      <c r="E2" s="214"/>
      <c r="F2" s="213"/>
      <c r="G2" s="215" t="s">
        <v>112</v>
      </c>
      <c r="H2" s="216"/>
      <c r="I2" s="217"/>
    </row>
    <row r="3" ht="13.5" thickTop="1">
      <c r="F3" s="134"/>
    </row>
    <row r="4" spans="1:9" ht="19.5" customHeight="1">
      <c r="A4" s="218" t="s">
        <v>77</v>
      </c>
      <c r="B4" s="219"/>
      <c r="C4" s="219"/>
      <c r="D4" s="219"/>
      <c r="E4" s="220"/>
      <c r="F4" s="219"/>
      <c r="G4" s="219"/>
      <c r="H4" s="219"/>
      <c r="I4" s="219"/>
    </row>
    <row r="5" ht="13.5" thickBot="1"/>
    <row r="6" spans="1:9" s="134" customFormat="1" ht="13.5" thickBot="1">
      <c r="A6" s="221"/>
      <c r="B6" s="222" t="s">
        <v>78</v>
      </c>
      <c r="C6" s="222"/>
      <c r="D6" s="223"/>
      <c r="E6" s="224" t="s">
        <v>25</v>
      </c>
      <c r="F6" s="225" t="s">
        <v>26</v>
      </c>
      <c r="G6" s="225" t="s">
        <v>27</v>
      </c>
      <c r="H6" s="225" t="s">
        <v>28</v>
      </c>
      <c r="I6" s="226" t="s">
        <v>29</v>
      </c>
    </row>
    <row r="7" spans="1:9" s="134" customFormat="1" ht="12.75">
      <c r="A7" s="320" t="str">
        <f>'01 kom-I Pol'!B7</f>
        <v>1</v>
      </c>
      <c r="B7" s="70" t="str">
        <f>'01 kom-I Pol'!C7</f>
        <v>Zemní práce</v>
      </c>
      <c r="D7" s="227"/>
      <c r="E7" s="321">
        <f>'01 kom-I Pol'!BA30</f>
        <v>0</v>
      </c>
      <c r="F7" s="322">
        <f>'01 kom-I Pol'!BB30</f>
        <v>0</v>
      </c>
      <c r="G7" s="322">
        <f>'01 kom-I Pol'!BC30</f>
        <v>0</v>
      </c>
      <c r="H7" s="322">
        <f>'01 kom-I Pol'!BD30</f>
        <v>0</v>
      </c>
      <c r="I7" s="323">
        <f>'01 kom-I Pol'!BE30</f>
        <v>0</v>
      </c>
    </row>
    <row r="8" spans="1:9" s="134" customFormat="1" ht="12.75">
      <c r="A8" s="320" t="str">
        <f>'01 kom-I Pol'!B31</f>
        <v>2</v>
      </c>
      <c r="B8" s="70" t="str">
        <f>'01 kom-I Pol'!C31</f>
        <v>Zakládání</v>
      </c>
      <c r="D8" s="227"/>
      <c r="E8" s="321">
        <f>'01 kom-I Pol'!BA34</f>
        <v>0</v>
      </c>
      <c r="F8" s="322">
        <f>'01 kom-I Pol'!BB34</f>
        <v>0</v>
      </c>
      <c r="G8" s="322">
        <f>'01 kom-I Pol'!BC34</f>
        <v>0</v>
      </c>
      <c r="H8" s="322">
        <f>'01 kom-I Pol'!BD34</f>
        <v>0</v>
      </c>
      <c r="I8" s="323">
        <f>'01 kom-I Pol'!BE34</f>
        <v>0</v>
      </c>
    </row>
    <row r="9" spans="1:9" s="134" customFormat="1" ht="12.75">
      <c r="A9" s="320" t="str">
        <f>'01 kom-I Pol'!B35</f>
        <v>4</v>
      </c>
      <c r="B9" s="70" t="str">
        <f>'01 kom-I Pol'!C35</f>
        <v>Vodorovné konstrukce</v>
      </c>
      <c r="D9" s="227"/>
      <c r="E9" s="321">
        <f>'01 kom-I Pol'!BA39</f>
        <v>0</v>
      </c>
      <c r="F9" s="322">
        <f>'01 kom-I Pol'!BB39</f>
        <v>0</v>
      </c>
      <c r="G9" s="322">
        <f>'01 kom-I Pol'!BC39</f>
        <v>0</v>
      </c>
      <c r="H9" s="322">
        <f>'01 kom-I Pol'!BD39</f>
        <v>0</v>
      </c>
      <c r="I9" s="323">
        <f>'01 kom-I Pol'!BE39</f>
        <v>0</v>
      </c>
    </row>
    <row r="10" spans="1:9" s="134" customFormat="1" ht="12.75">
      <c r="A10" s="320" t="str">
        <f>'01 kom-I Pol'!B40</f>
        <v>5</v>
      </c>
      <c r="B10" s="70" t="str">
        <f>'01 kom-I Pol'!C40</f>
        <v>Komunikace</v>
      </c>
      <c r="D10" s="227"/>
      <c r="E10" s="321">
        <f>'01 kom-I Pol'!BA46</f>
        <v>0</v>
      </c>
      <c r="F10" s="322">
        <f>'01 kom-I Pol'!BB46</f>
        <v>0</v>
      </c>
      <c r="G10" s="322">
        <f>'01 kom-I Pol'!BC46</f>
        <v>0</v>
      </c>
      <c r="H10" s="322">
        <f>'01 kom-I Pol'!BD46</f>
        <v>0</v>
      </c>
      <c r="I10" s="323">
        <f>'01 kom-I Pol'!BE46</f>
        <v>0</v>
      </c>
    </row>
    <row r="11" spans="1:9" s="134" customFormat="1" ht="12.75">
      <c r="A11" s="320" t="str">
        <f>'01 kom-I Pol'!B47</f>
        <v>9</v>
      </c>
      <c r="B11" s="70" t="str">
        <f>'01 kom-I Pol'!C47</f>
        <v>Ostatní konstrukce a práce-bourání</v>
      </c>
      <c r="D11" s="227"/>
      <c r="E11" s="321">
        <f>'01 kom-I Pol'!BA61</f>
        <v>0</v>
      </c>
      <c r="F11" s="322">
        <f>'01 kom-I Pol'!BB61</f>
        <v>0</v>
      </c>
      <c r="G11" s="322">
        <f>'01 kom-I Pol'!BC61</f>
        <v>0</v>
      </c>
      <c r="H11" s="322">
        <f>'01 kom-I Pol'!BD61</f>
        <v>0</v>
      </c>
      <c r="I11" s="323">
        <f>'01 kom-I Pol'!BE61</f>
        <v>0</v>
      </c>
    </row>
    <row r="12" spans="1:9" s="134" customFormat="1" ht="13.5" thickBot="1">
      <c r="A12" s="320" t="str">
        <f>'01 kom-I Pol'!B62</f>
        <v>99</v>
      </c>
      <c r="B12" s="70" t="str">
        <f>'01 kom-I Pol'!C62</f>
        <v>Přesun hmot</v>
      </c>
      <c r="D12" s="227"/>
      <c r="E12" s="321">
        <f>'01 kom-I Pol'!BA64</f>
        <v>0</v>
      </c>
      <c r="F12" s="322">
        <f>'01 kom-I Pol'!BB64</f>
        <v>0</v>
      </c>
      <c r="G12" s="322">
        <f>'01 kom-I Pol'!BC64</f>
        <v>0</v>
      </c>
      <c r="H12" s="322">
        <f>'01 kom-I Pol'!BD64</f>
        <v>0</v>
      </c>
      <c r="I12" s="323">
        <f>'01 kom-I Pol'!BE64</f>
        <v>0</v>
      </c>
    </row>
    <row r="13" spans="1:9" s="14" customFormat="1" ht="13.5" thickBot="1">
      <c r="A13" s="228"/>
      <c r="B13" s="229" t="s">
        <v>79</v>
      </c>
      <c r="C13" s="229"/>
      <c r="D13" s="230"/>
      <c r="E13" s="231">
        <f>SUM(E7:E12)</f>
        <v>0</v>
      </c>
      <c r="F13" s="232">
        <f>SUM(F7:F12)</f>
        <v>0</v>
      </c>
      <c r="G13" s="232">
        <f>SUM(G7:G12)</f>
        <v>0</v>
      </c>
      <c r="H13" s="232">
        <f>SUM(H7:H12)</f>
        <v>0</v>
      </c>
      <c r="I13" s="233">
        <f>SUM(I7:I12)</f>
        <v>0</v>
      </c>
    </row>
    <row r="14" spans="1:9" ht="12.75">
      <c r="A14" s="134"/>
      <c r="B14" s="134"/>
      <c r="C14" s="134"/>
      <c r="D14" s="134"/>
      <c r="E14" s="134"/>
      <c r="F14" s="134"/>
      <c r="G14" s="134"/>
      <c r="H14" s="134"/>
      <c r="I14" s="134"/>
    </row>
    <row r="15" spans="1:57" ht="19.5" customHeight="1">
      <c r="A15" s="219" t="s">
        <v>80</v>
      </c>
      <c r="B15" s="219"/>
      <c r="C15" s="219"/>
      <c r="D15" s="219"/>
      <c r="E15" s="219"/>
      <c r="F15" s="219"/>
      <c r="G15" s="234"/>
      <c r="H15" s="219"/>
      <c r="I15" s="219"/>
      <c r="BA15" s="140"/>
      <c r="BB15" s="140"/>
      <c r="BC15" s="140"/>
      <c r="BD15" s="140"/>
      <c r="BE15" s="140"/>
    </row>
    <row r="16" ht="13.5" thickBot="1"/>
    <row r="17" spans="1:9" ht="12.75">
      <c r="A17" s="172" t="s">
        <v>81</v>
      </c>
      <c r="B17" s="173"/>
      <c r="C17" s="173"/>
      <c r="D17" s="235"/>
      <c r="E17" s="236" t="s">
        <v>82</v>
      </c>
      <c r="F17" s="237" t="s">
        <v>12</v>
      </c>
      <c r="G17" s="238" t="s">
        <v>83</v>
      </c>
      <c r="H17" s="239"/>
      <c r="I17" s="240" t="s">
        <v>82</v>
      </c>
    </row>
    <row r="18" spans="1:53" ht="12.75">
      <c r="A18" s="164" t="s">
        <v>221</v>
      </c>
      <c r="B18" s="155"/>
      <c r="C18" s="155"/>
      <c r="D18" s="241"/>
      <c r="E18" s="242"/>
      <c r="F18" s="243"/>
      <c r="G18" s="244">
        <v>0</v>
      </c>
      <c r="H18" s="245"/>
      <c r="I18" s="246">
        <f>E18+F18*G18/100</f>
        <v>0</v>
      </c>
      <c r="BA18" s="1">
        <v>0</v>
      </c>
    </row>
    <row r="19" spans="1:9" ht="13.5" thickBot="1">
      <c r="A19" s="247"/>
      <c r="B19" s="248" t="s">
        <v>84</v>
      </c>
      <c r="C19" s="249"/>
      <c r="D19" s="250"/>
      <c r="E19" s="251"/>
      <c r="F19" s="252"/>
      <c r="G19" s="252"/>
      <c r="H19" s="253">
        <f>SUM(I18:I18)</f>
        <v>0</v>
      </c>
      <c r="I19" s="254"/>
    </row>
    <row r="21" spans="2:9" ht="12.75">
      <c r="B21" s="14"/>
      <c r="F21" s="255"/>
      <c r="G21" s="256"/>
      <c r="H21" s="256"/>
      <c r="I21" s="54"/>
    </row>
    <row r="22" spans="6:9" ht="12.75">
      <c r="F22" s="255"/>
      <c r="G22" s="256"/>
      <c r="H22" s="256"/>
      <c r="I22" s="54"/>
    </row>
    <row r="23" spans="6:9" ht="12.75">
      <c r="F23" s="255"/>
      <c r="G23" s="256"/>
      <c r="H23" s="256"/>
      <c r="I23" s="54"/>
    </row>
    <row r="24" spans="6:9" ht="12.75">
      <c r="F24" s="255"/>
      <c r="G24" s="256"/>
      <c r="H24" s="256"/>
      <c r="I24" s="54"/>
    </row>
    <row r="25" spans="6:9" ht="12.75">
      <c r="F25" s="255"/>
      <c r="G25" s="256"/>
      <c r="H25" s="256"/>
      <c r="I25" s="54"/>
    </row>
    <row r="26" spans="6:9" ht="12.75">
      <c r="F26" s="255"/>
      <c r="G26" s="256"/>
      <c r="H26" s="256"/>
      <c r="I26" s="54"/>
    </row>
    <row r="27" spans="6:9" ht="12.75">
      <c r="F27" s="255"/>
      <c r="G27" s="256"/>
      <c r="H27" s="256"/>
      <c r="I27" s="54"/>
    </row>
    <row r="28" spans="6:9" ht="12.75">
      <c r="F28" s="255"/>
      <c r="G28" s="256"/>
      <c r="H28" s="256"/>
      <c r="I28" s="54"/>
    </row>
    <row r="29" spans="6:9" ht="12.75">
      <c r="F29" s="255"/>
      <c r="G29" s="256"/>
      <c r="H29" s="256"/>
      <c r="I29" s="54"/>
    </row>
    <row r="30" spans="6:9" ht="12.75">
      <c r="F30" s="255"/>
      <c r="G30" s="256"/>
      <c r="H30" s="256"/>
      <c r="I30" s="54"/>
    </row>
    <row r="31" spans="6:9" ht="12.75">
      <c r="F31" s="255"/>
      <c r="G31" s="256"/>
      <c r="H31" s="256"/>
      <c r="I31" s="54"/>
    </row>
    <row r="32" spans="6:9" ht="12.75">
      <c r="F32" s="255"/>
      <c r="G32" s="256"/>
      <c r="H32" s="256"/>
      <c r="I32" s="54"/>
    </row>
    <row r="33" spans="6:9" ht="12.75">
      <c r="F33" s="255"/>
      <c r="G33" s="256"/>
      <c r="H33" s="256"/>
      <c r="I33" s="54"/>
    </row>
    <row r="34" spans="6:9" ht="12.75">
      <c r="F34" s="255"/>
      <c r="G34" s="256"/>
      <c r="H34" s="256"/>
      <c r="I34" s="54"/>
    </row>
    <row r="35" spans="6:9" ht="12.75">
      <c r="F35" s="255"/>
      <c r="G35" s="256"/>
      <c r="H35" s="256"/>
      <c r="I35" s="54"/>
    </row>
    <row r="36" spans="6:9" ht="12.75">
      <c r="F36" s="255"/>
      <c r="G36" s="256"/>
      <c r="H36" s="256"/>
      <c r="I36" s="54"/>
    </row>
    <row r="37" spans="6:9" ht="12.75">
      <c r="F37" s="255"/>
      <c r="G37" s="256"/>
      <c r="H37" s="256"/>
      <c r="I37" s="54"/>
    </row>
    <row r="38" spans="6:9" ht="12.75">
      <c r="F38" s="255"/>
      <c r="G38" s="256"/>
      <c r="H38" s="256"/>
      <c r="I38" s="54"/>
    </row>
    <row r="39" spans="6:9" ht="12.75">
      <c r="F39" s="255"/>
      <c r="G39" s="256"/>
      <c r="H39" s="256"/>
      <c r="I39" s="54"/>
    </row>
    <row r="40" spans="6:9" ht="12.75">
      <c r="F40" s="255"/>
      <c r="G40" s="256"/>
      <c r="H40" s="256"/>
      <c r="I40" s="54"/>
    </row>
    <row r="41" spans="6:9" ht="12.75">
      <c r="F41" s="255"/>
      <c r="G41" s="256"/>
      <c r="H41" s="256"/>
      <c r="I41" s="54"/>
    </row>
    <row r="42" spans="6:9" ht="12.75">
      <c r="F42" s="255"/>
      <c r="G42" s="256"/>
      <c r="H42" s="256"/>
      <c r="I42" s="54"/>
    </row>
    <row r="43" spans="6:9" ht="12.75">
      <c r="F43" s="255"/>
      <c r="G43" s="256"/>
      <c r="H43" s="256"/>
      <c r="I43" s="54"/>
    </row>
    <row r="44" spans="6:9" ht="12.75">
      <c r="F44" s="255"/>
      <c r="G44" s="256"/>
      <c r="H44" s="256"/>
      <c r="I44" s="54"/>
    </row>
    <row r="45" spans="6:9" ht="12.75">
      <c r="F45" s="255"/>
      <c r="G45" s="256"/>
      <c r="H45" s="256"/>
      <c r="I45" s="54"/>
    </row>
    <row r="46" spans="6:9" ht="12.75">
      <c r="F46" s="255"/>
      <c r="G46" s="256"/>
      <c r="H46" s="256"/>
      <c r="I46" s="54"/>
    </row>
    <row r="47" spans="6:9" ht="12.75">
      <c r="F47" s="255"/>
      <c r="G47" s="256"/>
      <c r="H47" s="256"/>
      <c r="I47" s="54"/>
    </row>
    <row r="48" spans="6:9" ht="12.75">
      <c r="F48" s="255"/>
      <c r="G48" s="256"/>
      <c r="H48" s="256"/>
      <c r="I48" s="54"/>
    </row>
    <row r="49" spans="6:9" ht="12.75">
      <c r="F49" s="255"/>
      <c r="G49" s="256"/>
      <c r="H49" s="256"/>
      <c r="I49" s="54"/>
    </row>
    <row r="50" spans="6:9" ht="12.75">
      <c r="F50" s="255"/>
      <c r="G50" s="256"/>
      <c r="H50" s="256"/>
      <c r="I50" s="54"/>
    </row>
    <row r="51" spans="6:9" ht="12.75">
      <c r="F51" s="255"/>
      <c r="G51" s="256"/>
      <c r="H51" s="256"/>
      <c r="I51" s="54"/>
    </row>
    <row r="52" spans="6:9" ht="12.75">
      <c r="F52" s="255"/>
      <c r="G52" s="256"/>
      <c r="H52" s="256"/>
      <c r="I52" s="54"/>
    </row>
    <row r="53" spans="6:9" ht="12.75">
      <c r="F53" s="255"/>
      <c r="G53" s="256"/>
      <c r="H53" s="256"/>
      <c r="I53" s="54"/>
    </row>
    <row r="54" spans="6:9" ht="12.75">
      <c r="F54" s="255"/>
      <c r="G54" s="256"/>
      <c r="H54" s="256"/>
      <c r="I54" s="54"/>
    </row>
    <row r="55" spans="6:9" ht="12.75">
      <c r="F55" s="255"/>
      <c r="G55" s="256"/>
      <c r="H55" s="256"/>
      <c r="I55" s="54"/>
    </row>
    <row r="56" spans="6:9" ht="12.75">
      <c r="F56" s="255"/>
      <c r="G56" s="256"/>
      <c r="H56" s="256"/>
      <c r="I56" s="54"/>
    </row>
    <row r="57" spans="6:9" ht="12.75">
      <c r="F57" s="255"/>
      <c r="G57" s="256"/>
      <c r="H57" s="256"/>
      <c r="I57" s="54"/>
    </row>
    <row r="58" spans="6:9" ht="12.75">
      <c r="F58" s="255"/>
      <c r="G58" s="256"/>
      <c r="H58" s="256"/>
      <c r="I58" s="54"/>
    </row>
    <row r="59" spans="6:9" ht="12.75">
      <c r="F59" s="255"/>
      <c r="G59" s="256"/>
      <c r="H59" s="256"/>
      <c r="I59" s="54"/>
    </row>
    <row r="60" spans="6:9" ht="12.75">
      <c r="F60" s="255"/>
      <c r="G60" s="256"/>
      <c r="H60" s="256"/>
      <c r="I60" s="54"/>
    </row>
    <row r="61" spans="6:9" ht="12.75">
      <c r="F61" s="255"/>
      <c r="G61" s="256"/>
      <c r="H61" s="256"/>
      <c r="I61" s="54"/>
    </row>
    <row r="62" spans="6:9" ht="12.75">
      <c r="F62" s="255"/>
      <c r="G62" s="256"/>
      <c r="H62" s="256"/>
      <c r="I62" s="54"/>
    </row>
    <row r="63" spans="6:9" ht="12.75">
      <c r="F63" s="255"/>
      <c r="G63" s="256"/>
      <c r="H63" s="256"/>
      <c r="I63" s="54"/>
    </row>
    <row r="64" spans="6:9" ht="12.75">
      <c r="F64" s="255"/>
      <c r="G64" s="256"/>
      <c r="H64" s="256"/>
      <c r="I64" s="54"/>
    </row>
    <row r="65" spans="6:9" ht="12.75">
      <c r="F65" s="255"/>
      <c r="G65" s="256"/>
      <c r="H65" s="256"/>
      <c r="I65" s="54"/>
    </row>
    <row r="66" spans="6:9" ht="12.75">
      <c r="F66" s="255"/>
      <c r="G66" s="256"/>
      <c r="H66" s="256"/>
      <c r="I66" s="54"/>
    </row>
    <row r="67" spans="6:9" ht="12.75">
      <c r="F67" s="255"/>
      <c r="G67" s="256"/>
      <c r="H67" s="256"/>
      <c r="I67" s="54"/>
    </row>
    <row r="68" spans="6:9" ht="12.75">
      <c r="F68" s="255"/>
      <c r="G68" s="256"/>
      <c r="H68" s="256"/>
      <c r="I68" s="54"/>
    </row>
    <row r="69" spans="6:9" ht="12.75">
      <c r="F69" s="255"/>
      <c r="G69" s="256"/>
      <c r="H69" s="256"/>
      <c r="I69" s="54"/>
    </row>
    <row r="70" spans="6:9" ht="12.75">
      <c r="F70" s="255"/>
      <c r="G70" s="256"/>
      <c r="H70" s="256"/>
      <c r="I70" s="54"/>
    </row>
  </sheetData>
  <mergeCells count="4">
    <mergeCell ref="A1:B1"/>
    <mergeCell ref="A2:B2"/>
    <mergeCell ref="G2:I2"/>
    <mergeCell ref="H19:I1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37"/>
  <sheetViews>
    <sheetView showGridLines="0" showZeros="0" tabSelected="1" zoomScaleSheetLayoutView="100" workbookViewId="0" topLeftCell="A34">
      <selection activeCell="J1" sqref="J1:J65536 K1:K65536"/>
    </sheetView>
  </sheetViews>
  <sheetFormatPr defaultColWidth="9.00390625" defaultRowHeight="12.75"/>
  <cols>
    <col min="1" max="1" width="4.375" style="258" customWidth="1"/>
    <col min="2" max="2" width="11.625" style="258" customWidth="1"/>
    <col min="3" max="3" width="40.375" style="258" customWidth="1"/>
    <col min="4" max="4" width="5.625" style="258" customWidth="1"/>
    <col min="5" max="5" width="8.625" style="270" customWidth="1"/>
    <col min="6" max="6" width="9.875" style="258" customWidth="1"/>
    <col min="7" max="7" width="13.875" style="258" customWidth="1"/>
    <col min="8" max="8" width="11.75390625" style="258" hidden="1" customWidth="1"/>
    <col min="9" max="9" width="11.625" style="258" hidden="1" customWidth="1"/>
    <col min="10" max="10" width="11.00390625" style="258" hidden="1" customWidth="1"/>
    <col min="11" max="11" width="10.375" style="258" hidden="1" customWidth="1"/>
    <col min="12" max="12" width="75.375" style="258" customWidth="1"/>
    <col min="13" max="13" width="45.25390625" style="258" customWidth="1"/>
    <col min="14" max="16384" width="9.125" style="258" customWidth="1"/>
  </cols>
  <sheetData>
    <row r="1" spans="1:7" ht="15.75">
      <c r="A1" s="257" t="s">
        <v>102</v>
      </c>
      <c r="B1" s="257"/>
      <c r="C1" s="257"/>
      <c r="D1" s="257"/>
      <c r="E1" s="257"/>
      <c r="F1" s="257"/>
      <c r="G1" s="257"/>
    </row>
    <row r="2" spans="2:7" ht="14.25" customHeight="1" thickBot="1">
      <c r="B2" s="259"/>
      <c r="C2" s="260"/>
      <c r="D2" s="260"/>
      <c r="E2" s="261"/>
      <c r="F2" s="260"/>
      <c r="G2" s="260"/>
    </row>
    <row r="3" spans="1:7" ht="13.5" thickTop="1">
      <c r="A3" s="202" t="s">
        <v>2</v>
      </c>
      <c r="B3" s="203"/>
      <c r="C3" s="204" t="s">
        <v>105</v>
      </c>
      <c r="D3" s="205"/>
      <c r="E3" s="262" t="s">
        <v>85</v>
      </c>
      <c r="F3" s="263" t="str">
        <f>'01 kom-I Rek'!H1</f>
        <v>kom-I</v>
      </c>
      <c r="G3" s="264"/>
    </row>
    <row r="4" spans="1:7" ht="13.5" thickBot="1">
      <c r="A4" s="265" t="s">
        <v>76</v>
      </c>
      <c r="B4" s="211"/>
      <c r="C4" s="212" t="s">
        <v>108</v>
      </c>
      <c r="D4" s="213"/>
      <c r="E4" s="266" t="str">
        <f>'01 kom-I Rek'!G2</f>
        <v>Komunikace I.- RTS 10_2</v>
      </c>
      <c r="F4" s="267"/>
      <c r="G4" s="268"/>
    </row>
    <row r="5" spans="1:7" ht="13.5" thickTop="1">
      <c r="A5" s="269"/>
      <c r="G5" s="271"/>
    </row>
    <row r="6" spans="1:11" ht="27" customHeight="1">
      <c r="A6" s="272" t="s">
        <v>86</v>
      </c>
      <c r="B6" s="273" t="s">
        <v>87</v>
      </c>
      <c r="C6" s="273" t="s">
        <v>88</v>
      </c>
      <c r="D6" s="273" t="s">
        <v>89</v>
      </c>
      <c r="E6" s="274" t="s">
        <v>90</v>
      </c>
      <c r="F6" s="273" t="s">
        <v>91</v>
      </c>
      <c r="G6" s="275" t="s">
        <v>92</v>
      </c>
      <c r="H6" s="276" t="s">
        <v>93</v>
      </c>
      <c r="I6" s="276" t="s">
        <v>94</v>
      </c>
      <c r="J6" s="276" t="s">
        <v>95</v>
      </c>
      <c r="K6" s="276" t="s">
        <v>96</v>
      </c>
    </row>
    <row r="7" spans="1:15" ht="12.75">
      <c r="A7" s="277" t="s">
        <v>97</v>
      </c>
      <c r="B7" s="278" t="s">
        <v>98</v>
      </c>
      <c r="C7" s="279" t="s">
        <v>99</v>
      </c>
      <c r="D7" s="280"/>
      <c r="E7" s="281"/>
      <c r="F7" s="281"/>
      <c r="G7" s="282"/>
      <c r="H7" s="283"/>
      <c r="I7" s="284"/>
      <c r="J7" s="285"/>
      <c r="K7" s="286"/>
      <c r="O7" s="287">
        <v>1</v>
      </c>
    </row>
    <row r="8" spans="1:80" ht="12.75">
      <c r="A8" s="288">
        <v>1</v>
      </c>
      <c r="B8" s="289" t="s">
        <v>114</v>
      </c>
      <c r="C8" s="290" t="s">
        <v>115</v>
      </c>
      <c r="D8" s="291" t="s">
        <v>110</v>
      </c>
      <c r="E8" s="292">
        <v>1380</v>
      </c>
      <c r="F8" s="292">
        <v>0</v>
      </c>
      <c r="G8" s="293">
        <f>E8*F8</f>
        <v>0</v>
      </c>
      <c r="H8" s="294">
        <v>0</v>
      </c>
      <c r="I8" s="295">
        <f>E8*H8</f>
        <v>0</v>
      </c>
      <c r="J8" s="294">
        <v>0</v>
      </c>
      <c r="K8" s="295">
        <f>E8*J8</f>
        <v>0</v>
      </c>
      <c r="O8" s="287">
        <v>2</v>
      </c>
      <c r="AA8" s="258">
        <v>1</v>
      </c>
      <c r="AB8" s="258">
        <v>1</v>
      </c>
      <c r="AC8" s="258">
        <v>1</v>
      </c>
      <c r="AZ8" s="258">
        <v>1</v>
      </c>
      <c r="BA8" s="258">
        <f>IF(AZ8=1,G8,0)</f>
        <v>0</v>
      </c>
      <c r="BB8" s="258">
        <f>IF(AZ8=2,G8,0)</f>
        <v>0</v>
      </c>
      <c r="BC8" s="258">
        <f>IF(AZ8=3,G8,0)</f>
        <v>0</v>
      </c>
      <c r="BD8" s="258">
        <f>IF(AZ8=4,G8,0)</f>
        <v>0</v>
      </c>
      <c r="BE8" s="258">
        <f>IF(AZ8=5,G8,0)</f>
        <v>0</v>
      </c>
      <c r="CA8" s="287">
        <v>1</v>
      </c>
      <c r="CB8" s="287">
        <v>1</v>
      </c>
    </row>
    <row r="9" spans="1:80" ht="12.75">
      <c r="A9" s="288">
        <v>2</v>
      </c>
      <c r="B9" s="289" t="s">
        <v>116</v>
      </c>
      <c r="C9" s="290" t="s">
        <v>117</v>
      </c>
      <c r="D9" s="291" t="s">
        <v>110</v>
      </c>
      <c r="E9" s="292">
        <v>1380</v>
      </c>
      <c r="F9" s="292">
        <v>0</v>
      </c>
      <c r="G9" s="293">
        <f>E9*F9</f>
        <v>0</v>
      </c>
      <c r="H9" s="294">
        <v>5E-05</v>
      </c>
      <c r="I9" s="295">
        <f>E9*H9</f>
        <v>0.069</v>
      </c>
      <c r="J9" s="294">
        <v>0</v>
      </c>
      <c r="K9" s="295">
        <f>E9*J9</f>
        <v>0</v>
      </c>
      <c r="O9" s="287">
        <v>2</v>
      </c>
      <c r="AA9" s="258">
        <v>1</v>
      </c>
      <c r="AB9" s="258">
        <v>1</v>
      </c>
      <c r="AC9" s="258">
        <v>1</v>
      </c>
      <c r="AZ9" s="258">
        <v>1</v>
      </c>
      <c r="BA9" s="258">
        <f>IF(AZ9=1,G9,0)</f>
        <v>0</v>
      </c>
      <c r="BB9" s="258">
        <f>IF(AZ9=2,G9,0)</f>
        <v>0</v>
      </c>
      <c r="BC9" s="258">
        <f>IF(AZ9=3,G9,0)</f>
        <v>0</v>
      </c>
      <c r="BD9" s="258">
        <f>IF(AZ9=4,G9,0)</f>
        <v>0</v>
      </c>
      <c r="BE9" s="258">
        <f>IF(AZ9=5,G9,0)</f>
        <v>0</v>
      </c>
      <c r="CA9" s="287">
        <v>1</v>
      </c>
      <c r="CB9" s="287">
        <v>1</v>
      </c>
    </row>
    <row r="10" spans="1:80" ht="12.75">
      <c r="A10" s="288">
        <v>3</v>
      </c>
      <c r="B10" s="289" t="s">
        <v>118</v>
      </c>
      <c r="C10" s="290" t="s">
        <v>119</v>
      </c>
      <c r="D10" s="291" t="s">
        <v>120</v>
      </c>
      <c r="E10" s="292">
        <v>50</v>
      </c>
      <c r="F10" s="292">
        <v>0</v>
      </c>
      <c r="G10" s="293">
        <f>E10*F10</f>
        <v>0</v>
      </c>
      <c r="H10" s="294">
        <v>0.00299</v>
      </c>
      <c r="I10" s="295">
        <f>E10*H10</f>
        <v>0.1495</v>
      </c>
      <c r="J10" s="294">
        <v>0</v>
      </c>
      <c r="K10" s="295">
        <f>E10*J10</f>
        <v>0</v>
      </c>
      <c r="O10" s="287">
        <v>2</v>
      </c>
      <c r="AA10" s="258">
        <v>1</v>
      </c>
      <c r="AB10" s="258">
        <v>1</v>
      </c>
      <c r="AC10" s="258">
        <v>1</v>
      </c>
      <c r="AZ10" s="258">
        <v>1</v>
      </c>
      <c r="BA10" s="258">
        <f>IF(AZ10=1,G10,0)</f>
        <v>0</v>
      </c>
      <c r="BB10" s="258">
        <f>IF(AZ10=2,G10,0)</f>
        <v>0</v>
      </c>
      <c r="BC10" s="258">
        <f>IF(AZ10=3,G10,0)</f>
        <v>0</v>
      </c>
      <c r="BD10" s="258">
        <f>IF(AZ10=4,G10,0)</f>
        <v>0</v>
      </c>
      <c r="BE10" s="258">
        <f>IF(AZ10=5,G10,0)</f>
        <v>0</v>
      </c>
      <c r="CA10" s="287">
        <v>1</v>
      </c>
      <c r="CB10" s="287">
        <v>1</v>
      </c>
    </row>
    <row r="11" spans="1:80" ht="12.75">
      <c r="A11" s="288">
        <v>4</v>
      </c>
      <c r="B11" s="289" t="s">
        <v>121</v>
      </c>
      <c r="C11" s="290" t="s">
        <v>122</v>
      </c>
      <c r="D11" s="291" t="s">
        <v>120</v>
      </c>
      <c r="E11" s="292">
        <v>50</v>
      </c>
      <c r="F11" s="292">
        <v>0</v>
      </c>
      <c r="G11" s="293">
        <f>E11*F11</f>
        <v>0</v>
      </c>
      <c r="H11" s="294">
        <v>0</v>
      </c>
      <c r="I11" s="295">
        <f>E11*H11</f>
        <v>0</v>
      </c>
      <c r="J11" s="294">
        <v>0</v>
      </c>
      <c r="K11" s="295">
        <f>E11*J11</f>
        <v>0</v>
      </c>
      <c r="O11" s="287">
        <v>2</v>
      </c>
      <c r="AA11" s="258">
        <v>1</v>
      </c>
      <c r="AB11" s="258">
        <v>1</v>
      </c>
      <c r="AC11" s="258">
        <v>1</v>
      </c>
      <c r="AZ11" s="258">
        <v>1</v>
      </c>
      <c r="BA11" s="258">
        <f>IF(AZ11=1,G11,0)</f>
        <v>0</v>
      </c>
      <c r="BB11" s="258">
        <f>IF(AZ11=2,G11,0)</f>
        <v>0</v>
      </c>
      <c r="BC11" s="258">
        <f>IF(AZ11=3,G11,0)</f>
        <v>0</v>
      </c>
      <c r="BD11" s="258">
        <f>IF(AZ11=4,G11,0)</f>
        <v>0</v>
      </c>
      <c r="BE11" s="258">
        <f>IF(AZ11=5,G11,0)</f>
        <v>0</v>
      </c>
      <c r="CA11" s="287">
        <v>1</v>
      </c>
      <c r="CB11" s="287">
        <v>1</v>
      </c>
    </row>
    <row r="12" spans="1:15" ht="12.75">
      <c r="A12" s="296"/>
      <c r="B12" s="297"/>
      <c r="C12" s="298" t="s">
        <v>1</v>
      </c>
      <c r="D12" s="299"/>
      <c r="E12" s="299"/>
      <c r="F12" s="299"/>
      <c r="G12" s="300"/>
      <c r="I12" s="301"/>
      <c r="K12" s="301"/>
      <c r="L12" s="302" t="s">
        <v>1</v>
      </c>
      <c r="O12" s="287">
        <v>3</v>
      </c>
    </row>
    <row r="13" spans="1:80" ht="12.75">
      <c r="A13" s="288">
        <v>5</v>
      </c>
      <c r="B13" s="289" t="s">
        <v>123</v>
      </c>
      <c r="C13" s="290" t="s">
        <v>124</v>
      </c>
      <c r="D13" s="291" t="s">
        <v>125</v>
      </c>
      <c r="E13" s="292">
        <v>1079</v>
      </c>
      <c r="F13" s="292">
        <v>0</v>
      </c>
      <c r="G13" s="293">
        <f>E13*F13</f>
        <v>0</v>
      </c>
      <c r="H13" s="294">
        <v>0</v>
      </c>
      <c r="I13" s="295">
        <f>E13*H13</f>
        <v>0</v>
      </c>
      <c r="J13" s="294">
        <v>0</v>
      </c>
      <c r="K13" s="295">
        <f>E13*J13</f>
        <v>0</v>
      </c>
      <c r="O13" s="287">
        <v>2</v>
      </c>
      <c r="AA13" s="258">
        <v>1</v>
      </c>
      <c r="AB13" s="258">
        <v>1</v>
      </c>
      <c r="AC13" s="258">
        <v>1</v>
      </c>
      <c r="AZ13" s="258">
        <v>1</v>
      </c>
      <c r="BA13" s="258">
        <f>IF(AZ13=1,G13,0)</f>
        <v>0</v>
      </c>
      <c r="BB13" s="258">
        <f>IF(AZ13=2,G13,0)</f>
        <v>0</v>
      </c>
      <c r="BC13" s="258">
        <f>IF(AZ13=3,G13,0)</f>
        <v>0</v>
      </c>
      <c r="BD13" s="258">
        <f>IF(AZ13=4,G13,0)</f>
        <v>0</v>
      </c>
      <c r="BE13" s="258">
        <f>IF(AZ13=5,G13,0)</f>
        <v>0</v>
      </c>
      <c r="CA13" s="287">
        <v>1</v>
      </c>
      <c r="CB13" s="287">
        <v>1</v>
      </c>
    </row>
    <row r="14" spans="1:80" ht="12.75">
      <c r="A14" s="288">
        <v>6</v>
      </c>
      <c r="B14" s="289" t="s">
        <v>126</v>
      </c>
      <c r="C14" s="290" t="s">
        <v>127</v>
      </c>
      <c r="D14" s="291" t="s">
        <v>125</v>
      </c>
      <c r="E14" s="292">
        <v>367</v>
      </c>
      <c r="F14" s="292">
        <v>0</v>
      </c>
      <c r="G14" s="293">
        <f>E14*F14</f>
        <v>0</v>
      </c>
      <c r="H14" s="294">
        <v>0</v>
      </c>
      <c r="I14" s="295">
        <f>E14*H14</f>
        <v>0</v>
      </c>
      <c r="J14" s="294">
        <v>0</v>
      </c>
      <c r="K14" s="295">
        <f>E14*J14</f>
        <v>0</v>
      </c>
      <c r="O14" s="287">
        <v>2</v>
      </c>
      <c r="AA14" s="258">
        <v>1</v>
      </c>
      <c r="AB14" s="258">
        <v>1</v>
      </c>
      <c r="AC14" s="258">
        <v>1</v>
      </c>
      <c r="AZ14" s="258">
        <v>1</v>
      </c>
      <c r="BA14" s="258">
        <f>IF(AZ14=1,G14,0)</f>
        <v>0</v>
      </c>
      <c r="BB14" s="258">
        <f>IF(AZ14=2,G14,0)</f>
        <v>0</v>
      </c>
      <c r="BC14" s="258">
        <f>IF(AZ14=3,G14,0)</f>
        <v>0</v>
      </c>
      <c r="BD14" s="258">
        <f>IF(AZ14=4,G14,0)</f>
        <v>0</v>
      </c>
      <c r="BE14" s="258">
        <f>IF(AZ14=5,G14,0)</f>
        <v>0</v>
      </c>
      <c r="CA14" s="287">
        <v>1</v>
      </c>
      <c r="CB14" s="287">
        <v>1</v>
      </c>
    </row>
    <row r="15" spans="1:80" ht="12.75">
      <c r="A15" s="288">
        <v>7</v>
      </c>
      <c r="B15" s="289" t="s">
        <v>128</v>
      </c>
      <c r="C15" s="290" t="s">
        <v>129</v>
      </c>
      <c r="D15" s="291" t="s">
        <v>125</v>
      </c>
      <c r="E15" s="292">
        <v>947</v>
      </c>
      <c r="F15" s="292">
        <v>0</v>
      </c>
      <c r="G15" s="293">
        <f>E15*F15</f>
        <v>0</v>
      </c>
      <c r="H15" s="294">
        <v>0</v>
      </c>
      <c r="I15" s="295">
        <f>E15*H15</f>
        <v>0</v>
      </c>
      <c r="J15" s="294">
        <v>0</v>
      </c>
      <c r="K15" s="295">
        <f>E15*J15</f>
        <v>0</v>
      </c>
      <c r="O15" s="287">
        <v>2</v>
      </c>
      <c r="AA15" s="258">
        <v>1</v>
      </c>
      <c r="AB15" s="258">
        <v>1</v>
      </c>
      <c r="AC15" s="258">
        <v>1</v>
      </c>
      <c r="AZ15" s="258">
        <v>1</v>
      </c>
      <c r="BA15" s="258">
        <f>IF(AZ15=1,G15,0)</f>
        <v>0</v>
      </c>
      <c r="BB15" s="258">
        <f>IF(AZ15=2,G15,0)</f>
        <v>0</v>
      </c>
      <c r="BC15" s="258">
        <f>IF(AZ15=3,G15,0)</f>
        <v>0</v>
      </c>
      <c r="BD15" s="258">
        <f>IF(AZ15=4,G15,0)</f>
        <v>0</v>
      </c>
      <c r="BE15" s="258">
        <f>IF(AZ15=5,G15,0)</f>
        <v>0</v>
      </c>
      <c r="CA15" s="287">
        <v>1</v>
      </c>
      <c r="CB15" s="287">
        <v>1</v>
      </c>
    </row>
    <row r="16" spans="1:80" ht="12.75">
      <c r="A16" s="288">
        <v>8</v>
      </c>
      <c r="B16" s="289" t="s">
        <v>130</v>
      </c>
      <c r="C16" s="290" t="s">
        <v>131</v>
      </c>
      <c r="D16" s="291" t="s">
        <v>125</v>
      </c>
      <c r="E16" s="292">
        <v>473.5</v>
      </c>
      <c r="F16" s="292">
        <v>0</v>
      </c>
      <c r="G16" s="293">
        <f>E16*F16</f>
        <v>0</v>
      </c>
      <c r="H16" s="294">
        <v>0</v>
      </c>
      <c r="I16" s="295">
        <f>E16*H16</f>
        <v>0</v>
      </c>
      <c r="J16" s="294">
        <v>0</v>
      </c>
      <c r="K16" s="295">
        <f>E16*J16</f>
        <v>0</v>
      </c>
      <c r="O16" s="287">
        <v>2</v>
      </c>
      <c r="AA16" s="258">
        <v>1</v>
      </c>
      <c r="AB16" s="258">
        <v>1</v>
      </c>
      <c r="AC16" s="258">
        <v>1</v>
      </c>
      <c r="AZ16" s="258">
        <v>1</v>
      </c>
      <c r="BA16" s="258">
        <f>IF(AZ16=1,G16,0)</f>
        <v>0</v>
      </c>
      <c r="BB16" s="258">
        <f>IF(AZ16=2,G16,0)</f>
        <v>0</v>
      </c>
      <c r="BC16" s="258">
        <f>IF(AZ16=3,G16,0)</f>
        <v>0</v>
      </c>
      <c r="BD16" s="258">
        <f>IF(AZ16=4,G16,0)</f>
        <v>0</v>
      </c>
      <c r="BE16" s="258">
        <f>IF(AZ16=5,G16,0)</f>
        <v>0</v>
      </c>
      <c r="CA16" s="287">
        <v>1</v>
      </c>
      <c r="CB16" s="287">
        <v>1</v>
      </c>
    </row>
    <row r="17" spans="1:80" ht="12.75">
      <c r="A17" s="288">
        <v>9</v>
      </c>
      <c r="B17" s="289" t="s">
        <v>132</v>
      </c>
      <c r="C17" s="290" t="s">
        <v>133</v>
      </c>
      <c r="D17" s="291" t="s">
        <v>125</v>
      </c>
      <c r="E17" s="292">
        <v>237</v>
      </c>
      <c r="F17" s="292">
        <v>0</v>
      </c>
      <c r="G17" s="293">
        <f>E17*F17</f>
        <v>0</v>
      </c>
      <c r="H17" s="294">
        <v>0.00589</v>
      </c>
      <c r="I17" s="295">
        <f>E17*H17</f>
        <v>1.3959300000000001</v>
      </c>
      <c r="J17" s="294">
        <v>0</v>
      </c>
      <c r="K17" s="295">
        <f>E17*J17</f>
        <v>0</v>
      </c>
      <c r="O17" s="287">
        <v>2</v>
      </c>
      <c r="AA17" s="258">
        <v>1</v>
      </c>
      <c r="AB17" s="258">
        <v>1</v>
      </c>
      <c r="AC17" s="258">
        <v>1</v>
      </c>
      <c r="AZ17" s="258">
        <v>1</v>
      </c>
      <c r="BA17" s="258">
        <f>IF(AZ17=1,G17,0)</f>
        <v>0</v>
      </c>
      <c r="BB17" s="258">
        <f>IF(AZ17=2,G17,0)</f>
        <v>0</v>
      </c>
      <c r="BC17" s="258">
        <f>IF(AZ17=3,G17,0)</f>
        <v>0</v>
      </c>
      <c r="BD17" s="258">
        <f>IF(AZ17=4,G17,0)</f>
        <v>0</v>
      </c>
      <c r="BE17" s="258">
        <f>IF(AZ17=5,G17,0)</f>
        <v>0</v>
      </c>
      <c r="CA17" s="287">
        <v>1</v>
      </c>
      <c r="CB17" s="287">
        <v>1</v>
      </c>
    </row>
    <row r="18" spans="1:80" ht="12.75">
      <c r="A18" s="288">
        <v>10</v>
      </c>
      <c r="B18" s="289" t="s">
        <v>134</v>
      </c>
      <c r="C18" s="290" t="s">
        <v>135</v>
      </c>
      <c r="D18" s="291" t="s">
        <v>125</v>
      </c>
      <c r="E18" s="292">
        <v>679</v>
      </c>
      <c r="F18" s="292">
        <v>0</v>
      </c>
      <c r="G18" s="293">
        <f>E18*F18</f>
        <v>0</v>
      </c>
      <c r="H18" s="294">
        <v>0</v>
      </c>
      <c r="I18" s="295">
        <f>E18*H18</f>
        <v>0</v>
      </c>
      <c r="J18" s="294">
        <v>0</v>
      </c>
      <c r="K18" s="295">
        <f>E18*J18</f>
        <v>0</v>
      </c>
      <c r="O18" s="287">
        <v>2</v>
      </c>
      <c r="AA18" s="258">
        <v>1</v>
      </c>
      <c r="AB18" s="258">
        <v>1</v>
      </c>
      <c r="AC18" s="258">
        <v>1</v>
      </c>
      <c r="AZ18" s="258">
        <v>1</v>
      </c>
      <c r="BA18" s="258">
        <f>IF(AZ18=1,G18,0)</f>
        <v>0</v>
      </c>
      <c r="BB18" s="258">
        <f>IF(AZ18=2,G18,0)</f>
        <v>0</v>
      </c>
      <c r="BC18" s="258">
        <f>IF(AZ18=3,G18,0)</f>
        <v>0</v>
      </c>
      <c r="BD18" s="258">
        <f>IF(AZ18=4,G18,0)</f>
        <v>0</v>
      </c>
      <c r="BE18" s="258">
        <f>IF(AZ18=5,G18,0)</f>
        <v>0</v>
      </c>
      <c r="CA18" s="287">
        <v>1</v>
      </c>
      <c r="CB18" s="287">
        <v>1</v>
      </c>
    </row>
    <row r="19" spans="1:80" ht="12.75">
      <c r="A19" s="288">
        <v>11</v>
      </c>
      <c r="B19" s="289" t="s">
        <v>134</v>
      </c>
      <c r="C19" s="290" t="s">
        <v>135</v>
      </c>
      <c r="D19" s="291" t="s">
        <v>125</v>
      </c>
      <c r="E19" s="292">
        <v>712</v>
      </c>
      <c r="F19" s="292">
        <v>0</v>
      </c>
      <c r="G19" s="293">
        <f>E19*F19</f>
        <v>0</v>
      </c>
      <c r="H19" s="294">
        <v>0</v>
      </c>
      <c r="I19" s="295">
        <f>E19*H19</f>
        <v>0</v>
      </c>
      <c r="J19" s="294">
        <v>0</v>
      </c>
      <c r="K19" s="295">
        <f>E19*J19</f>
        <v>0</v>
      </c>
      <c r="O19" s="287">
        <v>2</v>
      </c>
      <c r="AA19" s="258">
        <v>1</v>
      </c>
      <c r="AB19" s="258">
        <v>1</v>
      </c>
      <c r="AC19" s="258">
        <v>1</v>
      </c>
      <c r="AZ19" s="258">
        <v>1</v>
      </c>
      <c r="BA19" s="258">
        <f>IF(AZ19=1,G19,0)</f>
        <v>0</v>
      </c>
      <c r="BB19" s="258">
        <f>IF(AZ19=2,G19,0)</f>
        <v>0</v>
      </c>
      <c r="BC19" s="258">
        <f>IF(AZ19=3,G19,0)</f>
        <v>0</v>
      </c>
      <c r="BD19" s="258">
        <f>IF(AZ19=4,G19,0)</f>
        <v>0</v>
      </c>
      <c r="BE19" s="258">
        <f>IF(AZ19=5,G19,0)</f>
        <v>0</v>
      </c>
      <c r="CA19" s="287">
        <v>1</v>
      </c>
      <c r="CB19" s="287">
        <v>1</v>
      </c>
    </row>
    <row r="20" spans="1:80" ht="12.75">
      <c r="A20" s="288">
        <v>12</v>
      </c>
      <c r="B20" s="289" t="s">
        <v>136</v>
      </c>
      <c r="C20" s="290" t="s">
        <v>137</v>
      </c>
      <c r="D20" s="291" t="s">
        <v>125</v>
      </c>
      <c r="E20" s="292">
        <v>505</v>
      </c>
      <c r="F20" s="292">
        <v>0</v>
      </c>
      <c r="G20" s="293">
        <f>E20*F20</f>
        <v>0</v>
      </c>
      <c r="H20" s="294">
        <v>0</v>
      </c>
      <c r="I20" s="295">
        <f>E20*H20</f>
        <v>0</v>
      </c>
      <c r="J20" s="294">
        <v>0</v>
      </c>
      <c r="K20" s="295">
        <f>E20*J20</f>
        <v>0</v>
      </c>
      <c r="O20" s="287">
        <v>2</v>
      </c>
      <c r="AA20" s="258">
        <v>1</v>
      </c>
      <c r="AB20" s="258">
        <v>1</v>
      </c>
      <c r="AC20" s="258">
        <v>1</v>
      </c>
      <c r="AZ20" s="258">
        <v>1</v>
      </c>
      <c r="BA20" s="258">
        <f>IF(AZ20=1,G20,0)</f>
        <v>0</v>
      </c>
      <c r="BB20" s="258">
        <f>IF(AZ20=2,G20,0)</f>
        <v>0</v>
      </c>
      <c r="BC20" s="258">
        <f>IF(AZ20=3,G20,0)</f>
        <v>0</v>
      </c>
      <c r="BD20" s="258">
        <f>IF(AZ20=4,G20,0)</f>
        <v>0</v>
      </c>
      <c r="BE20" s="258">
        <f>IF(AZ20=5,G20,0)</f>
        <v>0</v>
      </c>
      <c r="CA20" s="287">
        <v>1</v>
      </c>
      <c r="CB20" s="287">
        <v>1</v>
      </c>
    </row>
    <row r="21" spans="1:80" ht="12.75">
      <c r="A21" s="288">
        <v>13</v>
      </c>
      <c r="B21" s="289" t="s">
        <v>138</v>
      </c>
      <c r="C21" s="290" t="s">
        <v>139</v>
      </c>
      <c r="D21" s="291" t="s">
        <v>125</v>
      </c>
      <c r="E21" s="292">
        <v>679</v>
      </c>
      <c r="F21" s="292">
        <v>0</v>
      </c>
      <c r="G21" s="293">
        <f>E21*F21</f>
        <v>0</v>
      </c>
      <c r="H21" s="294">
        <v>0</v>
      </c>
      <c r="I21" s="295">
        <f>E21*H21</f>
        <v>0</v>
      </c>
      <c r="J21" s="294">
        <v>0</v>
      </c>
      <c r="K21" s="295">
        <f>E21*J21</f>
        <v>0</v>
      </c>
      <c r="O21" s="287">
        <v>2</v>
      </c>
      <c r="AA21" s="258">
        <v>1</v>
      </c>
      <c r="AB21" s="258">
        <v>1</v>
      </c>
      <c r="AC21" s="258">
        <v>1</v>
      </c>
      <c r="AZ21" s="258">
        <v>1</v>
      </c>
      <c r="BA21" s="258">
        <f>IF(AZ21=1,G21,0)</f>
        <v>0</v>
      </c>
      <c r="BB21" s="258">
        <f>IF(AZ21=2,G21,0)</f>
        <v>0</v>
      </c>
      <c r="BC21" s="258">
        <f>IF(AZ21=3,G21,0)</f>
        <v>0</v>
      </c>
      <c r="BD21" s="258">
        <f>IF(AZ21=4,G21,0)</f>
        <v>0</v>
      </c>
      <c r="BE21" s="258">
        <f>IF(AZ21=5,G21,0)</f>
        <v>0</v>
      </c>
      <c r="CA21" s="287">
        <v>1</v>
      </c>
      <c r="CB21" s="287">
        <v>1</v>
      </c>
    </row>
    <row r="22" spans="1:80" ht="12.75">
      <c r="A22" s="288">
        <v>14</v>
      </c>
      <c r="B22" s="289" t="s">
        <v>140</v>
      </c>
      <c r="C22" s="290" t="s">
        <v>141</v>
      </c>
      <c r="D22" s="291" t="s">
        <v>125</v>
      </c>
      <c r="E22" s="292">
        <v>712</v>
      </c>
      <c r="F22" s="292">
        <v>0</v>
      </c>
      <c r="G22" s="293">
        <f>E22*F22</f>
        <v>0</v>
      </c>
      <c r="H22" s="294">
        <v>0</v>
      </c>
      <c r="I22" s="295">
        <f>E22*H22</f>
        <v>0</v>
      </c>
      <c r="J22" s="294">
        <v>0</v>
      </c>
      <c r="K22" s="295">
        <f>E22*J22</f>
        <v>0</v>
      </c>
      <c r="O22" s="287">
        <v>2</v>
      </c>
      <c r="AA22" s="258">
        <v>1</v>
      </c>
      <c r="AB22" s="258">
        <v>1</v>
      </c>
      <c r="AC22" s="258">
        <v>1</v>
      </c>
      <c r="AZ22" s="258">
        <v>1</v>
      </c>
      <c r="BA22" s="258">
        <f>IF(AZ22=1,G22,0)</f>
        <v>0</v>
      </c>
      <c r="BB22" s="258">
        <f>IF(AZ22=2,G22,0)</f>
        <v>0</v>
      </c>
      <c r="BC22" s="258">
        <f>IF(AZ22=3,G22,0)</f>
        <v>0</v>
      </c>
      <c r="BD22" s="258">
        <f>IF(AZ22=4,G22,0)</f>
        <v>0</v>
      </c>
      <c r="BE22" s="258">
        <f>IF(AZ22=5,G22,0)</f>
        <v>0</v>
      </c>
      <c r="CA22" s="287">
        <v>1</v>
      </c>
      <c r="CB22" s="287">
        <v>1</v>
      </c>
    </row>
    <row r="23" spans="1:80" ht="22.5">
      <c r="A23" s="288">
        <v>15</v>
      </c>
      <c r="B23" s="289" t="s">
        <v>142</v>
      </c>
      <c r="C23" s="290" t="s">
        <v>143</v>
      </c>
      <c r="D23" s="291" t="s">
        <v>125</v>
      </c>
      <c r="E23" s="292">
        <v>17</v>
      </c>
      <c r="F23" s="292">
        <v>0</v>
      </c>
      <c r="G23" s="293">
        <f>E23*F23</f>
        <v>0</v>
      </c>
      <c r="H23" s="294">
        <v>0</v>
      </c>
      <c r="I23" s="295">
        <f>E23*H23</f>
        <v>0</v>
      </c>
      <c r="J23" s="294">
        <v>0</v>
      </c>
      <c r="K23" s="295">
        <f>E23*J23</f>
        <v>0</v>
      </c>
      <c r="O23" s="287">
        <v>2</v>
      </c>
      <c r="AA23" s="258">
        <v>1</v>
      </c>
      <c r="AB23" s="258">
        <v>1</v>
      </c>
      <c r="AC23" s="258">
        <v>1</v>
      </c>
      <c r="AZ23" s="258">
        <v>1</v>
      </c>
      <c r="BA23" s="258">
        <f>IF(AZ23=1,G23,0)</f>
        <v>0</v>
      </c>
      <c r="BB23" s="258">
        <f>IF(AZ23=2,G23,0)</f>
        <v>0</v>
      </c>
      <c r="BC23" s="258">
        <f>IF(AZ23=3,G23,0)</f>
        <v>0</v>
      </c>
      <c r="BD23" s="258">
        <f>IF(AZ23=4,G23,0)</f>
        <v>0</v>
      </c>
      <c r="BE23" s="258">
        <f>IF(AZ23=5,G23,0)</f>
        <v>0</v>
      </c>
      <c r="CA23" s="287">
        <v>1</v>
      </c>
      <c r="CB23" s="287">
        <v>1</v>
      </c>
    </row>
    <row r="24" spans="1:80" ht="12.75">
      <c r="A24" s="288">
        <v>16</v>
      </c>
      <c r="B24" s="289" t="s">
        <v>144</v>
      </c>
      <c r="C24" s="290" t="s">
        <v>145</v>
      </c>
      <c r="D24" s="291" t="s">
        <v>146</v>
      </c>
      <c r="E24" s="292">
        <v>30.6</v>
      </c>
      <c r="F24" s="292">
        <v>0</v>
      </c>
      <c r="G24" s="293">
        <f>E24*F24</f>
        <v>0</v>
      </c>
      <c r="H24" s="294">
        <v>1</v>
      </c>
      <c r="I24" s="295">
        <f>E24*H24</f>
        <v>30.6</v>
      </c>
      <c r="J24" s="294">
        <v>0</v>
      </c>
      <c r="K24" s="295">
        <f>E24*J24</f>
        <v>0</v>
      </c>
      <c r="O24" s="287">
        <v>2</v>
      </c>
      <c r="AA24" s="258">
        <v>1</v>
      </c>
      <c r="AB24" s="258">
        <v>1</v>
      </c>
      <c r="AC24" s="258">
        <v>1</v>
      </c>
      <c r="AZ24" s="258">
        <v>1</v>
      </c>
      <c r="BA24" s="258">
        <f>IF(AZ24=1,G24,0)</f>
        <v>0</v>
      </c>
      <c r="BB24" s="258">
        <f>IF(AZ24=2,G24,0)</f>
        <v>0</v>
      </c>
      <c r="BC24" s="258">
        <f>IF(AZ24=3,G24,0)</f>
        <v>0</v>
      </c>
      <c r="BD24" s="258">
        <f>IF(AZ24=4,G24,0)</f>
        <v>0</v>
      </c>
      <c r="BE24" s="258">
        <f>IF(AZ24=5,G24,0)</f>
        <v>0</v>
      </c>
      <c r="CA24" s="287">
        <v>1</v>
      </c>
      <c r="CB24" s="287">
        <v>1</v>
      </c>
    </row>
    <row r="25" spans="1:80" ht="12.75">
      <c r="A25" s="288">
        <v>17</v>
      </c>
      <c r="B25" s="289" t="s">
        <v>147</v>
      </c>
      <c r="C25" s="290" t="s">
        <v>148</v>
      </c>
      <c r="D25" s="291" t="s">
        <v>110</v>
      </c>
      <c r="E25" s="292">
        <v>4380</v>
      </c>
      <c r="F25" s="292">
        <v>0</v>
      </c>
      <c r="G25" s="293">
        <f>E25*F25</f>
        <v>0</v>
      </c>
      <c r="H25" s="294">
        <v>0</v>
      </c>
      <c r="I25" s="295">
        <f>E25*H25</f>
        <v>0</v>
      </c>
      <c r="J25" s="294">
        <v>0</v>
      </c>
      <c r="K25" s="295">
        <f>E25*J25</f>
        <v>0</v>
      </c>
      <c r="O25" s="287">
        <v>2</v>
      </c>
      <c r="AA25" s="258">
        <v>1</v>
      </c>
      <c r="AB25" s="258">
        <v>1</v>
      </c>
      <c r="AC25" s="258">
        <v>1</v>
      </c>
      <c r="AZ25" s="258">
        <v>1</v>
      </c>
      <c r="BA25" s="258">
        <f>IF(AZ25=1,G25,0)</f>
        <v>0</v>
      </c>
      <c r="BB25" s="258">
        <f>IF(AZ25=2,G25,0)</f>
        <v>0</v>
      </c>
      <c r="BC25" s="258">
        <f>IF(AZ25=3,G25,0)</f>
        <v>0</v>
      </c>
      <c r="BD25" s="258">
        <f>IF(AZ25=4,G25,0)</f>
        <v>0</v>
      </c>
      <c r="BE25" s="258">
        <f>IF(AZ25=5,G25,0)</f>
        <v>0</v>
      </c>
      <c r="CA25" s="287">
        <v>1</v>
      </c>
      <c r="CB25" s="287">
        <v>1</v>
      </c>
    </row>
    <row r="26" spans="1:80" ht="12.75">
      <c r="A26" s="288">
        <v>18</v>
      </c>
      <c r="B26" s="289" t="s">
        <v>149</v>
      </c>
      <c r="C26" s="290" t="s">
        <v>150</v>
      </c>
      <c r="D26" s="291" t="s">
        <v>110</v>
      </c>
      <c r="E26" s="292">
        <v>3672</v>
      </c>
      <c r="F26" s="292">
        <v>0</v>
      </c>
      <c r="G26" s="293">
        <f>E26*F26</f>
        <v>0</v>
      </c>
      <c r="H26" s="294">
        <v>0</v>
      </c>
      <c r="I26" s="295">
        <f>E26*H26</f>
        <v>0</v>
      </c>
      <c r="J26" s="294">
        <v>0</v>
      </c>
      <c r="K26" s="295">
        <f>E26*J26</f>
        <v>0</v>
      </c>
      <c r="O26" s="287">
        <v>2</v>
      </c>
      <c r="AA26" s="258">
        <v>1</v>
      </c>
      <c r="AB26" s="258">
        <v>1</v>
      </c>
      <c r="AC26" s="258">
        <v>1</v>
      </c>
      <c r="AZ26" s="258">
        <v>1</v>
      </c>
      <c r="BA26" s="258">
        <f>IF(AZ26=1,G26,0)</f>
        <v>0</v>
      </c>
      <c r="BB26" s="258">
        <f>IF(AZ26=2,G26,0)</f>
        <v>0</v>
      </c>
      <c r="BC26" s="258">
        <f>IF(AZ26=3,G26,0)</f>
        <v>0</v>
      </c>
      <c r="BD26" s="258">
        <f>IF(AZ26=4,G26,0)</f>
        <v>0</v>
      </c>
      <c r="BE26" s="258">
        <f>IF(AZ26=5,G26,0)</f>
        <v>0</v>
      </c>
      <c r="CA26" s="287">
        <v>1</v>
      </c>
      <c r="CB26" s="287">
        <v>1</v>
      </c>
    </row>
    <row r="27" spans="1:80" ht="12.75">
      <c r="A27" s="288">
        <v>19</v>
      </c>
      <c r="B27" s="289" t="s">
        <v>151</v>
      </c>
      <c r="C27" s="290" t="s">
        <v>152</v>
      </c>
      <c r="D27" s="291" t="s">
        <v>153</v>
      </c>
      <c r="E27" s="292">
        <v>8</v>
      </c>
      <c r="F27" s="292">
        <v>0</v>
      </c>
      <c r="G27" s="293">
        <f>E27*F27</f>
        <v>0</v>
      </c>
      <c r="H27" s="294">
        <v>0.01721</v>
      </c>
      <c r="I27" s="295">
        <f>E27*H27</f>
        <v>0.13768</v>
      </c>
      <c r="J27" s="294">
        <v>0</v>
      </c>
      <c r="K27" s="295">
        <f>E27*J27</f>
        <v>0</v>
      </c>
      <c r="O27" s="287">
        <v>2</v>
      </c>
      <c r="AA27" s="258">
        <v>1</v>
      </c>
      <c r="AB27" s="258">
        <v>1</v>
      </c>
      <c r="AC27" s="258">
        <v>1</v>
      </c>
      <c r="AZ27" s="258">
        <v>1</v>
      </c>
      <c r="BA27" s="258">
        <f>IF(AZ27=1,G27,0)</f>
        <v>0</v>
      </c>
      <c r="BB27" s="258">
        <f>IF(AZ27=2,G27,0)</f>
        <v>0</v>
      </c>
      <c r="BC27" s="258">
        <f>IF(AZ27=3,G27,0)</f>
        <v>0</v>
      </c>
      <c r="BD27" s="258">
        <f>IF(AZ27=4,G27,0)</f>
        <v>0</v>
      </c>
      <c r="BE27" s="258">
        <f>IF(AZ27=5,G27,0)</f>
        <v>0</v>
      </c>
      <c r="CA27" s="287">
        <v>1</v>
      </c>
      <c r="CB27" s="287">
        <v>1</v>
      </c>
    </row>
    <row r="28" spans="1:80" ht="12.75">
      <c r="A28" s="288">
        <v>20</v>
      </c>
      <c r="B28" s="289" t="s">
        <v>154</v>
      </c>
      <c r="C28" s="290" t="s">
        <v>155</v>
      </c>
      <c r="D28" s="291" t="s">
        <v>110</v>
      </c>
      <c r="E28" s="292">
        <v>3672</v>
      </c>
      <c r="F28" s="292">
        <v>0</v>
      </c>
      <c r="G28" s="293">
        <f>E28*F28</f>
        <v>0</v>
      </c>
      <c r="H28" s="294">
        <v>0</v>
      </c>
      <c r="I28" s="295">
        <f>E28*H28</f>
        <v>0</v>
      </c>
      <c r="J28" s="294">
        <v>0</v>
      </c>
      <c r="K28" s="295">
        <f>E28*J28</f>
        <v>0</v>
      </c>
      <c r="O28" s="287">
        <v>2</v>
      </c>
      <c r="AA28" s="258">
        <v>1</v>
      </c>
      <c r="AB28" s="258">
        <v>1</v>
      </c>
      <c r="AC28" s="258">
        <v>1</v>
      </c>
      <c r="AZ28" s="258">
        <v>1</v>
      </c>
      <c r="BA28" s="258">
        <f>IF(AZ28=1,G28,0)</f>
        <v>0</v>
      </c>
      <c r="BB28" s="258">
        <f>IF(AZ28=2,G28,0)</f>
        <v>0</v>
      </c>
      <c r="BC28" s="258">
        <f>IF(AZ28=3,G28,0)</f>
        <v>0</v>
      </c>
      <c r="BD28" s="258">
        <f>IF(AZ28=4,G28,0)</f>
        <v>0</v>
      </c>
      <c r="BE28" s="258">
        <f>IF(AZ28=5,G28,0)</f>
        <v>0</v>
      </c>
      <c r="CA28" s="287">
        <v>1</v>
      </c>
      <c r="CB28" s="287">
        <v>1</v>
      </c>
    </row>
    <row r="29" spans="1:80" ht="12.75">
      <c r="A29" s="288">
        <v>21</v>
      </c>
      <c r="B29" s="289" t="s">
        <v>156</v>
      </c>
      <c r="C29" s="290" t="s">
        <v>157</v>
      </c>
      <c r="D29" s="291" t="s">
        <v>158</v>
      </c>
      <c r="E29" s="292">
        <v>75</v>
      </c>
      <c r="F29" s="292">
        <v>0</v>
      </c>
      <c r="G29" s="293">
        <f>E29*F29</f>
        <v>0</v>
      </c>
      <c r="H29" s="294">
        <v>0.001</v>
      </c>
      <c r="I29" s="295">
        <f>E29*H29</f>
        <v>0.075</v>
      </c>
      <c r="J29" s="294"/>
      <c r="K29" s="295">
        <f>E29*J29</f>
        <v>0</v>
      </c>
      <c r="O29" s="287">
        <v>2</v>
      </c>
      <c r="AA29" s="258">
        <v>3</v>
      </c>
      <c r="AB29" s="258">
        <v>1</v>
      </c>
      <c r="AC29" s="258">
        <v>572460</v>
      </c>
      <c r="AZ29" s="258">
        <v>1</v>
      </c>
      <c r="BA29" s="258">
        <f>IF(AZ29=1,G29,0)</f>
        <v>0</v>
      </c>
      <c r="BB29" s="258">
        <f>IF(AZ29=2,G29,0)</f>
        <v>0</v>
      </c>
      <c r="BC29" s="258">
        <f>IF(AZ29=3,G29,0)</f>
        <v>0</v>
      </c>
      <c r="BD29" s="258">
        <f>IF(AZ29=4,G29,0)</f>
        <v>0</v>
      </c>
      <c r="BE29" s="258">
        <f>IF(AZ29=5,G29,0)</f>
        <v>0</v>
      </c>
      <c r="CA29" s="287">
        <v>3</v>
      </c>
      <c r="CB29" s="287">
        <v>1</v>
      </c>
    </row>
    <row r="30" spans="1:57" ht="12.75">
      <c r="A30" s="304"/>
      <c r="B30" s="305" t="s">
        <v>100</v>
      </c>
      <c r="C30" s="306" t="s">
        <v>113</v>
      </c>
      <c r="D30" s="307"/>
      <c r="E30" s="308"/>
      <c r="F30" s="309"/>
      <c r="G30" s="310">
        <f>SUM(G7:G29)</f>
        <v>0</v>
      </c>
      <c r="H30" s="311"/>
      <c r="I30" s="312">
        <f>SUM(I7:I29)</f>
        <v>32.427110000000006</v>
      </c>
      <c r="J30" s="311"/>
      <c r="K30" s="312">
        <f>SUM(K7:K29)</f>
        <v>0</v>
      </c>
      <c r="O30" s="287">
        <v>4</v>
      </c>
      <c r="BA30" s="313">
        <f>SUM(BA7:BA29)</f>
        <v>0</v>
      </c>
      <c r="BB30" s="313">
        <f>SUM(BB7:BB29)</f>
        <v>0</v>
      </c>
      <c r="BC30" s="313">
        <f>SUM(BC7:BC29)</f>
        <v>0</v>
      </c>
      <c r="BD30" s="313">
        <f>SUM(BD7:BD29)</f>
        <v>0</v>
      </c>
      <c r="BE30" s="313">
        <f>SUM(BE7:BE29)</f>
        <v>0</v>
      </c>
    </row>
    <row r="31" spans="1:15" ht="12.75">
      <c r="A31" s="277" t="s">
        <v>97</v>
      </c>
      <c r="B31" s="278" t="s">
        <v>159</v>
      </c>
      <c r="C31" s="279" t="s">
        <v>160</v>
      </c>
      <c r="D31" s="280"/>
      <c r="E31" s="281"/>
      <c r="F31" s="281"/>
      <c r="G31" s="282"/>
      <c r="H31" s="283"/>
      <c r="I31" s="284"/>
      <c r="J31" s="285"/>
      <c r="K31" s="286"/>
      <c r="O31" s="287">
        <v>1</v>
      </c>
    </row>
    <row r="32" spans="1:80" ht="12.75">
      <c r="A32" s="288">
        <v>22</v>
      </c>
      <c r="B32" s="289" t="s">
        <v>162</v>
      </c>
      <c r="C32" s="290" t="s">
        <v>163</v>
      </c>
      <c r="D32" s="291" t="s">
        <v>153</v>
      </c>
      <c r="E32" s="292">
        <v>845</v>
      </c>
      <c r="F32" s="292">
        <v>0</v>
      </c>
      <c r="G32" s="293">
        <f>E32*F32</f>
        <v>0</v>
      </c>
      <c r="H32" s="294">
        <v>0.24385</v>
      </c>
      <c r="I32" s="295">
        <f>E32*H32</f>
        <v>206.05325000000002</v>
      </c>
      <c r="J32" s="294">
        <v>0</v>
      </c>
      <c r="K32" s="295">
        <f>E32*J32</f>
        <v>0</v>
      </c>
      <c r="O32" s="287">
        <v>2</v>
      </c>
      <c r="AA32" s="258">
        <v>1</v>
      </c>
      <c r="AB32" s="258">
        <v>1</v>
      </c>
      <c r="AC32" s="258">
        <v>1</v>
      </c>
      <c r="AZ32" s="258">
        <v>1</v>
      </c>
      <c r="BA32" s="258">
        <f>IF(AZ32=1,G32,0)</f>
        <v>0</v>
      </c>
      <c r="BB32" s="258">
        <f>IF(AZ32=2,G32,0)</f>
        <v>0</v>
      </c>
      <c r="BC32" s="258">
        <f>IF(AZ32=3,G32,0)</f>
        <v>0</v>
      </c>
      <c r="BD32" s="258">
        <f>IF(AZ32=4,G32,0)</f>
        <v>0</v>
      </c>
      <c r="BE32" s="258">
        <f>IF(AZ32=5,G32,0)</f>
        <v>0</v>
      </c>
      <c r="CA32" s="287">
        <v>1</v>
      </c>
      <c r="CB32" s="287">
        <v>1</v>
      </c>
    </row>
    <row r="33" spans="1:80" ht="12.75">
      <c r="A33" s="288">
        <v>23</v>
      </c>
      <c r="B33" s="289" t="s">
        <v>164</v>
      </c>
      <c r="C33" s="290" t="s">
        <v>165</v>
      </c>
      <c r="D33" s="291" t="s">
        <v>153</v>
      </c>
      <c r="E33" s="292">
        <v>845</v>
      </c>
      <c r="F33" s="292">
        <v>0</v>
      </c>
      <c r="G33" s="293">
        <f>E33*F33</f>
        <v>0</v>
      </c>
      <c r="H33" s="294">
        <v>0.0008</v>
      </c>
      <c r="I33" s="295">
        <f>E33*H33</f>
        <v>0.676</v>
      </c>
      <c r="J33" s="294"/>
      <c r="K33" s="295">
        <f>E33*J33</f>
        <v>0</v>
      </c>
      <c r="O33" s="287">
        <v>2</v>
      </c>
      <c r="AA33" s="258">
        <v>3</v>
      </c>
      <c r="AB33" s="258">
        <v>1</v>
      </c>
      <c r="AC33" s="258" t="s">
        <v>164</v>
      </c>
      <c r="AZ33" s="258">
        <v>1</v>
      </c>
      <c r="BA33" s="258">
        <f>IF(AZ33=1,G33,0)</f>
        <v>0</v>
      </c>
      <c r="BB33" s="258">
        <f>IF(AZ33=2,G33,0)</f>
        <v>0</v>
      </c>
      <c r="BC33" s="258">
        <f>IF(AZ33=3,G33,0)</f>
        <v>0</v>
      </c>
      <c r="BD33" s="258">
        <f>IF(AZ33=4,G33,0)</f>
        <v>0</v>
      </c>
      <c r="BE33" s="258">
        <f>IF(AZ33=5,G33,0)</f>
        <v>0</v>
      </c>
      <c r="CA33" s="287">
        <v>3</v>
      </c>
      <c r="CB33" s="287">
        <v>1</v>
      </c>
    </row>
    <row r="34" spans="1:57" ht="12.75">
      <c r="A34" s="304"/>
      <c r="B34" s="305" t="s">
        <v>100</v>
      </c>
      <c r="C34" s="306" t="s">
        <v>161</v>
      </c>
      <c r="D34" s="307"/>
      <c r="E34" s="308"/>
      <c r="F34" s="309"/>
      <c r="G34" s="310">
        <f>SUM(G31:G33)</f>
        <v>0</v>
      </c>
      <c r="H34" s="311"/>
      <c r="I34" s="312">
        <f>SUM(I31:I33)</f>
        <v>206.72925</v>
      </c>
      <c r="J34" s="311"/>
      <c r="K34" s="312">
        <f>SUM(K31:K33)</f>
        <v>0</v>
      </c>
      <c r="O34" s="287">
        <v>4</v>
      </c>
      <c r="BA34" s="313">
        <f>SUM(BA31:BA33)</f>
        <v>0</v>
      </c>
      <c r="BB34" s="313">
        <f>SUM(BB31:BB33)</f>
        <v>0</v>
      </c>
      <c r="BC34" s="313">
        <f>SUM(BC31:BC33)</f>
        <v>0</v>
      </c>
      <c r="BD34" s="313">
        <f>SUM(BD31:BD33)</f>
        <v>0</v>
      </c>
      <c r="BE34" s="313">
        <f>SUM(BE31:BE33)</f>
        <v>0</v>
      </c>
    </row>
    <row r="35" spans="1:15" ht="12.75">
      <c r="A35" s="277" t="s">
        <v>97</v>
      </c>
      <c r="B35" s="278" t="s">
        <v>166</v>
      </c>
      <c r="C35" s="279" t="s">
        <v>167</v>
      </c>
      <c r="D35" s="280"/>
      <c r="E35" s="281"/>
      <c r="F35" s="281"/>
      <c r="G35" s="282"/>
      <c r="H35" s="283"/>
      <c r="I35" s="284"/>
      <c r="J35" s="285"/>
      <c r="K35" s="286"/>
      <c r="O35" s="287">
        <v>1</v>
      </c>
    </row>
    <row r="36" spans="1:80" ht="12.75">
      <c r="A36" s="288">
        <v>24</v>
      </c>
      <c r="B36" s="289" t="s">
        <v>169</v>
      </c>
      <c r="C36" s="290" t="s">
        <v>170</v>
      </c>
      <c r="D36" s="291" t="s">
        <v>120</v>
      </c>
      <c r="E36" s="292">
        <v>17</v>
      </c>
      <c r="F36" s="292">
        <v>0</v>
      </c>
      <c r="G36" s="293">
        <f>E36*F36</f>
        <v>0</v>
      </c>
      <c r="H36" s="294">
        <v>0.00165</v>
      </c>
      <c r="I36" s="295">
        <f>E36*H36</f>
        <v>0.02805</v>
      </c>
      <c r="J36" s="294">
        <v>0</v>
      </c>
      <c r="K36" s="295">
        <f>E36*J36</f>
        <v>0</v>
      </c>
      <c r="O36" s="287">
        <v>2</v>
      </c>
      <c r="AA36" s="258">
        <v>1</v>
      </c>
      <c r="AB36" s="258">
        <v>1</v>
      </c>
      <c r="AC36" s="258">
        <v>1</v>
      </c>
      <c r="AZ36" s="258">
        <v>1</v>
      </c>
      <c r="BA36" s="258">
        <f>IF(AZ36=1,G36,0)</f>
        <v>0</v>
      </c>
      <c r="BB36" s="258">
        <f>IF(AZ36=2,G36,0)</f>
        <v>0</v>
      </c>
      <c r="BC36" s="258">
        <f>IF(AZ36=3,G36,0)</f>
        <v>0</v>
      </c>
      <c r="BD36" s="258">
        <f>IF(AZ36=4,G36,0)</f>
        <v>0</v>
      </c>
      <c r="BE36" s="258">
        <f>IF(AZ36=5,G36,0)</f>
        <v>0</v>
      </c>
      <c r="CA36" s="287">
        <v>1</v>
      </c>
      <c r="CB36" s="287">
        <v>1</v>
      </c>
    </row>
    <row r="37" spans="1:80" ht="12.75">
      <c r="A37" s="288">
        <v>25</v>
      </c>
      <c r="B37" s="289" t="s">
        <v>171</v>
      </c>
      <c r="C37" s="290" t="s">
        <v>172</v>
      </c>
      <c r="D37" s="291" t="s">
        <v>120</v>
      </c>
      <c r="E37" s="292">
        <v>9</v>
      </c>
      <c r="F37" s="292">
        <v>0</v>
      </c>
      <c r="G37" s="293">
        <f>E37*F37</f>
        <v>0</v>
      </c>
      <c r="H37" s="294">
        <v>0.046</v>
      </c>
      <c r="I37" s="295">
        <f>E37*H37</f>
        <v>0.414</v>
      </c>
      <c r="J37" s="294"/>
      <c r="K37" s="295">
        <f>E37*J37</f>
        <v>0</v>
      </c>
      <c r="O37" s="287">
        <v>2</v>
      </c>
      <c r="AA37" s="258">
        <v>3</v>
      </c>
      <c r="AB37" s="258">
        <v>1</v>
      </c>
      <c r="AC37" s="258">
        <v>59217420</v>
      </c>
      <c r="AZ37" s="258">
        <v>1</v>
      </c>
      <c r="BA37" s="258">
        <f>IF(AZ37=1,G37,0)</f>
        <v>0</v>
      </c>
      <c r="BB37" s="258">
        <f>IF(AZ37=2,G37,0)</f>
        <v>0</v>
      </c>
      <c r="BC37" s="258">
        <f>IF(AZ37=3,G37,0)</f>
        <v>0</v>
      </c>
      <c r="BD37" s="258">
        <f>IF(AZ37=4,G37,0)</f>
        <v>0</v>
      </c>
      <c r="BE37" s="258">
        <f>IF(AZ37=5,G37,0)</f>
        <v>0</v>
      </c>
      <c r="CA37" s="287">
        <v>3</v>
      </c>
      <c r="CB37" s="287">
        <v>1</v>
      </c>
    </row>
    <row r="38" spans="1:80" ht="12.75">
      <c r="A38" s="288">
        <v>26</v>
      </c>
      <c r="B38" s="289" t="s">
        <v>173</v>
      </c>
      <c r="C38" s="290" t="s">
        <v>174</v>
      </c>
      <c r="D38" s="291" t="s">
        <v>125</v>
      </c>
      <c r="E38" s="292">
        <v>3.15</v>
      </c>
      <c r="F38" s="292">
        <v>0</v>
      </c>
      <c r="G38" s="293">
        <f>E38*F38</f>
        <v>0</v>
      </c>
      <c r="H38" s="294">
        <v>2.5</v>
      </c>
      <c r="I38" s="295">
        <f>E38*H38</f>
        <v>7.875</v>
      </c>
      <c r="J38" s="294">
        <v>0</v>
      </c>
      <c r="K38" s="295">
        <f>E38*J38</f>
        <v>0</v>
      </c>
      <c r="O38" s="287">
        <v>2</v>
      </c>
      <c r="AA38" s="258">
        <v>1</v>
      </c>
      <c r="AB38" s="258">
        <v>1</v>
      </c>
      <c r="AC38" s="258">
        <v>1</v>
      </c>
      <c r="AZ38" s="258">
        <v>1</v>
      </c>
      <c r="BA38" s="258">
        <f>IF(AZ38=1,G38,0)</f>
        <v>0</v>
      </c>
      <c r="BB38" s="258">
        <f>IF(AZ38=2,G38,0)</f>
        <v>0</v>
      </c>
      <c r="BC38" s="258">
        <f>IF(AZ38=3,G38,0)</f>
        <v>0</v>
      </c>
      <c r="BD38" s="258">
        <f>IF(AZ38=4,G38,0)</f>
        <v>0</v>
      </c>
      <c r="BE38" s="258">
        <f>IF(AZ38=5,G38,0)</f>
        <v>0</v>
      </c>
      <c r="CA38" s="287">
        <v>1</v>
      </c>
      <c r="CB38" s="287">
        <v>1</v>
      </c>
    </row>
    <row r="39" spans="1:57" ht="12.75">
      <c r="A39" s="304"/>
      <c r="B39" s="305" t="s">
        <v>100</v>
      </c>
      <c r="C39" s="306" t="s">
        <v>168</v>
      </c>
      <c r="D39" s="307"/>
      <c r="E39" s="308"/>
      <c r="F39" s="309"/>
      <c r="G39" s="310">
        <f>SUM(G35:G38)</f>
        <v>0</v>
      </c>
      <c r="H39" s="311"/>
      <c r="I39" s="312">
        <f>SUM(I35:I38)</f>
        <v>8.31705</v>
      </c>
      <c r="J39" s="311"/>
      <c r="K39" s="312">
        <f>SUM(K35:K38)</f>
        <v>0</v>
      </c>
      <c r="O39" s="287">
        <v>4</v>
      </c>
      <c r="BA39" s="313">
        <f>SUM(BA35:BA38)</f>
        <v>0</v>
      </c>
      <c r="BB39" s="313">
        <f>SUM(BB35:BB38)</f>
        <v>0</v>
      </c>
      <c r="BC39" s="313">
        <f>SUM(BC35:BC38)</f>
        <v>0</v>
      </c>
      <c r="BD39" s="313">
        <f>SUM(BD35:BD38)</f>
        <v>0</v>
      </c>
      <c r="BE39" s="313">
        <f>SUM(BE35:BE38)</f>
        <v>0</v>
      </c>
    </row>
    <row r="40" spans="1:15" ht="12.75">
      <c r="A40" s="277" t="s">
        <v>97</v>
      </c>
      <c r="B40" s="278" t="s">
        <v>175</v>
      </c>
      <c r="C40" s="279" t="s">
        <v>176</v>
      </c>
      <c r="D40" s="280"/>
      <c r="E40" s="281"/>
      <c r="F40" s="281"/>
      <c r="G40" s="282"/>
      <c r="H40" s="283"/>
      <c r="I40" s="284"/>
      <c r="J40" s="285"/>
      <c r="K40" s="286"/>
      <c r="O40" s="287">
        <v>1</v>
      </c>
    </row>
    <row r="41" spans="1:80" ht="12.75">
      <c r="A41" s="288">
        <v>27</v>
      </c>
      <c r="B41" s="289" t="s">
        <v>178</v>
      </c>
      <c r="C41" s="290" t="s">
        <v>179</v>
      </c>
      <c r="D41" s="291" t="s">
        <v>110</v>
      </c>
      <c r="E41" s="292">
        <v>4170</v>
      </c>
      <c r="F41" s="292">
        <v>0</v>
      </c>
      <c r="G41" s="293">
        <f>E41*F41</f>
        <v>0</v>
      </c>
      <c r="H41" s="294">
        <v>0.27994</v>
      </c>
      <c r="I41" s="295">
        <f>E41*H41</f>
        <v>1167.3498000000002</v>
      </c>
      <c r="J41" s="294">
        <v>0</v>
      </c>
      <c r="K41" s="295">
        <f>E41*J41</f>
        <v>0</v>
      </c>
      <c r="O41" s="287">
        <v>2</v>
      </c>
      <c r="AA41" s="258">
        <v>1</v>
      </c>
      <c r="AB41" s="258">
        <v>1</v>
      </c>
      <c r="AC41" s="258">
        <v>1</v>
      </c>
      <c r="AZ41" s="258">
        <v>1</v>
      </c>
      <c r="BA41" s="258">
        <f>IF(AZ41=1,G41,0)</f>
        <v>0</v>
      </c>
      <c r="BB41" s="258">
        <f>IF(AZ41=2,G41,0)</f>
        <v>0</v>
      </c>
      <c r="BC41" s="258">
        <f>IF(AZ41=3,G41,0)</f>
        <v>0</v>
      </c>
      <c r="BD41" s="258">
        <f>IF(AZ41=4,G41,0)</f>
        <v>0</v>
      </c>
      <c r="BE41" s="258">
        <f>IF(AZ41=5,G41,0)</f>
        <v>0</v>
      </c>
      <c r="CA41" s="287">
        <v>1</v>
      </c>
      <c r="CB41" s="287">
        <v>1</v>
      </c>
    </row>
    <row r="42" spans="1:80" ht="12.75">
      <c r="A42" s="288">
        <v>28</v>
      </c>
      <c r="B42" s="289" t="s">
        <v>180</v>
      </c>
      <c r="C42" s="290" t="s">
        <v>181</v>
      </c>
      <c r="D42" s="291" t="s">
        <v>110</v>
      </c>
      <c r="E42" s="292">
        <v>4379</v>
      </c>
      <c r="F42" s="292">
        <v>0</v>
      </c>
      <c r="G42" s="293">
        <f>E42*F42</f>
        <v>0</v>
      </c>
      <c r="H42" s="294">
        <v>0.3708</v>
      </c>
      <c r="I42" s="295">
        <f>E42*H42</f>
        <v>1623.7332000000001</v>
      </c>
      <c r="J42" s="294">
        <v>0</v>
      </c>
      <c r="K42" s="295">
        <f>E42*J42</f>
        <v>0</v>
      </c>
      <c r="O42" s="287">
        <v>2</v>
      </c>
      <c r="AA42" s="258">
        <v>1</v>
      </c>
      <c r="AB42" s="258">
        <v>1</v>
      </c>
      <c r="AC42" s="258">
        <v>1</v>
      </c>
      <c r="AZ42" s="258">
        <v>1</v>
      </c>
      <c r="BA42" s="258">
        <f>IF(AZ42=1,G42,0)</f>
        <v>0</v>
      </c>
      <c r="BB42" s="258">
        <f>IF(AZ42=2,G42,0)</f>
        <v>0</v>
      </c>
      <c r="BC42" s="258">
        <f>IF(AZ42=3,G42,0)</f>
        <v>0</v>
      </c>
      <c r="BD42" s="258">
        <f>IF(AZ42=4,G42,0)</f>
        <v>0</v>
      </c>
      <c r="BE42" s="258">
        <f>IF(AZ42=5,G42,0)</f>
        <v>0</v>
      </c>
      <c r="CA42" s="287">
        <v>1</v>
      </c>
      <c r="CB42" s="287">
        <v>1</v>
      </c>
    </row>
    <row r="43" spans="1:80" ht="12.75">
      <c r="A43" s="288">
        <v>29</v>
      </c>
      <c r="B43" s="289" t="s">
        <v>182</v>
      </c>
      <c r="C43" s="290" t="s">
        <v>183</v>
      </c>
      <c r="D43" s="291" t="s">
        <v>125</v>
      </c>
      <c r="E43" s="292">
        <v>236</v>
      </c>
      <c r="F43" s="292">
        <v>0</v>
      </c>
      <c r="G43" s="293">
        <f>E43*F43</f>
        <v>0</v>
      </c>
      <c r="H43" s="294">
        <v>0</v>
      </c>
      <c r="I43" s="295">
        <f>E43*H43</f>
        <v>0</v>
      </c>
      <c r="J43" s="294">
        <v>0</v>
      </c>
      <c r="K43" s="295">
        <f>E43*J43</f>
        <v>0</v>
      </c>
      <c r="O43" s="287">
        <v>2</v>
      </c>
      <c r="AA43" s="258">
        <v>1</v>
      </c>
      <c r="AB43" s="258">
        <v>1</v>
      </c>
      <c r="AC43" s="258">
        <v>1</v>
      </c>
      <c r="AZ43" s="258">
        <v>1</v>
      </c>
      <c r="BA43" s="258">
        <f>IF(AZ43=1,G43,0)</f>
        <v>0</v>
      </c>
      <c r="BB43" s="258">
        <f>IF(AZ43=2,G43,0)</f>
        <v>0</v>
      </c>
      <c r="BC43" s="258">
        <f>IF(AZ43=3,G43,0)</f>
        <v>0</v>
      </c>
      <c r="BD43" s="258">
        <f>IF(AZ43=4,G43,0)</f>
        <v>0</v>
      </c>
      <c r="BE43" s="258">
        <f>IF(AZ43=5,G43,0)</f>
        <v>0</v>
      </c>
      <c r="CA43" s="287">
        <v>1</v>
      </c>
      <c r="CB43" s="287">
        <v>1</v>
      </c>
    </row>
    <row r="44" spans="1:80" ht="12.75">
      <c r="A44" s="288">
        <v>30</v>
      </c>
      <c r="B44" s="289" t="s">
        <v>184</v>
      </c>
      <c r="C44" s="290" t="s">
        <v>185</v>
      </c>
      <c r="D44" s="291" t="s">
        <v>110</v>
      </c>
      <c r="E44" s="292">
        <v>7940</v>
      </c>
      <c r="F44" s="292">
        <v>0</v>
      </c>
      <c r="G44" s="293">
        <f>E44*F44</f>
        <v>0</v>
      </c>
      <c r="H44" s="294">
        <v>0.02016</v>
      </c>
      <c r="I44" s="295">
        <f>E44*H44</f>
        <v>160.0704</v>
      </c>
      <c r="J44" s="294">
        <v>0</v>
      </c>
      <c r="K44" s="295">
        <f>E44*J44</f>
        <v>0</v>
      </c>
      <c r="O44" s="287">
        <v>2</v>
      </c>
      <c r="AA44" s="258">
        <v>1</v>
      </c>
      <c r="AB44" s="258">
        <v>1</v>
      </c>
      <c r="AC44" s="258">
        <v>1</v>
      </c>
      <c r="AZ44" s="258">
        <v>1</v>
      </c>
      <c r="BA44" s="258">
        <f>IF(AZ44=1,G44,0)</f>
        <v>0</v>
      </c>
      <c r="BB44" s="258">
        <f>IF(AZ44=2,G44,0)</f>
        <v>0</v>
      </c>
      <c r="BC44" s="258">
        <f>IF(AZ44=3,G44,0)</f>
        <v>0</v>
      </c>
      <c r="BD44" s="258">
        <f>IF(AZ44=4,G44,0)</f>
        <v>0</v>
      </c>
      <c r="BE44" s="258">
        <f>IF(AZ44=5,G44,0)</f>
        <v>0</v>
      </c>
      <c r="CA44" s="287">
        <v>1</v>
      </c>
      <c r="CB44" s="287">
        <v>1</v>
      </c>
    </row>
    <row r="45" spans="1:80" ht="12.75">
      <c r="A45" s="288">
        <v>31</v>
      </c>
      <c r="B45" s="289" t="s">
        <v>186</v>
      </c>
      <c r="C45" s="290" t="s">
        <v>187</v>
      </c>
      <c r="D45" s="291" t="s">
        <v>110</v>
      </c>
      <c r="E45" s="292">
        <v>3972</v>
      </c>
      <c r="F45" s="292">
        <v>0</v>
      </c>
      <c r="G45" s="293">
        <f>E45*F45</f>
        <v>0</v>
      </c>
      <c r="H45" s="294">
        <v>0.20604</v>
      </c>
      <c r="I45" s="295">
        <f>E45*H45</f>
        <v>818.39088</v>
      </c>
      <c r="J45" s="294">
        <v>0</v>
      </c>
      <c r="K45" s="295">
        <f>E45*J45</f>
        <v>0</v>
      </c>
      <c r="O45" s="287">
        <v>2</v>
      </c>
      <c r="AA45" s="258">
        <v>1</v>
      </c>
      <c r="AB45" s="258">
        <v>1</v>
      </c>
      <c r="AC45" s="258">
        <v>1</v>
      </c>
      <c r="AZ45" s="258">
        <v>1</v>
      </c>
      <c r="BA45" s="258">
        <f>IF(AZ45=1,G45,0)</f>
        <v>0</v>
      </c>
      <c r="BB45" s="258">
        <f>IF(AZ45=2,G45,0)</f>
        <v>0</v>
      </c>
      <c r="BC45" s="258">
        <f>IF(AZ45=3,G45,0)</f>
        <v>0</v>
      </c>
      <c r="BD45" s="258">
        <f>IF(AZ45=4,G45,0)</f>
        <v>0</v>
      </c>
      <c r="BE45" s="258">
        <f>IF(AZ45=5,G45,0)</f>
        <v>0</v>
      </c>
      <c r="CA45" s="287">
        <v>1</v>
      </c>
      <c r="CB45" s="287">
        <v>1</v>
      </c>
    </row>
    <row r="46" spans="1:57" ht="12.75">
      <c r="A46" s="304"/>
      <c r="B46" s="305" t="s">
        <v>100</v>
      </c>
      <c r="C46" s="306" t="s">
        <v>177</v>
      </c>
      <c r="D46" s="307"/>
      <c r="E46" s="308"/>
      <c r="F46" s="309"/>
      <c r="G46" s="310">
        <f>SUM(G40:G45)</f>
        <v>0</v>
      </c>
      <c r="H46" s="311"/>
      <c r="I46" s="312">
        <f>SUM(I40:I45)</f>
        <v>3769.5442800000005</v>
      </c>
      <c r="J46" s="311"/>
      <c r="K46" s="312">
        <f>SUM(K40:K45)</f>
        <v>0</v>
      </c>
      <c r="O46" s="287">
        <v>4</v>
      </c>
      <c r="BA46" s="313">
        <f>SUM(BA40:BA45)</f>
        <v>0</v>
      </c>
      <c r="BB46" s="313">
        <f>SUM(BB40:BB45)</f>
        <v>0</v>
      </c>
      <c r="BC46" s="313">
        <f>SUM(BC40:BC45)</f>
        <v>0</v>
      </c>
      <c r="BD46" s="313">
        <f>SUM(BD40:BD45)</f>
        <v>0</v>
      </c>
      <c r="BE46" s="313">
        <f>SUM(BE40:BE45)</f>
        <v>0</v>
      </c>
    </row>
    <row r="47" spans="1:15" ht="12.75">
      <c r="A47" s="277" t="s">
        <v>97</v>
      </c>
      <c r="B47" s="278" t="s">
        <v>188</v>
      </c>
      <c r="C47" s="279" t="s">
        <v>189</v>
      </c>
      <c r="D47" s="280"/>
      <c r="E47" s="281"/>
      <c r="F47" s="281"/>
      <c r="G47" s="282"/>
      <c r="H47" s="283"/>
      <c r="I47" s="284"/>
      <c r="J47" s="285"/>
      <c r="K47" s="286"/>
      <c r="O47" s="287">
        <v>1</v>
      </c>
    </row>
    <row r="48" spans="1:80" ht="22.5">
      <c r="A48" s="288">
        <v>32</v>
      </c>
      <c r="B48" s="289" t="s">
        <v>191</v>
      </c>
      <c r="C48" s="290" t="s">
        <v>192</v>
      </c>
      <c r="D48" s="291" t="s">
        <v>120</v>
      </c>
      <c r="E48" s="292">
        <v>2</v>
      </c>
      <c r="F48" s="292">
        <v>0</v>
      </c>
      <c r="G48" s="293">
        <f>E48*F48</f>
        <v>0</v>
      </c>
      <c r="H48" s="294">
        <v>6.40548</v>
      </c>
      <c r="I48" s="295">
        <f>E48*H48</f>
        <v>12.81096</v>
      </c>
      <c r="J48" s="294">
        <v>0</v>
      </c>
      <c r="K48" s="295">
        <f>E48*J48</f>
        <v>0</v>
      </c>
      <c r="O48" s="287">
        <v>2</v>
      </c>
      <c r="AA48" s="258">
        <v>1</v>
      </c>
      <c r="AB48" s="258">
        <v>1</v>
      </c>
      <c r="AC48" s="258">
        <v>1</v>
      </c>
      <c r="AZ48" s="258">
        <v>1</v>
      </c>
      <c r="BA48" s="258">
        <f>IF(AZ48=1,G48,0)</f>
        <v>0</v>
      </c>
      <c r="BB48" s="258">
        <f>IF(AZ48=2,G48,0)</f>
        <v>0</v>
      </c>
      <c r="BC48" s="258">
        <f>IF(AZ48=3,G48,0)</f>
        <v>0</v>
      </c>
      <c r="BD48" s="258">
        <f>IF(AZ48=4,G48,0)</f>
        <v>0</v>
      </c>
      <c r="BE48" s="258">
        <f>IF(AZ48=5,G48,0)</f>
        <v>0</v>
      </c>
      <c r="CA48" s="287">
        <v>1</v>
      </c>
      <c r="CB48" s="287">
        <v>1</v>
      </c>
    </row>
    <row r="49" spans="1:80" ht="22.5">
      <c r="A49" s="288">
        <v>33</v>
      </c>
      <c r="B49" s="289" t="s">
        <v>193</v>
      </c>
      <c r="C49" s="290" t="s">
        <v>194</v>
      </c>
      <c r="D49" s="291" t="s">
        <v>120</v>
      </c>
      <c r="E49" s="292">
        <v>2</v>
      </c>
      <c r="F49" s="292">
        <v>0</v>
      </c>
      <c r="G49" s="293">
        <f>E49*F49</f>
        <v>0</v>
      </c>
      <c r="H49" s="294">
        <v>15.67241</v>
      </c>
      <c r="I49" s="295">
        <f>E49*H49</f>
        <v>31.34482</v>
      </c>
      <c r="J49" s="294">
        <v>0</v>
      </c>
      <c r="K49" s="295">
        <f>E49*J49</f>
        <v>0</v>
      </c>
      <c r="O49" s="287">
        <v>2</v>
      </c>
      <c r="AA49" s="258">
        <v>1</v>
      </c>
      <c r="AB49" s="258">
        <v>1</v>
      </c>
      <c r="AC49" s="258">
        <v>1</v>
      </c>
      <c r="AZ49" s="258">
        <v>1</v>
      </c>
      <c r="BA49" s="258">
        <f>IF(AZ49=1,G49,0)</f>
        <v>0</v>
      </c>
      <c r="BB49" s="258">
        <f>IF(AZ49=2,G49,0)</f>
        <v>0</v>
      </c>
      <c r="BC49" s="258">
        <f>IF(AZ49=3,G49,0)</f>
        <v>0</v>
      </c>
      <c r="BD49" s="258">
        <f>IF(AZ49=4,G49,0)</f>
        <v>0</v>
      </c>
      <c r="BE49" s="258">
        <f>IF(AZ49=5,G49,0)</f>
        <v>0</v>
      </c>
      <c r="CA49" s="287">
        <v>1</v>
      </c>
      <c r="CB49" s="287">
        <v>1</v>
      </c>
    </row>
    <row r="50" spans="1:80" ht="22.5">
      <c r="A50" s="288">
        <v>34</v>
      </c>
      <c r="B50" s="289" t="s">
        <v>195</v>
      </c>
      <c r="C50" s="290" t="s">
        <v>196</v>
      </c>
      <c r="D50" s="291" t="s">
        <v>153</v>
      </c>
      <c r="E50" s="292">
        <v>8</v>
      </c>
      <c r="F50" s="292">
        <v>0</v>
      </c>
      <c r="G50" s="293">
        <f>E50*F50</f>
        <v>0</v>
      </c>
      <c r="H50" s="294">
        <v>0.94985</v>
      </c>
      <c r="I50" s="295">
        <f>E50*H50</f>
        <v>7.5988</v>
      </c>
      <c r="J50" s="294">
        <v>0</v>
      </c>
      <c r="K50" s="295">
        <f>E50*J50</f>
        <v>0</v>
      </c>
      <c r="O50" s="287">
        <v>2</v>
      </c>
      <c r="AA50" s="258">
        <v>1</v>
      </c>
      <c r="AB50" s="258">
        <v>1</v>
      </c>
      <c r="AC50" s="258">
        <v>1</v>
      </c>
      <c r="AZ50" s="258">
        <v>1</v>
      </c>
      <c r="BA50" s="258">
        <f>IF(AZ50=1,G50,0)</f>
        <v>0</v>
      </c>
      <c r="BB50" s="258">
        <f>IF(AZ50=2,G50,0)</f>
        <v>0</v>
      </c>
      <c r="BC50" s="258">
        <f>IF(AZ50=3,G50,0)</f>
        <v>0</v>
      </c>
      <c r="BD50" s="258">
        <f>IF(AZ50=4,G50,0)</f>
        <v>0</v>
      </c>
      <c r="BE50" s="258">
        <f>IF(AZ50=5,G50,0)</f>
        <v>0</v>
      </c>
      <c r="CA50" s="287">
        <v>1</v>
      </c>
      <c r="CB50" s="287">
        <v>1</v>
      </c>
    </row>
    <row r="51" spans="1:80" ht="22.5">
      <c r="A51" s="288">
        <v>35</v>
      </c>
      <c r="B51" s="289" t="s">
        <v>197</v>
      </c>
      <c r="C51" s="290" t="s">
        <v>194</v>
      </c>
      <c r="D51" s="291" t="s">
        <v>120</v>
      </c>
      <c r="E51" s="292">
        <v>4</v>
      </c>
      <c r="F51" s="292">
        <v>0</v>
      </c>
      <c r="G51" s="293">
        <f>E51*F51</f>
        <v>0</v>
      </c>
      <c r="H51" s="294">
        <v>15.67241</v>
      </c>
      <c r="I51" s="295">
        <f>E51*H51</f>
        <v>62.68964</v>
      </c>
      <c r="J51" s="294">
        <v>0</v>
      </c>
      <c r="K51" s="295">
        <f>E51*J51</f>
        <v>0</v>
      </c>
      <c r="O51" s="287">
        <v>2</v>
      </c>
      <c r="AA51" s="258">
        <v>1</v>
      </c>
      <c r="AB51" s="258">
        <v>1</v>
      </c>
      <c r="AC51" s="258">
        <v>1</v>
      </c>
      <c r="AZ51" s="258">
        <v>1</v>
      </c>
      <c r="BA51" s="258">
        <f>IF(AZ51=1,G51,0)</f>
        <v>0</v>
      </c>
      <c r="BB51" s="258">
        <f>IF(AZ51=2,G51,0)</f>
        <v>0</v>
      </c>
      <c r="BC51" s="258">
        <f>IF(AZ51=3,G51,0)</f>
        <v>0</v>
      </c>
      <c r="BD51" s="258">
        <f>IF(AZ51=4,G51,0)</f>
        <v>0</v>
      </c>
      <c r="BE51" s="258">
        <f>IF(AZ51=5,G51,0)</f>
        <v>0</v>
      </c>
      <c r="CA51" s="287">
        <v>1</v>
      </c>
      <c r="CB51" s="287">
        <v>1</v>
      </c>
    </row>
    <row r="52" spans="1:80" ht="22.5">
      <c r="A52" s="288">
        <v>36</v>
      </c>
      <c r="B52" s="289" t="s">
        <v>198</v>
      </c>
      <c r="C52" s="290" t="s">
        <v>196</v>
      </c>
      <c r="D52" s="291" t="s">
        <v>153</v>
      </c>
      <c r="E52" s="292">
        <v>13</v>
      </c>
      <c r="F52" s="292">
        <v>0</v>
      </c>
      <c r="G52" s="293">
        <f>E52*F52</f>
        <v>0</v>
      </c>
      <c r="H52" s="294">
        <v>0.94985</v>
      </c>
      <c r="I52" s="295">
        <f>E52*H52</f>
        <v>12.348049999999999</v>
      </c>
      <c r="J52" s="294">
        <v>0</v>
      </c>
      <c r="K52" s="295">
        <f>E52*J52</f>
        <v>0</v>
      </c>
      <c r="O52" s="287">
        <v>2</v>
      </c>
      <c r="AA52" s="258">
        <v>1</v>
      </c>
      <c r="AB52" s="258">
        <v>1</v>
      </c>
      <c r="AC52" s="258">
        <v>1</v>
      </c>
      <c r="AZ52" s="258">
        <v>1</v>
      </c>
      <c r="BA52" s="258">
        <f>IF(AZ52=1,G52,0)</f>
        <v>0</v>
      </c>
      <c r="BB52" s="258">
        <f>IF(AZ52=2,G52,0)</f>
        <v>0</v>
      </c>
      <c r="BC52" s="258">
        <f>IF(AZ52=3,G52,0)</f>
        <v>0</v>
      </c>
      <c r="BD52" s="258">
        <f>IF(AZ52=4,G52,0)</f>
        <v>0</v>
      </c>
      <c r="BE52" s="258">
        <f>IF(AZ52=5,G52,0)</f>
        <v>0</v>
      </c>
      <c r="CA52" s="287">
        <v>1</v>
      </c>
      <c r="CB52" s="287">
        <v>1</v>
      </c>
    </row>
    <row r="53" spans="1:80" ht="12.75">
      <c r="A53" s="288">
        <v>37</v>
      </c>
      <c r="B53" s="289" t="s">
        <v>199</v>
      </c>
      <c r="C53" s="290" t="s">
        <v>200</v>
      </c>
      <c r="D53" s="291" t="s">
        <v>120</v>
      </c>
      <c r="E53" s="292">
        <v>9</v>
      </c>
      <c r="F53" s="292">
        <v>0</v>
      </c>
      <c r="G53" s="293">
        <f>E53*F53</f>
        <v>0</v>
      </c>
      <c r="H53" s="294">
        <v>1.375</v>
      </c>
      <c r="I53" s="295">
        <f>E53*H53</f>
        <v>12.375</v>
      </c>
      <c r="J53" s="294"/>
      <c r="K53" s="295">
        <f>E53*J53</f>
        <v>0</v>
      </c>
      <c r="O53" s="287">
        <v>2</v>
      </c>
      <c r="AA53" s="258">
        <v>3</v>
      </c>
      <c r="AB53" s="258">
        <v>1</v>
      </c>
      <c r="AC53" s="258">
        <v>59222536</v>
      </c>
      <c r="AZ53" s="258">
        <v>1</v>
      </c>
      <c r="BA53" s="258">
        <f>IF(AZ53=1,G53,0)</f>
        <v>0</v>
      </c>
      <c r="BB53" s="258">
        <f>IF(AZ53=2,G53,0)</f>
        <v>0</v>
      </c>
      <c r="BC53" s="258">
        <f>IF(AZ53=3,G53,0)</f>
        <v>0</v>
      </c>
      <c r="BD53" s="258">
        <f>IF(AZ53=4,G53,0)</f>
        <v>0</v>
      </c>
      <c r="BE53" s="258">
        <f>IF(AZ53=5,G53,0)</f>
        <v>0</v>
      </c>
      <c r="CA53" s="287">
        <v>3</v>
      </c>
      <c r="CB53" s="287">
        <v>1</v>
      </c>
    </row>
    <row r="54" spans="1:80" ht="12.75">
      <c r="A54" s="288">
        <v>38</v>
      </c>
      <c r="B54" s="289" t="s">
        <v>201</v>
      </c>
      <c r="C54" s="290" t="s">
        <v>202</v>
      </c>
      <c r="D54" s="291" t="s">
        <v>125</v>
      </c>
      <c r="E54" s="292">
        <v>35</v>
      </c>
      <c r="F54" s="292">
        <v>0</v>
      </c>
      <c r="G54" s="293">
        <f>E54*F54</f>
        <v>0</v>
      </c>
      <c r="H54" s="294">
        <v>2.5273</v>
      </c>
      <c r="I54" s="295">
        <f>E54*H54</f>
        <v>88.4555</v>
      </c>
      <c r="J54" s="294">
        <v>0</v>
      </c>
      <c r="K54" s="295">
        <f>E54*J54</f>
        <v>0</v>
      </c>
      <c r="O54" s="287">
        <v>2</v>
      </c>
      <c r="AA54" s="258">
        <v>1</v>
      </c>
      <c r="AB54" s="258">
        <v>1</v>
      </c>
      <c r="AC54" s="258">
        <v>1</v>
      </c>
      <c r="AZ54" s="258">
        <v>1</v>
      </c>
      <c r="BA54" s="258">
        <f>IF(AZ54=1,G54,0)</f>
        <v>0</v>
      </c>
      <c r="BB54" s="258">
        <f>IF(AZ54=2,G54,0)</f>
        <v>0</v>
      </c>
      <c r="BC54" s="258">
        <f>IF(AZ54=3,G54,0)</f>
        <v>0</v>
      </c>
      <c r="BD54" s="258">
        <f>IF(AZ54=4,G54,0)</f>
        <v>0</v>
      </c>
      <c r="BE54" s="258">
        <f>IF(AZ54=5,G54,0)</f>
        <v>0</v>
      </c>
      <c r="CA54" s="287">
        <v>1</v>
      </c>
      <c r="CB54" s="287">
        <v>1</v>
      </c>
    </row>
    <row r="55" spans="1:80" ht="12.75">
      <c r="A55" s="288">
        <v>39</v>
      </c>
      <c r="B55" s="289" t="s">
        <v>203</v>
      </c>
      <c r="C55" s="290" t="s">
        <v>204</v>
      </c>
      <c r="D55" s="291" t="s">
        <v>153</v>
      </c>
      <c r="E55" s="292">
        <v>706</v>
      </c>
      <c r="F55" s="292">
        <v>0</v>
      </c>
      <c r="G55" s="293">
        <f>E55*F55</f>
        <v>0</v>
      </c>
      <c r="H55" s="294">
        <v>0.07285</v>
      </c>
      <c r="I55" s="295">
        <f>E55*H55</f>
        <v>51.4321</v>
      </c>
      <c r="J55" s="294">
        <v>0</v>
      </c>
      <c r="K55" s="295">
        <f>E55*J55</f>
        <v>0</v>
      </c>
      <c r="O55" s="287">
        <v>2</v>
      </c>
      <c r="AA55" s="258">
        <v>1</v>
      </c>
      <c r="AB55" s="258">
        <v>1</v>
      </c>
      <c r="AC55" s="258">
        <v>1</v>
      </c>
      <c r="AZ55" s="258">
        <v>1</v>
      </c>
      <c r="BA55" s="258">
        <f>IF(AZ55=1,G55,0)</f>
        <v>0</v>
      </c>
      <c r="BB55" s="258">
        <f>IF(AZ55=2,G55,0)</f>
        <v>0</v>
      </c>
      <c r="BC55" s="258">
        <f>IF(AZ55=3,G55,0)</f>
        <v>0</v>
      </c>
      <c r="BD55" s="258">
        <f>IF(AZ55=4,G55,0)</f>
        <v>0</v>
      </c>
      <c r="BE55" s="258">
        <f>IF(AZ55=5,G55,0)</f>
        <v>0</v>
      </c>
      <c r="CA55" s="287">
        <v>1</v>
      </c>
      <c r="CB55" s="287">
        <v>1</v>
      </c>
    </row>
    <row r="56" spans="1:80" ht="12.75">
      <c r="A56" s="288">
        <v>40</v>
      </c>
      <c r="B56" s="289" t="s">
        <v>205</v>
      </c>
      <c r="C56" s="290" t="s">
        <v>206</v>
      </c>
      <c r="D56" s="291" t="s">
        <v>120</v>
      </c>
      <c r="E56" s="292">
        <v>1097</v>
      </c>
      <c r="F56" s="292">
        <v>0</v>
      </c>
      <c r="G56" s="293">
        <f>E56*F56</f>
        <v>0</v>
      </c>
      <c r="H56" s="294">
        <v>0.067</v>
      </c>
      <c r="I56" s="295">
        <f>E56*H56</f>
        <v>73.49900000000001</v>
      </c>
      <c r="J56" s="294"/>
      <c r="K56" s="295">
        <f>E56*J56</f>
        <v>0</v>
      </c>
      <c r="O56" s="287">
        <v>2</v>
      </c>
      <c r="AA56" s="258">
        <v>3</v>
      </c>
      <c r="AB56" s="258">
        <v>1</v>
      </c>
      <c r="AC56" s="258">
        <v>59227515</v>
      </c>
      <c r="AZ56" s="258">
        <v>1</v>
      </c>
      <c r="BA56" s="258">
        <f>IF(AZ56=1,G56,0)</f>
        <v>0</v>
      </c>
      <c r="BB56" s="258">
        <f>IF(AZ56=2,G56,0)</f>
        <v>0</v>
      </c>
      <c r="BC56" s="258">
        <f>IF(AZ56=3,G56,0)</f>
        <v>0</v>
      </c>
      <c r="BD56" s="258">
        <f>IF(AZ56=4,G56,0)</f>
        <v>0</v>
      </c>
      <c r="BE56" s="258">
        <f>IF(AZ56=5,G56,0)</f>
        <v>0</v>
      </c>
      <c r="CA56" s="287">
        <v>3</v>
      </c>
      <c r="CB56" s="287">
        <v>1</v>
      </c>
    </row>
    <row r="57" spans="1:80" ht="12.75">
      <c r="A57" s="288">
        <v>41</v>
      </c>
      <c r="B57" s="289" t="s">
        <v>207</v>
      </c>
      <c r="C57" s="290" t="s">
        <v>208</v>
      </c>
      <c r="D57" s="291" t="s">
        <v>153</v>
      </c>
      <c r="E57" s="292">
        <v>8</v>
      </c>
      <c r="F57" s="292">
        <v>0</v>
      </c>
      <c r="G57" s="293">
        <f>E57*F57</f>
        <v>0</v>
      </c>
      <c r="H57" s="294">
        <v>0</v>
      </c>
      <c r="I57" s="295">
        <f>E57*H57</f>
        <v>0</v>
      </c>
      <c r="J57" s="294">
        <v>-0.753</v>
      </c>
      <c r="K57" s="295">
        <f>E57*J57</f>
        <v>-6.024</v>
      </c>
      <c r="O57" s="287">
        <v>2</v>
      </c>
      <c r="AA57" s="258">
        <v>1</v>
      </c>
      <c r="AB57" s="258">
        <v>1</v>
      </c>
      <c r="AC57" s="258">
        <v>1</v>
      </c>
      <c r="AZ57" s="258">
        <v>1</v>
      </c>
      <c r="BA57" s="258">
        <f>IF(AZ57=1,G57,0)</f>
        <v>0</v>
      </c>
      <c r="BB57" s="258">
        <f>IF(AZ57=2,G57,0)</f>
        <v>0</v>
      </c>
      <c r="BC57" s="258">
        <f>IF(AZ57=3,G57,0)</f>
        <v>0</v>
      </c>
      <c r="BD57" s="258">
        <f>IF(AZ57=4,G57,0)</f>
        <v>0</v>
      </c>
      <c r="BE57" s="258">
        <f>IF(AZ57=5,G57,0)</f>
        <v>0</v>
      </c>
      <c r="CA57" s="287">
        <v>1</v>
      </c>
      <c r="CB57" s="287">
        <v>1</v>
      </c>
    </row>
    <row r="58" spans="1:80" ht="12.75">
      <c r="A58" s="288">
        <v>42</v>
      </c>
      <c r="B58" s="289" t="s">
        <v>209</v>
      </c>
      <c r="C58" s="290" t="s">
        <v>210</v>
      </c>
      <c r="D58" s="291" t="s">
        <v>120</v>
      </c>
      <c r="E58" s="292">
        <v>1</v>
      </c>
      <c r="F58" s="292">
        <v>0</v>
      </c>
      <c r="G58" s="293">
        <f>E58*F58</f>
        <v>0</v>
      </c>
      <c r="H58" s="294">
        <v>0.2459</v>
      </c>
      <c r="I58" s="295">
        <f>E58*H58</f>
        <v>0.2459</v>
      </c>
      <c r="J58" s="294">
        <v>0</v>
      </c>
      <c r="K58" s="295">
        <f>E58*J58</f>
        <v>0</v>
      </c>
      <c r="O58" s="287">
        <v>2</v>
      </c>
      <c r="AA58" s="258">
        <v>1</v>
      </c>
      <c r="AB58" s="258">
        <v>1</v>
      </c>
      <c r="AC58" s="258">
        <v>1</v>
      </c>
      <c r="AZ58" s="258">
        <v>1</v>
      </c>
      <c r="BA58" s="258">
        <f>IF(AZ58=1,G58,0)</f>
        <v>0</v>
      </c>
      <c r="BB58" s="258">
        <f>IF(AZ58=2,G58,0)</f>
        <v>0</v>
      </c>
      <c r="BC58" s="258">
        <f>IF(AZ58=3,G58,0)</f>
        <v>0</v>
      </c>
      <c r="BD58" s="258">
        <f>IF(AZ58=4,G58,0)</f>
        <v>0</v>
      </c>
      <c r="BE58" s="258">
        <f>IF(AZ58=5,G58,0)</f>
        <v>0</v>
      </c>
      <c r="CA58" s="287">
        <v>1</v>
      </c>
      <c r="CB58" s="287">
        <v>1</v>
      </c>
    </row>
    <row r="59" spans="1:80" ht="12.75">
      <c r="A59" s="288">
        <v>43</v>
      </c>
      <c r="B59" s="289" t="s">
        <v>211</v>
      </c>
      <c r="C59" s="290" t="s">
        <v>212</v>
      </c>
      <c r="D59" s="291" t="s">
        <v>120</v>
      </c>
      <c r="E59" s="292">
        <v>1</v>
      </c>
      <c r="F59" s="292">
        <v>0</v>
      </c>
      <c r="G59" s="293">
        <f>E59*F59</f>
        <v>0</v>
      </c>
      <c r="H59" s="294">
        <v>0.0051</v>
      </c>
      <c r="I59" s="295">
        <f>E59*H59</f>
        <v>0.0051</v>
      </c>
      <c r="J59" s="294"/>
      <c r="K59" s="295">
        <f>E59*J59</f>
        <v>0</v>
      </c>
      <c r="O59" s="287">
        <v>2</v>
      </c>
      <c r="AA59" s="258">
        <v>3</v>
      </c>
      <c r="AB59" s="258">
        <v>1</v>
      </c>
      <c r="AC59" s="258" t="s">
        <v>211</v>
      </c>
      <c r="AZ59" s="258">
        <v>1</v>
      </c>
      <c r="BA59" s="258">
        <f>IF(AZ59=1,G59,0)</f>
        <v>0</v>
      </c>
      <c r="BB59" s="258">
        <f>IF(AZ59=2,G59,0)</f>
        <v>0</v>
      </c>
      <c r="BC59" s="258">
        <f>IF(AZ59=3,G59,0)</f>
        <v>0</v>
      </c>
      <c r="BD59" s="258">
        <f>IF(AZ59=4,G59,0)</f>
        <v>0</v>
      </c>
      <c r="BE59" s="258">
        <f>IF(AZ59=5,G59,0)</f>
        <v>0</v>
      </c>
      <c r="CA59" s="287">
        <v>3</v>
      </c>
      <c r="CB59" s="287">
        <v>1</v>
      </c>
    </row>
    <row r="60" spans="1:80" ht="12.75">
      <c r="A60" s="288">
        <v>44</v>
      </c>
      <c r="B60" s="289" t="s">
        <v>213</v>
      </c>
      <c r="C60" s="290" t="s">
        <v>214</v>
      </c>
      <c r="D60" s="291" t="s">
        <v>120</v>
      </c>
      <c r="E60" s="292">
        <v>1</v>
      </c>
      <c r="F60" s="292">
        <v>0</v>
      </c>
      <c r="G60" s="293">
        <f>E60*F60</f>
        <v>0</v>
      </c>
      <c r="H60" s="294">
        <v>0.018</v>
      </c>
      <c r="I60" s="295">
        <f>E60*H60</f>
        <v>0.018</v>
      </c>
      <c r="J60" s="294"/>
      <c r="K60" s="295">
        <f>E60*J60</f>
        <v>0</v>
      </c>
      <c r="O60" s="287">
        <v>2</v>
      </c>
      <c r="AA60" s="258">
        <v>3</v>
      </c>
      <c r="AB60" s="258">
        <v>1</v>
      </c>
      <c r="AC60" s="258">
        <v>40445920</v>
      </c>
      <c r="AZ60" s="258">
        <v>1</v>
      </c>
      <c r="BA60" s="258">
        <f>IF(AZ60=1,G60,0)</f>
        <v>0</v>
      </c>
      <c r="BB60" s="258">
        <f>IF(AZ60=2,G60,0)</f>
        <v>0</v>
      </c>
      <c r="BC60" s="258">
        <f>IF(AZ60=3,G60,0)</f>
        <v>0</v>
      </c>
      <c r="BD60" s="258">
        <f>IF(AZ60=4,G60,0)</f>
        <v>0</v>
      </c>
      <c r="BE60" s="258">
        <f>IF(AZ60=5,G60,0)</f>
        <v>0</v>
      </c>
      <c r="CA60" s="287">
        <v>3</v>
      </c>
      <c r="CB60" s="287">
        <v>1</v>
      </c>
    </row>
    <row r="61" spans="1:57" ht="12.75">
      <c r="A61" s="304"/>
      <c r="B61" s="305" t="s">
        <v>100</v>
      </c>
      <c r="C61" s="306" t="s">
        <v>190</v>
      </c>
      <c r="D61" s="307"/>
      <c r="E61" s="308"/>
      <c r="F61" s="309"/>
      <c r="G61" s="310">
        <f>SUM(G47:G60)</f>
        <v>0</v>
      </c>
      <c r="H61" s="311"/>
      <c r="I61" s="312">
        <f>SUM(I47:I60)</f>
        <v>352.82287</v>
      </c>
      <c r="J61" s="311"/>
      <c r="K61" s="312">
        <f>SUM(K47:K60)</f>
        <v>-6.024</v>
      </c>
      <c r="O61" s="287">
        <v>4</v>
      </c>
      <c r="BA61" s="313">
        <f>SUM(BA47:BA60)</f>
        <v>0</v>
      </c>
      <c r="BB61" s="313">
        <f>SUM(BB47:BB60)</f>
        <v>0</v>
      </c>
      <c r="BC61" s="313">
        <f>SUM(BC47:BC60)</f>
        <v>0</v>
      </c>
      <c r="BD61" s="313">
        <f>SUM(BD47:BD60)</f>
        <v>0</v>
      </c>
      <c r="BE61" s="313">
        <f>SUM(BE47:BE60)</f>
        <v>0</v>
      </c>
    </row>
    <row r="62" spans="1:15" ht="12.75">
      <c r="A62" s="277" t="s">
        <v>97</v>
      </c>
      <c r="B62" s="278" t="s">
        <v>215</v>
      </c>
      <c r="C62" s="279" t="s">
        <v>216</v>
      </c>
      <c r="D62" s="280"/>
      <c r="E62" s="281"/>
      <c r="F62" s="281"/>
      <c r="G62" s="282"/>
      <c r="H62" s="283"/>
      <c r="I62" s="284"/>
      <c r="J62" s="285"/>
      <c r="K62" s="286"/>
      <c r="O62" s="287">
        <v>1</v>
      </c>
    </row>
    <row r="63" spans="1:80" ht="12.75">
      <c r="A63" s="288">
        <v>45</v>
      </c>
      <c r="B63" s="289" t="s">
        <v>218</v>
      </c>
      <c r="C63" s="290" t="s">
        <v>219</v>
      </c>
      <c r="D63" s="291" t="s">
        <v>220</v>
      </c>
      <c r="E63" s="292">
        <v>4400.348</v>
      </c>
      <c r="F63" s="292">
        <v>0</v>
      </c>
      <c r="G63" s="293">
        <f>E63*F63</f>
        <v>0</v>
      </c>
      <c r="H63" s="294">
        <v>0</v>
      </c>
      <c r="I63" s="295">
        <f>E63*H63</f>
        <v>0</v>
      </c>
      <c r="J63" s="294">
        <v>0</v>
      </c>
      <c r="K63" s="295">
        <f>E63*J63</f>
        <v>0</v>
      </c>
      <c r="O63" s="287">
        <v>2</v>
      </c>
      <c r="AA63" s="258">
        <v>1</v>
      </c>
      <c r="AB63" s="258">
        <v>2</v>
      </c>
      <c r="AC63" s="258">
        <v>2</v>
      </c>
      <c r="AZ63" s="258">
        <v>1</v>
      </c>
      <c r="BA63" s="258">
        <f>IF(AZ63=1,G63,0)</f>
        <v>0</v>
      </c>
      <c r="BB63" s="258">
        <f>IF(AZ63=2,G63,0)</f>
        <v>0</v>
      </c>
      <c r="BC63" s="258">
        <f>IF(AZ63=3,G63,0)</f>
        <v>0</v>
      </c>
      <c r="BD63" s="258">
        <f>IF(AZ63=4,G63,0)</f>
        <v>0</v>
      </c>
      <c r="BE63" s="258">
        <f>IF(AZ63=5,G63,0)</f>
        <v>0</v>
      </c>
      <c r="CA63" s="287">
        <v>1</v>
      </c>
      <c r="CB63" s="287">
        <v>2</v>
      </c>
    </row>
    <row r="64" spans="1:57" ht="12.75">
      <c r="A64" s="304"/>
      <c r="B64" s="305" t="s">
        <v>100</v>
      </c>
      <c r="C64" s="306" t="s">
        <v>217</v>
      </c>
      <c r="D64" s="307"/>
      <c r="E64" s="308"/>
      <c r="F64" s="309"/>
      <c r="G64" s="310">
        <f>SUM(G62:G63)</f>
        <v>0</v>
      </c>
      <c r="H64" s="311"/>
      <c r="I64" s="312">
        <f>SUM(I62:I63)</f>
        <v>0</v>
      </c>
      <c r="J64" s="311"/>
      <c r="K64" s="312">
        <f>SUM(K62:K63)</f>
        <v>0</v>
      </c>
      <c r="O64" s="287">
        <v>4</v>
      </c>
      <c r="BA64" s="313">
        <f>SUM(BA62:BA63)</f>
        <v>0</v>
      </c>
      <c r="BB64" s="313">
        <f>SUM(BB62:BB63)</f>
        <v>0</v>
      </c>
      <c r="BC64" s="313">
        <f>SUM(BC62:BC63)</f>
        <v>0</v>
      </c>
      <c r="BD64" s="313">
        <f>SUM(BD62:BD63)</f>
        <v>0</v>
      </c>
      <c r="BE64" s="313">
        <f>SUM(BE62:BE63)</f>
        <v>0</v>
      </c>
    </row>
    <row r="65" ht="12.75">
      <c r="E65" s="258"/>
    </row>
    <row r="66" ht="12.75">
      <c r="E66" s="258"/>
    </row>
    <row r="67" ht="12.75">
      <c r="E67" s="258"/>
    </row>
    <row r="68" ht="12.75">
      <c r="E68" s="258"/>
    </row>
    <row r="69" ht="12.75">
      <c r="E69" s="258"/>
    </row>
    <row r="70" ht="12.75">
      <c r="E70" s="258"/>
    </row>
    <row r="71" ht="12.75">
      <c r="E71" s="258"/>
    </row>
    <row r="72" ht="12.75">
      <c r="E72" s="258"/>
    </row>
    <row r="73" ht="12.75">
      <c r="E73" s="258"/>
    </row>
    <row r="74" ht="12.75">
      <c r="E74" s="258"/>
    </row>
    <row r="75" ht="12.75">
      <c r="E75" s="258"/>
    </row>
    <row r="76" ht="12.75">
      <c r="E76" s="258"/>
    </row>
    <row r="77" ht="12.75">
      <c r="E77" s="258"/>
    </row>
    <row r="78" ht="12.75">
      <c r="E78" s="258"/>
    </row>
    <row r="79" ht="12.75">
      <c r="E79" s="258"/>
    </row>
    <row r="80" ht="12.75">
      <c r="E80" s="258"/>
    </row>
    <row r="81" ht="12.75">
      <c r="E81" s="258"/>
    </row>
    <row r="82" ht="12.75">
      <c r="E82" s="258"/>
    </row>
    <row r="83" ht="12.75">
      <c r="E83" s="258"/>
    </row>
    <row r="84" ht="12.75">
      <c r="E84" s="258"/>
    </row>
    <row r="85" ht="12.75">
      <c r="E85" s="258"/>
    </row>
    <row r="86" ht="12.75">
      <c r="E86" s="258"/>
    </row>
    <row r="87" ht="12.75">
      <c r="E87" s="258"/>
    </row>
    <row r="88" spans="1:7" ht="12.75">
      <c r="A88" s="303"/>
      <c r="B88" s="303"/>
      <c r="C88" s="303"/>
      <c r="D88" s="303"/>
      <c r="E88" s="303"/>
      <c r="F88" s="303"/>
      <c r="G88" s="303"/>
    </row>
    <row r="89" spans="1:7" ht="12.75">
      <c r="A89" s="303"/>
      <c r="B89" s="303"/>
      <c r="C89" s="303"/>
      <c r="D89" s="303"/>
      <c r="E89" s="303"/>
      <c r="F89" s="303"/>
      <c r="G89" s="303"/>
    </row>
    <row r="90" spans="1:7" ht="12.75">
      <c r="A90" s="303"/>
      <c r="B90" s="303"/>
      <c r="C90" s="303"/>
      <c r="D90" s="303"/>
      <c r="E90" s="303"/>
      <c r="F90" s="303"/>
      <c r="G90" s="303"/>
    </row>
    <row r="91" spans="1:7" ht="12.75">
      <c r="A91" s="303"/>
      <c r="B91" s="303"/>
      <c r="C91" s="303"/>
      <c r="D91" s="303"/>
      <c r="E91" s="303"/>
      <c r="F91" s="303"/>
      <c r="G91" s="303"/>
    </row>
    <row r="92" ht="12.75">
      <c r="E92" s="258"/>
    </row>
    <row r="93" ht="12.75">
      <c r="E93" s="258"/>
    </row>
    <row r="94" ht="12.75">
      <c r="E94" s="258"/>
    </row>
    <row r="95" ht="12.75">
      <c r="E95" s="258"/>
    </row>
    <row r="96" ht="12.75">
      <c r="E96" s="258"/>
    </row>
    <row r="97" ht="12.75">
      <c r="E97" s="258"/>
    </row>
    <row r="98" ht="12.75">
      <c r="E98" s="258"/>
    </row>
    <row r="99" ht="12.75">
      <c r="E99" s="258"/>
    </row>
    <row r="100" ht="12.75">
      <c r="E100" s="258"/>
    </row>
    <row r="101" ht="12.75">
      <c r="E101" s="258"/>
    </row>
    <row r="102" ht="12.75">
      <c r="E102" s="258"/>
    </row>
    <row r="103" ht="12.75">
      <c r="E103" s="258"/>
    </row>
    <row r="104" ht="12.75">
      <c r="E104" s="258"/>
    </row>
    <row r="105" ht="12.75">
      <c r="E105" s="258"/>
    </row>
    <row r="106" ht="12.75">
      <c r="E106" s="258"/>
    </row>
    <row r="107" ht="12.75">
      <c r="E107" s="258"/>
    </row>
    <row r="108" ht="12.75">
      <c r="E108" s="258"/>
    </row>
    <row r="109" ht="12.75">
      <c r="E109" s="258"/>
    </row>
    <row r="110" ht="12.75">
      <c r="E110" s="258"/>
    </row>
    <row r="111" ht="12.75">
      <c r="E111" s="258"/>
    </row>
    <row r="112" ht="12.75">
      <c r="E112" s="258"/>
    </row>
    <row r="113" ht="12.75">
      <c r="E113" s="258"/>
    </row>
    <row r="114" ht="12.75">
      <c r="E114" s="258"/>
    </row>
    <row r="115" ht="12.75">
      <c r="E115" s="258"/>
    </row>
    <row r="116" ht="12.75">
      <c r="E116" s="258"/>
    </row>
    <row r="117" ht="12.75">
      <c r="E117" s="258"/>
    </row>
    <row r="118" ht="12.75">
      <c r="E118" s="258"/>
    </row>
    <row r="119" ht="12.75">
      <c r="E119" s="258"/>
    </row>
    <row r="120" ht="12.75">
      <c r="E120" s="258"/>
    </row>
    <row r="121" ht="12.75">
      <c r="E121" s="258"/>
    </row>
    <row r="122" ht="12.75">
      <c r="E122" s="258"/>
    </row>
    <row r="123" spans="1:2" ht="12.75">
      <c r="A123" s="314"/>
      <c r="B123" s="314"/>
    </row>
    <row r="124" spans="1:7" ht="12.75">
      <c r="A124" s="303"/>
      <c r="B124" s="303"/>
      <c r="C124" s="315"/>
      <c r="D124" s="315"/>
      <c r="E124" s="316"/>
      <c r="F124" s="315"/>
      <c r="G124" s="317"/>
    </row>
    <row r="125" spans="1:7" ht="12.75">
      <c r="A125" s="318"/>
      <c r="B125" s="318"/>
      <c r="C125" s="303"/>
      <c r="D125" s="303"/>
      <c r="E125" s="319"/>
      <c r="F125" s="303"/>
      <c r="G125" s="303"/>
    </row>
    <row r="126" spans="1:7" ht="12.75">
      <c r="A126" s="303"/>
      <c r="B126" s="303"/>
      <c r="C126" s="303"/>
      <c r="D126" s="303"/>
      <c r="E126" s="319"/>
      <c r="F126" s="303"/>
      <c r="G126" s="303"/>
    </row>
    <row r="127" spans="1:7" ht="12.75">
      <c r="A127" s="303"/>
      <c r="B127" s="303"/>
      <c r="C127" s="303"/>
      <c r="D127" s="303"/>
      <c r="E127" s="319"/>
      <c r="F127" s="303"/>
      <c r="G127" s="303"/>
    </row>
    <row r="128" spans="1:7" ht="12.75">
      <c r="A128" s="303"/>
      <c r="B128" s="303"/>
      <c r="C128" s="303"/>
      <c r="D128" s="303"/>
      <c r="E128" s="319"/>
      <c r="F128" s="303"/>
      <c r="G128" s="303"/>
    </row>
    <row r="129" spans="1:7" ht="12.75">
      <c r="A129" s="303"/>
      <c r="B129" s="303"/>
      <c r="C129" s="303"/>
      <c r="D129" s="303"/>
      <c r="E129" s="319"/>
      <c r="F129" s="303"/>
      <c r="G129" s="303"/>
    </row>
    <row r="130" spans="1:7" ht="12.75">
      <c r="A130" s="303"/>
      <c r="B130" s="303"/>
      <c r="C130" s="303"/>
      <c r="D130" s="303"/>
      <c r="E130" s="319"/>
      <c r="F130" s="303"/>
      <c r="G130" s="303"/>
    </row>
    <row r="131" spans="1:7" ht="12.75">
      <c r="A131" s="303"/>
      <c r="B131" s="303"/>
      <c r="C131" s="303"/>
      <c r="D131" s="303"/>
      <c r="E131" s="319"/>
      <c r="F131" s="303"/>
      <c r="G131" s="303"/>
    </row>
    <row r="132" spans="1:7" ht="12.75">
      <c r="A132" s="303"/>
      <c r="B132" s="303"/>
      <c r="C132" s="303"/>
      <c r="D132" s="303"/>
      <c r="E132" s="319"/>
      <c r="F132" s="303"/>
      <c r="G132" s="303"/>
    </row>
    <row r="133" spans="1:7" ht="12.75">
      <c r="A133" s="303"/>
      <c r="B133" s="303"/>
      <c r="C133" s="303"/>
      <c r="D133" s="303"/>
      <c r="E133" s="319"/>
      <c r="F133" s="303"/>
      <c r="G133" s="303"/>
    </row>
    <row r="134" spans="1:7" ht="12.75">
      <c r="A134" s="303"/>
      <c r="B134" s="303"/>
      <c r="C134" s="303"/>
      <c r="D134" s="303"/>
      <c r="E134" s="319"/>
      <c r="F134" s="303"/>
      <c r="G134" s="303"/>
    </row>
    <row r="135" spans="1:7" ht="12.75">
      <c r="A135" s="303"/>
      <c r="B135" s="303"/>
      <c r="C135" s="303"/>
      <c r="D135" s="303"/>
      <c r="E135" s="319"/>
      <c r="F135" s="303"/>
      <c r="G135" s="303"/>
    </row>
    <row r="136" spans="1:7" ht="12.75">
      <c r="A136" s="303"/>
      <c r="B136" s="303"/>
      <c r="C136" s="303"/>
      <c r="D136" s="303"/>
      <c r="E136" s="319"/>
      <c r="F136" s="303"/>
      <c r="G136" s="303"/>
    </row>
    <row r="137" spans="1:7" ht="12.75">
      <c r="A137" s="303"/>
      <c r="B137" s="303"/>
      <c r="C137" s="303"/>
      <c r="D137" s="303"/>
      <c r="E137" s="319"/>
      <c r="F137" s="303"/>
      <c r="G137" s="303"/>
    </row>
  </sheetData>
  <mergeCells count="5">
    <mergeCell ref="A1:G1"/>
    <mergeCell ref="A3:B3"/>
    <mergeCell ref="A4:B4"/>
    <mergeCell ref="E4:G4"/>
    <mergeCell ref="C12:G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28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9" t="s">
        <v>101</v>
      </c>
      <c r="B1" s="100"/>
      <c r="C1" s="100"/>
      <c r="D1" s="100"/>
      <c r="E1" s="100"/>
      <c r="F1" s="100"/>
      <c r="G1" s="100"/>
    </row>
    <row r="2" spans="1:7" ht="12.75" customHeight="1">
      <c r="A2" s="101" t="s">
        <v>32</v>
      </c>
      <c r="B2" s="102"/>
      <c r="C2" s="103" t="s">
        <v>227</v>
      </c>
      <c r="D2" s="103" t="s">
        <v>228</v>
      </c>
      <c r="E2" s="102"/>
      <c r="F2" s="104" t="s">
        <v>33</v>
      </c>
      <c r="G2" s="105" t="s">
        <v>109</v>
      </c>
    </row>
    <row r="3" spans="1:7" ht="3" customHeight="1" hidden="1">
      <c r="A3" s="106"/>
      <c r="B3" s="107"/>
      <c r="C3" s="108"/>
      <c r="D3" s="108"/>
      <c r="E3" s="107"/>
      <c r="F3" s="109"/>
      <c r="G3" s="110"/>
    </row>
    <row r="4" spans="1:7" ht="12" customHeight="1">
      <c r="A4" s="111" t="s">
        <v>34</v>
      </c>
      <c r="B4" s="107"/>
      <c r="C4" s="108"/>
      <c r="D4" s="108"/>
      <c r="E4" s="107"/>
      <c r="F4" s="109" t="s">
        <v>35</v>
      </c>
      <c r="G4" s="112"/>
    </row>
    <row r="5" spans="1:7" ht="12.95" customHeight="1">
      <c r="A5" s="113" t="s">
        <v>224</v>
      </c>
      <c r="B5" s="114"/>
      <c r="C5" s="115" t="s">
        <v>225</v>
      </c>
      <c r="D5" s="116"/>
      <c r="E5" s="117"/>
      <c r="F5" s="109" t="s">
        <v>36</v>
      </c>
      <c r="G5" s="110" t="s">
        <v>110</v>
      </c>
    </row>
    <row r="6" spans="1:15" ht="12.95" customHeight="1">
      <c r="A6" s="111" t="s">
        <v>37</v>
      </c>
      <c r="B6" s="107"/>
      <c r="C6" s="108"/>
      <c r="D6" s="108"/>
      <c r="E6" s="107"/>
      <c r="F6" s="118" t="s">
        <v>38</v>
      </c>
      <c r="G6" s="119"/>
      <c r="O6" s="120"/>
    </row>
    <row r="7" spans="1:7" ht="12.95" customHeight="1">
      <c r="A7" s="121" t="s">
        <v>103</v>
      </c>
      <c r="B7" s="122"/>
      <c r="C7" s="123" t="s">
        <v>104</v>
      </c>
      <c r="D7" s="124"/>
      <c r="E7" s="124"/>
      <c r="F7" s="125" t="s">
        <v>39</v>
      </c>
      <c r="G7" s="119">
        <f>IF(G6=0,,ROUND((F30+F32)/G6,1))</f>
        <v>0</v>
      </c>
    </row>
    <row r="8" spans="1:9" ht="12.75">
      <c r="A8" s="126" t="s">
        <v>40</v>
      </c>
      <c r="B8" s="109"/>
      <c r="C8" s="127" t="s">
        <v>222</v>
      </c>
      <c r="D8" s="127"/>
      <c r="E8" s="128"/>
      <c r="F8" s="129" t="s">
        <v>41</v>
      </c>
      <c r="G8" s="130"/>
      <c r="H8" s="131"/>
      <c r="I8" s="132"/>
    </row>
    <row r="9" spans="1:8" ht="12.75">
      <c r="A9" s="126" t="s">
        <v>42</v>
      </c>
      <c r="B9" s="109"/>
      <c r="C9" s="127"/>
      <c r="D9" s="127"/>
      <c r="E9" s="128"/>
      <c r="F9" s="109"/>
      <c r="G9" s="133"/>
      <c r="H9" s="134"/>
    </row>
    <row r="10" spans="1:8" ht="12.75">
      <c r="A10" s="126" t="s">
        <v>43</v>
      </c>
      <c r="B10" s="109"/>
      <c r="C10" s="127"/>
      <c r="D10" s="127"/>
      <c r="E10" s="127"/>
      <c r="F10" s="135"/>
      <c r="G10" s="136"/>
      <c r="H10" s="137"/>
    </row>
    <row r="11" spans="1:57" ht="13.5" customHeight="1">
      <c r="A11" s="126" t="s">
        <v>44</v>
      </c>
      <c r="B11" s="109"/>
      <c r="C11" s="127"/>
      <c r="D11" s="127"/>
      <c r="E11" s="127"/>
      <c r="F11" s="138" t="s">
        <v>45</v>
      </c>
      <c r="G11" s="139"/>
      <c r="H11" s="134"/>
      <c r="BA11" s="140"/>
      <c r="BB11" s="140"/>
      <c r="BC11" s="140"/>
      <c r="BD11" s="140"/>
      <c r="BE11" s="140"/>
    </row>
    <row r="12" spans="1:8" ht="12.75" customHeight="1">
      <c r="A12" s="141" t="s">
        <v>46</v>
      </c>
      <c r="B12" s="107"/>
      <c r="C12" s="142"/>
      <c r="D12" s="142"/>
      <c r="E12" s="142"/>
      <c r="F12" s="143" t="s">
        <v>47</v>
      </c>
      <c r="G12" s="144"/>
      <c r="H12" s="134"/>
    </row>
    <row r="13" spans="1:8" ht="28.5" customHeight="1" thickBot="1">
      <c r="A13" s="145" t="s">
        <v>48</v>
      </c>
      <c r="B13" s="146"/>
      <c r="C13" s="146"/>
      <c r="D13" s="146"/>
      <c r="E13" s="147"/>
      <c r="F13" s="147"/>
      <c r="G13" s="148"/>
      <c r="H13" s="134"/>
    </row>
    <row r="14" spans="1:7" ht="17.25" customHeight="1" thickBot="1">
      <c r="A14" s="149" t="s">
        <v>49</v>
      </c>
      <c r="B14" s="150"/>
      <c r="C14" s="151"/>
      <c r="D14" s="152" t="s">
        <v>50</v>
      </c>
      <c r="E14" s="153"/>
      <c r="F14" s="153"/>
      <c r="G14" s="151"/>
    </row>
    <row r="15" spans="1:7" ht="15.95" customHeight="1">
      <c r="A15" s="154"/>
      <c r="B15" s="155" t="s">
        <v>51</v>
      </c>
      <c r="C15" s="156">
        <f>'02 kom-II Rek'!E13</f>
        <v>0</v>
      </c>
      <c r="D15" s="157" t="str">
        <f>'02 kom-II Rek'!A18</f>
        <v>Zařízení staveniště</v>
      </c>
      <c r="E15" s="158"/>
      <c r="F15" s="159"/>
      <c r="G15" s="156">
        <f>'02 kom-II Rek'!I18</f>
        <v>0</v>
      </c>
    </row>
    <row r="16" spans="1:7" ht="15.95" customHeight="1">
      <c r="A16" s="154" t="s">
        <v>52</v>
      </c>
      <c r="B16" s="155" t="s">
        <v>53</v>
      </c>
      <c r="C16" s="156">
        <f>'02 kom-II Rek'!F13</f>
        <v>0</v>
      </c>
      <c r="D16" s="106"/>
      <c r="E16" s="160"/>
      <c r="F16" s="161"/>
      <c r="G16" s="156"/>
    </row>
    <row r="17" spans="1:7" ht="15.95" customHeight="1">
      <c r="A17" s="154" t="s">
        <v>54</v>
      </c>
      <c r="B17" s="155" t="s">
        <v>55</v>
      </c>
      <c r="C17" s="156">
        <f>'02 kom-II Rek'!H13</f>
        <v>0</v>
      </c>
      <c r="D17" s="106"/>
      <c r="E17" s="160"/>
      <c r="F17" s="161"/>
      <c r="G17" s="156"/>
    </row>
    <row r="18" spans="1:7" ht="15.95" customHeight="1">
      <c r="A18" s="162" t="s">
        <v>56</v>
      </c>
      <c r="B18" s="163" t="s">
        <v>57</v>
      </c>
      <c r="C18" s="156">
        <f>'02 kom-II Rek'!G13</f>
        <v>0</v>
      </c>
      <c r="D18" s="106"/>
      <c r="E18" s="160"/>
      <c r="F18" s="161"/>
      <c r="G18" s="156"/>
    </row>
    <row r="19" spans="1:7" ht="15.95" customHeight="1">
      <c r="A19" s="164" t="s">
        <v>58</v>
      </c>
      <c r="B19" s="155"/>
      <c r="C19" s="156">
        <f>SUM(C15:C18)</f>
        <v>0</v>
      </c>
      <c r="D19" s="106"/>
      <c r="E19" s="160"/>
      <c r="F19" s="161"/>
      <c r="G19" s="156"/>
    </row>
    <row r="20" spans="1:7" ht="15.95" customHeight="1">
      <c r="A20" s="164"/>
      <c r="B20" s="155"/>
      <c r="C20" s="156"/>
      <c r="D20" s="106"/>
      <c r="E20" s="160"/>
      <c r="F20" s="161"/>
      <c r="G20" s="156"/>
    </row>
    <row r="21" spans="1:7" ht="15.95" customHeight="1">
      <c r="A21" s="164" t="s">
        <v>29</v>
      </c>
      <c r="B21" s="155"/>
      <c r="C21" s="156">
        <f>'02 kom-II Rek'!I13</f>
        <v>0</v>
      </c>
      <c r="D21" s="106"/>
      <c r="E21" s="160"/>
      <c r="F21" s="161"/>
      <c r="G21" s="156"/>
    </row>
    <row r="22" spans="1:7" ht="15.95" customHeight="1">
      <c r="A22" s="165" t="s">
        <v>59</v>
      </c>
      <c r="B22" s="134"/>
      <c r="C22" s="156">
        <f>C19+C21</f>
        <v>0</v>
      </c>
      <c r="D22" s="106" t="s">
        <v>60</v>
      </c>
      <c r="E22" s="160"/>
      <c r="F22" s="161"/>
      <c r="G22" s="156">
        <f>G23-SUM(G15:G21)</f>
        <v>0</v>
      </c>
    </row>
    <row r="23" spans="1:7" ht="15.95" customHeight="1" thickBot="1">
      <c r="A23" s="166" t="s">
        <v>61</v>
      </c>
      <c r="B23" s="167"/>
      <c r="C23" s="168">
        <f>C22+G23</f>
        <v>0</v>
      </c>
      <c r="D23" s="169" t="s">
        <v>62</v>
      </c>
      <c r="E23" s="170"/>
      <c r="F23" s="171"/>
      <c r="G23" s="156">
        <f>'02 kom-II Rek'!H19</f>
        <v>0</v>
      </c>
    </row>
    <row r="24" spans="1:7" ht="12.75">
      <c r="A24" s="172" t="s">
        <v>63</v>
      </c>
      <c r="B24" s="173"/>
      <c r="C24" s="174"/>
      <c r="D24" s="173" t="s">
        <v>64</v>
      </c>
      <c r="E24" s="173"/>
      <c r="F24" s="175" t="s">
        <v>65</v>
      </c>
      <c r="G24" s="176"/>
    </row>
    <row r="25" spans="1:7" ht="12.75">
      <c r="A25" s="165" t="s">
        <v>66</v>
      </c>
      <c r="B25" s="134"/>
      <c r="C25" s="177"/>
      <c r="D25" s="134" t="s">
        <v>66</v>
      </c>
      <c r="F25" s="178" t="s">
        <v>66</v>
      </c>
      <c r="G25" s="179"/>
    </row>
    <row r="26" spans="1:7" ht="37.5" customHeight="1">
      <c r="A26" s="165" t="s">
        <v>67</v>
      </c>
      <c r="B26" s="180"/>
      <c r="C26" s="177"/>
      <c r="D26" s="134" t="s">
        <v>67</v>
      </c>
      <c r="F26" s="178" t="s">
        <v>67</v>
      </c>
      <c r="G26" s="179"/>
    </row>
    <row r="27" spans="1:7" ht="12.75">
      <c r="A27" s="165"/>
      <c r="B27" s="181"/>
      <c r="C27" s="177"/>
      <c r="D27" s="134"/>
      <c r="F27" s="178"/>
      <c r="G27" s="179"/>
    </row>
    <row r="28" spans="1:7" ht="12.75">
      <c r="A28" s="165" t="s">
        <v>68</v>
      </c>
      <c r="B28" s="134"/>
      <c r="C28" s="177"/>
      <c r="D28" s="178" t="s">
        <v>69</v>
      </c>
      <c r="E28" s="177"/>
      <c r="F28" s="182" t="s">
        <v>69</v>
      </c>
      <c r="G28" s="179"/>
    </row>
    <row r="29" spans="1:7" ht="69" customHeight="1">
      <c r="A29" s="165"/>
      <c r="B29" s="134"/>
      <c r="C29" s="183"/>
      <c r="D29" s="184"/>
      <c r="E29" s="183"/>
      <c r="F29" s="134"/>
      <c r="G29" s="179"/>
    </row>
    <row r="30" spans="1:7" ht="12.75">
      <c r="A30" s="185" t="s">
        <v>11</v>
      </c>
      <c r="B30" s="186"/>
      <c r="C30" s="187">
        <v>20</v>
      </c>
      <c r="D30" s="186" t="s">
        <v>70</v>
      </c>
      <c r="E30" s="188"/>
      <c r="F30" s="189">
        <f>C23-F32</f>
        <v>0</v>
      </c>
      <c r="G30" s="190"/>
    </row>
    <row r="31" spans="1:7" ht="12.75">
      <c r="A31" s="185" t="s">
        <v>71</v>
      </c>
      <c r="B31" s="186"/>
      <c r="C31" s="187">
        <f>C30</f>
        <v>20</v>
      </c>
      <c r="D31" s="186" t="s">
        <v>72</v>
      </c>
      <c r="E31" s="188"/>
      <c r="F31" s="189">
        <f>ROUND(PRODUCT(F30,C31/100),0)</f>
        <v>0</v>
      </c>
      <c r="G31" s="190"/>
    </row>
    <row r="32" spans="1:7" ht="12.75">
      <c r="A32" s="185" t="s">
        <v>11</v>
      </c>
      <c r="B32" s="186"/>
      <c r="C32" s="187">
        <v>0</v>
      </c>
      <c r="D32" s="186" t="s">
        <v>72</v>
      </c>
      <c r="E32" s="188"/>
      <c r="F32" s="189">
        <v>0</v>
      </c>
      <c r="G32" s="190"/>
    </row>
    <row r="33" spans="1:7" ht="12.75">
      <c r="A33" s="185" t="s">
        <v>71</v>
      </c>
      <c r="B33" s="191"/>
      <c r="C33" s="192">
        <f>C32</f>
        <v>0</v>
      </c>
      <c r="D33" s="186" t="s">
        <v>72</v>
      </c>
      <c r="E33" s="161"/>
      <c r="F33" s="189">
        <f>ROUND(PRODUCT(F32,C33/100),0)</f>
        <v>0</v>
      </c>
      <c r="G33" s="190"/>
    </row>
    <row r="34" spans="1:7" s="198" customFormat="1" ht="19.5" customHeight="1" thickBot="1">
      <c r="A34" s="193" t="s">
        <v>73</v>
      </c>
      <c r="B34" s="194"/>
      <c r="C34" s="194"/>
      <c r="D34" s="194"/>
      <c r="E34" s="195"/>
      <c r="F34" s="196">
        <f>ROUND(SUM(F30:F33),0)</f>
        <v>0</v>
      </c>
      <c r="G34" s="197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199"/>
      <c r="C37" s="199"/>
      <c r="D37" s="199"/>
      <c r="E37" s="199"/>
      <c r="F37" s="199"/>
      <c r="G37" s="199"/>
      <c r="H37" s="1" t="s">
        <v>1</v>
      </c>
    </row>
    <row r="38" spans="1:8" ht="12.75" customHeight="1">
      <c r="A38" s="200"/>
      <c r="B38" s="199"/>
      <c r="C38" s="199"/>
      <c r="D38" s="199"/>
      <c r="E38" s="199"/>
      <c r="F38" s="199"/>
      <c r="G38" s="199"/>
      <c r="H38" s="1" t="s">
        <v>1</v>
      </c>
    </row>
    <row r="39" spans="1:8" ht="12.75">
      <c r="A39" s="200"/>
      <c r="B39" s="199"/>
      <c r="C39" s="199"/>
      <c r="D39" s="199"/>
      <c r="E39" s="199"/>
      <c r="F39" s="199"/>
      <c r="G39" s="199"/>
      <c r="H39" s="1" t="s">
        <v>1</v>
      </c>
    </row>
    <row r="40" spans="1:8" ht="12.75">
      <c r="A40" s="200"/>
      <c r="B40" s="199"/>
      <c r="C40" s="199"/>
      <c r="D40" s="199"/>
      <c r="E40" s="199"/>
      <c r="F40" s="199"/>
      <c r="G40" s="199"/>
      <c r="H40" s="1" t="s">
        <v>1</v>
      </c>
    </row>
    <row r="41" spans="1:8" ht="12.75">
      <c r="A41" s="200"/>
      <c r="B41" s="199"/>
      <c r="C41" s="199"/>
      <c r="D41" s="199"/>
      <c r="E41" s="199"/>
      <c r="F41" s="199"/>
      <c r="G41" s="199"/>
      <c r="H41" s="1" t="s">
        <v>1</v>
      </c>
    </row>
    <row r="42" spans="1:8" ht="12.75">
      <c r="A42" s="200"/>
      <c r="B42" s="199"/>
      <c r="C42" s="199"/>
      <c r="D42" s="199"/>
      <c r="E42" s="199"/>
      <c r="F42" s="199"/>
      <c r="G42" s="199"/>
      <c r="H42" s="1" t="s">
        <v>1</v>
      </c>
    </row>
    <row r="43" spans="1:8" ht="12.75">
      <c r="A43" s="200"/>
      <c r="B43" s="199"/>
      <c r="C43" s="199"/>
      <c r="D43" s="199"/>
      <c r="E43" s="199"/>
      <c r="F43" s="199"/>
      <c r="G43" s="199"/>
      <c r="H43" s="1" t="s">
        <v>1</v>
      </c>
    </row>
    <row r="44" spans="1:8" ht="12.75" customHeight="1">
      <c r="A44" s="200"/>
      <c r="B44" s="199"/>
      <c r="C44" s="199"/>
      <c r="D44" s="199"/>
      <c r="E44" s="199"/>
      <c r="F44" s="199"/>
      <c r="G44" s="199"/>
      <c r="H44" s="1" t="s">
        <v>1</v>
      </c>
    </row>
    <row r="45" spans="1:8" ht="12.75" customHeight="1">
      <c r="A45" s="200"/>
      <c r="B45" s="199"/>
      <c r="C45" s="199"/>
      <c r="D45" s="199"/>
      <c r="E45" s="199"/>
      <c r="F45" s="199"/>
      <c r="G45" s="199"/>
      <c r="H45" s="1" t="s">
        <v>1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0"/>
  <sheetViews>
    <sheetView workbookViewId="0" topLeftCell="A3">
      <selection activeCell="G46" sqref="G46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02" t="s">
        <v>2</v>
      </c>
      <c r="B1" s="203"/>
      <c r="C1" s="204" t="s">
        <v>105</v>
      </c>
      <c r="D1" s="205"/>
      <c r="E1" s="206"/>
      <c r="F1" s="205"/>
      <c r="G1" s="207" t="s">
        <v>75</v>
      </c>
      <c r="H1" s="208" t="s">
        <v>227</v>
      </c>
      <c r="I1" s="209"/>
    </row>
    <row r="2" spans="1:9" ht="13.5" thickBot="1">
      <c r="A2" s="210" t="s">
        <v>76</v>
      </c>
      <c r="B2" s="211"/>
      <c r="C2" s="212" t="s">
        <v>226</v>
      </c>
      <c r="D2" s="213"/>
      <c r="E2" s="214"/>
      <c r="F2" s="213"/>
      <c r="G2" s="215" t="s">
        <v>228</v>
      </c>
      <c r="H2" s="216"/>
      <c r="I2" s="217"/>
    </row>
    <row r="3" ht="13.5" thickTop="1">
      <c r="F3" s="134"/>
    </row>
    <row r="4" spans="1:9" ht="19.5" customHeight="1">
      <c r="A4" s="218" t="s">
        <v>77</v>
      </c>
      <c r="B4" s="219"/>
      <c r="C4" s="219"/>
      <c r="D4" s="219"/>
      <c r="E4" s="220"/>
      <c r="F4" s="219"/>
      <c r="G4" s="219"/>
      <c r="H4" s="219"/>
      <c r="I4" s="219"/>
    </row>
    <row r="5" ht="13.5" thickBot="1"/>
    <row r="6" spans="1:9" s="134" customFormat="1" ht="13.5" thickBot="1">
      <c r="A6" s="221"/>
      <c r="B6" s="222" t="s">
        <v>78</v>
      </c>
      <c r="C6" s="222"/>
      <c r="D6" s="223"/>
      <c r="E6" s="224" t="s">
        <v>25</v>
      </c>
      <c r="F6" s="225" t="s">
        <v>26</v>
      </c>
      <c r="G6" s="225" t="s">
        <v>27</v>
      </c>
      <c r="H6" s="225" t="s">
        <v>28</v>
      </c>
      <c r="I6" s="226" t="s">
        <v>29</v>
      </c>
    </row>
    <row r="7" spans="1:9" s="134" customFormat="1" ht="12.75">
      <c r="A7" s="320" t="str">
        <f>'02 kom-II Pol'!B7</f>
        <v>1</v>
      </c>
      <c r="B7" s="70" t="str">
        <f>'02 kom-II Pol'!C7</f>
        <v>Zemní práce</v>
      </c>
      <c r="D7" s="227"/>
      <c r="E7" s="321">
        <f>'02 kom-II Pol'!BA34</f>
        <v>0</v>
      </c>
      <c r="F7" s="322">
        <f>'02 kom-II Pol'!BB34</f>
        <v>0</v>
      </c>
      <c r="G7" s="322">
        <f>'02 kom-II Pol'!BC34</f>
        <v>0</v>
      </c>
      <c r="H7" s="322">
        <f>'02 kom-II Pol'!BD34</f>
        <v>0</v>
      </c>
      <c r="I7" s="323">
        <f>'02 kom-II Pol'!BE34</f>
        <v>0</v>
      </c>
    </row>
    <row r="8" spans="1:9" s="134" customFormat="1" ht="12.75">
      <c r="A8" s="320" t="str">
        <f>'02 kom-II Pol'!B35</f>
        <v>2</v>
      </c>
      <c r="B8" s="70" t="str">
        <f>'02 kom-II Pol'!C35</f>
        <v>Zakládání</v>
      </c>
      <c r="D8" s="227"/>
      <c r="E8" s="321">
        <f>'02 kom-II Pol'!BA38</f>
        <v>0</v>
      </c>
      <c r="F8" s="322">
        <f>'02 kom-II Pol'!BB38</f>
        <v>0</v>
      </c>
      <c r="G8" s="322">
        <f>'02 kom-II Pol'!BC38</f>
        <v>0</v>
      </c>
      <c r="H8" s="322">
        <f>'02 kom-II Pol'!BD38</f>
        <v>0</v>
      </c>
      <c r="I8" s="323">
        <f>'02 kom-II Pol'!BE38</f>
        <v>0</v>
      </c>
    </row>
    <row r="9" spans="1:9" s="134" customFormat="1" ht="12.75">
      <c r="A9" s="320" t="str">
        <f>'02 kom-II Pol'!B39</f>
        <v>4</v>
      </c>
      <c r="B9" s="70" t="str">
        <f>'02 kom-II Pol'!C39</f>
        <v>Vodorovné konstrukce</v>
      </c>
      <c r="D9" s="227"/>
      <c r="E9" s="321">
        <f>'02 kom-II Pol'!BA45</f>
        <v>0</v>
      </c>
      <c r="F9" s="322">
        <f>'02 kom-II Pol'!BB45</f>
        <v>0</v>
      </c>
      <c r="G9" s="322">
        <f>'02 kom-II Pol'!BC45</f>
        <v>0</v>
      </c>
      <c r="H9" s="322">
        <f>'02 kom-II Pol'!BD45</f>
        <v>0</v>
      </c>
      <c r="I9" s="323">
        <f>'02 kom-II Pol'!BE45</f>
        <v>0</v>
      </c>
    </row>
    <row r="10" spans="1:9" s="134" customFormat="1" ht="12.75">
      <c r="A10" s="320" t="str">
        <f>'02 kom-II Pol'!B46</f>
        <v>5</v>
      </c>
      <c r="B10" s="70" t="str">
        <f>'02 kom-II Pol'!C46</f>
        <v>Komunikace</v>
      </c>
      <c r="D10" s="227"/>
      <c r="E10" s="321">
        <f>'02 kom-II Pol'!BA55</f>
        <v>0</v>
      </c>
      <c r="F10" s="322">
        <f>'02 kom-II Pol'!BB55</f>
        <v>0</v>
      </c>
      <c r="G10" s="322">
        <f>'02 kom-II Pol'!BC55</f>
        <v>0</v>
      </c>
      <c r="H10" s="322">
        <f>'02 kom-II Pol'!BD55</f>
        <v>0</v>
      </c>
      <c r="I10" s="323">
        <f>'02 kom-II Pol'!BE55</f>
        <v>0</v>
      </c>
    </row>
    <row r="11" spans="1:9" s="134" customFormat="1" ht="12.75">
      <c r="A11" s="320" t="str">
        <f>'02 kom-II Pol'!B56</f>
        <v>9</v>
      </c>
      <c r="B11" s="70" t="str">
        <f>'02 kom-II Pol'!C56</f>
        <v>Ostatní konstrukce a práce-bourání</v>
      </c>
      <c r="D11" s="227"/>
      <c r="E11" s="321">
        <f>'02 kom-II Pol'!BA71</f>
        <v>0</v>
      </c>
      <c r="F11" s="322">
        <f>'02 kom-II Pol'!BB71</f>
        <v>0</v>
      </c>
      <c r="G11" s="322">
        <f>'02 kom-II Pol'!BC71</f>
        <v>0</v>
      </c>
      <c r="H11" s="322">
        <f>'02 kom-II Pol'!BD71</f>
        <v>0</v>
      </c>
      <c r="I11" s="323">
        <f>'02 kom-II Pol'!BE71</f>
        <v>0</v>
      </c>
    </row>
    <row r="12" spans="1:9" s="134" customFormat="1" ht="13.5" thickBot="1">
      <c r="A12" s="320" t="str">
        <f>'02 kom-II Pol'!B72</f>
        <v>99</v>
      </c>
      <c r="B12" s="70" t="str">
        <f>'02 kom-II Pol'!C72</f>
        <v>Přesun hmot</v>
      </c>
      <c r="D12" s="227"/>
      <c r="E12" s="321">
        <f>'02 kom-II Pol'!BA74</f>
        <v>0</v>
      </c>
      <c r="F12" s="322">
        <f>'02 kom-II Pol'!BB74</f>
        <v>0</v>
      </c>
      <c r="G12" s="322">
        <f>'02 kom-II Pol'!BC74</f>
        <v>0</v>
      </c>
      <c r="H12" s="322">
        <f>'02 kom-II Pol'!BD74</f>
        <v>0</v>
      </c>
      <c r="I12" s="323">
        <f>'02 kom-II Pol'!BE74</f>
        <v>0</v>
      </c>
    </row>
    <row r="13" spans="1:9" s="14" customFormat="1" ht="13.5" thickBot="1">
      <c r="A13" s="228"/>
      <c r="B13" s="229" t="s">
        <v>79</v>
      </c>
      <c r="C13" s="229"/>
      <c r="D13" s="230"/>
      <c r="E13" s="231">
        <f>SUM(E7:E12)</f>
        <v>0</v>
      </c>
      <c r="F13" s="232">
        <f>SUM(F7:F12)</f>
        <v>0</v>
      </c>
      <c r="G13" s="232">
        <f>SUM(G7:G12)</f>
        <v>0</v>
      </c>
      <c r="H13" s="232">
        <f>SUM(H7:H12)</f>
        <v>0</v>
      </c>
      <c r="I13" s="233">
        <f>SUM(I7:I12)</f>
        <v>0</v>
      </c>
    </row>
    <row r="14" spans="1:9" ht="12.75">
      <c r="A14" s="134"/>
      <c r="B14" s="134"/>
      <c r="C14" s="134"/>
      <c r="D14" s="134"/>
      <c r="E14" s="134"/>
      <c r="F14" s="134"/>
      <c r="G14" s="134"/>
      <c r="H14" s="134"/>
      <c r="I14" s="134"/>
    </row>
    <row r="15" spans="1:57" ht="19.5" customHeight="1">
      <c r="A15" s="219" t="s">
        <v>80</v>
      </c>
      <c r="B15" s="219"/>
      <c r="C15" s="219"/>
      <c r="D15" s="219"/>
      <c r="E15" s="219"/>
      <c r="F15" s="219"/>
      <c r="G15" s="234"/>
      <c r="H15" s="219"/>
      <c r="I15" s="219"/>
      <c r="BA15" s="140"/>
      <c r="BB15" s="140"/>
      <c r="BC15" s="140"/>
      <c r="BD15" s="140"/>
      <c r="BE15" s="140"/>
    </row>
    <row r="16" ht="13.5" thickBot="1"/>
    <row r="17" spans="1:9" ht="12.75">
      <c r="A17" s="172" t="s">
        <v>81</v>
      </c>
      <c r="B17" s="173"/>
      <c r="C17" s="173"/>
      <c r="D17" s="235"/>
      <c r="E17" s="236" t="s">
        <v>82</v>
      </c>
      <c r="F17" s="237" t="s">
        <v>12</v>
      </c>
      <c r="G17" s="238" t="s">
        <v>83</v>
      </c>
      <c r="H17" s="239"/>
      <c r="I17" s="240" t="s">
        <v>82</v>
      </c>
    </row>
    <row r="18" spans="1:53" ht="12.75">
      <c r="A18" s="164" t="s">
        <v>221</v>
      </c>
      <c r="B18" s="155"/>
      <c r="C18" s="155"/>
      <c r="D18" s="241"/>
      <c r="E18" s="242"/>
      <c r="F18" s="243"/>
      <c r="G18" s="244">
        <v>0</v>
      </c>
      <c r="H18" s="245"/>
      <c r="I18" s="246">
        <f>E18+F18*G18/100</f>
        <v>0</v>
      </c>
      <c r="BA18" s="1">
        <v>0</v>
      </c>
    </row>
    <row r="19" spans="1:9" ht="13.5" thickBot="1">
      <c r="A19" s="247"/>
      <c r="B19" s="248" t="s">
        <v>84</v>
      </c>
      <c r="C19" s="249"/>
      <c r="D19" s="250"/>
      <c r="E19" s="251"/>
      <c r="F19" s="252"/>
      <c r="G19" s="252"/>
      <c r="H19" s="253">
        <f>SUM(I18:I18)</f>
        <v>0</v>
      </c>
      <c r="I19" s="254"/>
    </row>
    <row r="21" spans="2:9" ht="12.75">
      <c r="B21" s="14"/>
      <c r="F21" s="255"/>
      <c r="G21" s="256"/>
      <c r="H21" s="256"/>
      <c r="I21" s="54"/>
    </row>
    <row r="22" spans="6:9" ht="12.75">
      <c r="F22" s="255"/>
      <c r="G22" s="256"/>
      <c r="H22" s="256"/>
      <c r="I22" s="54"/>
    </row>
    <row r="23" spans="6:9" ht="12.75">
      <c r="F23" s="255"/>
      <c r="G23" s="256"/>
      <c r="H23" s="256"/>
      <c r="I23" s="54"/>
    </row>
    <row r="24" spans="6:9" ht="12.75">
      <c r="F24" s="255"/>
      <c r="G24" s="256"/>
      <c r="H24" s="256"/>
      <c r="I24" s="54"/>
    </row>
    <row r="25" spans="6:9" ht="12.75">
      <c r="F25" s="255"/>
      <c r="G25" s="256"/>
      <c r="H25" s="256"/>
      <c r="I25" s="54"/>
    </row>
    <row r="26" spans="6:9" ht="12.75">
      <c r="F26" s="255"/>
      <c r="G26" s="256"/>
      <c r="H26" s="256"/>
      <c r="I26" s="54"/>
    </row>
    <row r="27" spans="6:9" ht="12.75">
      <c r="F27" s="255"/>
      <c r="G27" s="256"/>
      <c r="H27" s="256"/>
      <c r="I27" s="54"/>
    </row>
    <row r="28" spans="6:9" ht="12.75">
      <c r="F28" s="255"/>
      <c r="G28" s="256"/>
      <c r="H28" s="256"/>
      <c r="I28" s="54"/>
    </row>
    <row r="29" spans="6:9" ht="12.75">
      <c r="F29" s="255"/>
      <c r="G29" s="256"/>
      <c r="H29" s="256"/>
      <c r="I29" s="54"/>
    </row>
    <row r="30" spans="6:9" ht="12.75">
      <c r="F30" s="255"/>
      <c r="G30" s="256"/>
      <c r="H30" s="256"/>
      <c r="I30" s="54"/>
    </row>
    <row r="31" spans="6:9" ht="12.75">
      <c r="F31" s="255"/>
      <c r="G31" s="256"/>
      <c r="H31" s="256"/>
      <c r="I31" s="54"/>
    </row>
    <row r="32" spans="6:9" ht="12.75">
      <c r="F32" s="255"/>
      <c r="G32" s="256"/>
      <c r="H32" s="256"/>
      <c r="I32" s="54"/>
    </row>
    <row r="33" spans="6:9" ht="12.75">
      <c r="F33" s="255"/>
      <c r="G33" s="256"/>
      <c r="H33" s="256"/>
      <c r="I33" s="54"/>
    </row>
    <row r="34" spans="6:9" ht="12.75">
      <c r="F34" s="255"/>
      <c r="G34" s="256"/>
      <c r="H34" s="256"/>
      <c r="I34" s="54"/>
    </row>
    <row r="35" spans="6:9" ht="12.75">
      <c r="F35" s="255"/>
      <c r="G35" s="256"/>
      <c r="H35" s="256"/>
      <c r="I35" s="54"/>
    </row>
    <row r="36" spans="6:9" ht="12.75">
      <c r="F36" s="255"/>
      <c r="G36" s="256"/>
      <c r="H36" s="256"/>
      <c r="I36" s="54"/>
    </row>
    <row r="37" spans="6:9" ht="12.75">
      <c r="F37" s="255"/>
      <c r="G37" s="256"/>
      <c r="H37" s="256"/>
      <c r="I37" s="54"/>
    </row>
    <row r="38" spans="6:9" ht="12.75">
      <c r="F38" s="255"/>
      <c r="G38" s="256"/>
      <c r="H38" s="256"/>
      <c r="I38" s="54"/>
    </row>
    <row r="39" spans="6:9" ht="12.75">
      <c r="F39" s="255"/>
      <c r="G39" s="256"/>
      <c r="H39" s="256"/>
      <c r="I39" s="54"/>
    </row>
    <row r="40" spans="6:9" ht="12.75">
      <c r="F40" s="255"/>
      <c r="G40" s="256"/>
      <c r="H40" s="256"/>
      <c r="I40" s="54"/>
    </row>
    <row r="41" spans="6:9" ht="12.75">
      <c r="F41" s="255"/>
      <c r="G41" s="256"/>
      <c r="H41" s="256"/>
      <c r="I41" s="54"/>
    </row>
    <row r="42" spans="6:9" ht="12.75">
      <c r="F42" s="255"/>
      <c r="G42" s="256"/>
      <c r="H42" s="256"/>
      <c r="I42" s="54"/>
    </row>
    <row r="43" spans="6:9" ht="12.75">
      <c r="F43" s="255"/>
      <c r="G43" s="256"/>
      <c r="H43" s="256"/>
      <c r="I43" s="54"/>
    </row>
    <row r="44" spans="6:9" ht="12.75">
      <c r="F44" s="255"/>
      <c r="G44" s="256"/>
      <c r="H44" s="256"/>
      <c r="I44" s="54"/>
    </row>
    <row r="45" spans="6:9" ht="12.75">
      <c r="F45" s="255"/>
      <c r="G45" s="256"/>
      <c r="H45" s="256"/>
      <c r="I45" s="54"/>
    </row>
    <row r="46" spans="6:9" ht="12.75">
      <c r="F46" s="255"/>
      <c r="G46" s="256"/>
      <c r="H46" s="256"/>
      <c r="I46" s="54"/>
    </row>
    <row r="47" spans="6:9" ht="12.75">
      <c r="F47" s="255"/>
      <c r="G47" s="256"/>
      <c r="H47" s="256"/>
      <c r="I47" s="54"/>
    </row>
    <row r="48" spans="6:9" ht="12.75">
      <c r="F48" s="255"/>
      <c r="G48" s="256"/>
      <c r="H48" s="256"/>
      <c r="I48" s="54"/>
    </row>
    <row r="49" spans="6:9" ht="12.75">
      <c r="F49" s="255"/>
      <c r="G49" s="256"/>
      <c r="H49" s="256"/>
      <c r="I49" s="54"/>
    </row>
    <row r="50" spans="6:9" ht="12.75">
      <c r="F50" s="255"/>
      <c r="G50" s="256"/>
      <c r="H50" s="256"/>
      <c r="I50" s="54"/>
    </row>
    <row r="51" spans="6:9" ht="12.75">
      <c r="F51" s="255"/>
      <c r="G51" s="256"/>
      <c r="H51" s="256"/>
      <c r="I51" s="54"/>
    </row>
    <row r="52" spans="6:9" ht="12.75">
      <c r="F52" s="255"/>
      <c r="G52" s="256"/>
      <c r="H52" s="256"/>
      <c r="I52" s="54"/>
    </row>
    <row r="53" spans="6:9" ht="12.75">
      <c r="F53" s="255"/>
      <c r="G53" s="256"/>
      <c r="H53" s="256"/>
      <c r="I53" s="54"/>
    </row>
    <row r="54" spans="6:9" ht="12.75">
      <c r="F54" s="255"/>
      <c r="G54" s="256"/>
      <c r="H54" s="256"/>
      <c r="I54" s="54"/>
    </row>
    <row r="55" spans="6:9" ht="12.75">
      <c r="F55" s="255"/>
      <c r="G55" s="256"/>
      <c r="H55" s="256"/>
      <c r="I55" s="54"/>
    </row>
    <row r="56" spans="6:9" ht="12.75">
      <c r="F56" s="255"/>
      <c r="G56" s="256"/>
      <c r="H56" s="256"/>
      <c r="I56" s="54"/>
    </row>
    <row r="57" spans="6:9" ht="12.75">
      <c r="F57" s="255"/>
      <c r="G57" s="256"/>
      <c r="H57" s="256"/>
      <c r="I57" s="54"/>
    </row>
    <row r="58" spans="6:9" ht="12.75">
      <c r="F58" s="255"/>
      <c r="G58" s="256"/>
      <c r="H58" s="256"/>
      <c r="I58" s="54"/>
    </row>
    <row r="59" spans="6:9" ht="12.75">
      <c r="F59" s="255"/>
      <c r="G59" s="256"/>
      <c r="H59" s="256"/>
      <c r="I59" s="54"/>
    </row>
    <row r="60" spans="6:9" ht="12.75">
      <c r="F60" s="255"/>
      <c r="G60" s="256"/>
      <c r="H60" s="256"/>
      <c r="I60" s="54"/>
    </row>
    <row r="61" spans="6:9" ht="12.75">
      <c r="F61" s="255"/>
      <c r="G61" s="256"/>
      <c r="H61" s="256"/>
      <c r="I61" s="54"/>
    </row>
    <row r="62" spans="6:9" ht="12.75">
      <c r="F62" s="255"/>
      <c r="G62" s="256"/>
      <c r="H62" s="256"/>
      <c r="I62" s="54"/>
    </row>
    <row r="63" spans="6:9" ht="12.75">
      <c r="F63" s="255"/>
      <c r="G63" s="256"/>
      <c r="H63" s="256"/>
      <c r="I63" s="54"/>
    </row>
    <row r="64" spans="6:9" ht="12.75">
      <c r="F64" s="255"/>
      <c r="G64" s="256"/>
      <c r="H64" s="256"/>
      <c r="I64" s="54"/>
    </row>
    <row r="65" spans="6:9" ht="12.75">
      <c r="F65" s="255"/>
      <c r="G65" s="256"/>
      <c r="H65" s="256"/>
      <c r="I65" s="54"/>
    </row>
    <row r="66" spans="6:9" ht="12.75">
      <c r="F66" s="255"/>
      <c r="G66" s="256"/>
      <c r="H66" s="256"/>
      <c r="I66" s="54"/>
    </row>
    <row r="67" spans="6:9" ht="12.75">
      <c r="F67" s="255"/>
      <c r="G67" s="256"/>
      <c r="H67" s="256"/>
      <c r="I67" s="54"/>
    </row>
    <row r="68" spans="6:9" ht="12.75">
      <c r="F68" s="255"/>
      <c r="G68" s="256"/>
      <c r="H68" s="256"/>
      <c r="I68" s="54"/>
    </row>
    <row r="69" spans="6:9" ht="12.75">
      <c r="F69" s="255"/>
      <c r="G69" s="256"/>
      <c r="H69" s="256"/>
      <c r="I69" s="54"/>
    </row>
    <row r="70" spans="6:9" ht="12.75">
      <c r="F70" s="255"/>
      <c r="G70" s="256"/>
      <c r="H70" s="256"/>
      <c r="I70" s="54"/>
    </row>
  </sheetData>
  <mergeCells count="4">
    <mergeCell ref="A1:B1"/>
    <mergeCell ref="A2:B2"/>
    <mergeCell ref="G2:I2"/>
    <mergeCell ref="H19:I1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147"/>
  <sheetViews>
    <sheetView showGridLines="0" showZeros="0" zoomScaleSheetLayoutView="100" workbookViewId="0" topLeftCell="A1">
      <selection activeCell="J1" sqref="J1:J65536 K1:K65536"/>
    </sheetView>
  </sheetViews>
  <sheetFormatPr defaultColWidth="9.00390625" defaultRowHeight="12.75"/>
  <cols>
    <col min="1" max="1" width="4.375" style="258" customWidth="1"/>
    <col min="2" max="2" width="11.625" style="258" customWidth="1"/>
    <col min="3" max="3" width="40.375" style="258" customWidth="1"/>
    <col min="4" max="4" width="5.625" style="258" customWidth="1"/>
    <col min="5" max="5" width="8.625" style="270" customWidth="1"/>
    <col min="6" max="6" width="9.875" style="258" customWidth="1"/>
    <col min="7" max="7" width="13.875" style="258" customWidth="1"/>
    <col min="8" max="8" width="11.75390625" style="258" hidden="1" customWidth="1"/>
    <col min="9" max="9" width="11.625" style="258" hidden="1" customWidth="1"/>
    <col min="10" max="10" width="11.00390625" style="258" hidden="1" customWidth="1"/>
    <col min="11" max="11" width="10.375" style="258" hidden="1" customWidth="1"/>
    <col min="12" max="12" width="75.375" style="258" customWidth="1"/>
    <col min="13" max="13" width="45.25390625" style="258" customWidth="1"/>
    <col min="14" max="16384" width="9.125" style="258" customWidth="1"/>
  </cols>
  <sheetData>
    <row r="1" spans="1:7" ht="15.75">
      <c r="A1" s="257" t="s">
        <v>102</v>
      </c>
      <c r="B1" s="257"/>
      <c r="C1" s="257"/>
      <c r="D1" s="257"/>
      <c r="E1" s="257"/>
      <c r="F1" s="257"/>
      <c r="G1" s="257"/>
    </row>
    <row r="2" spans="2:7" ht="14.25" customHeight="1" thickBot="1">
      <c r="B2" s="259"/>
      <c r="C2" s="260"/>
      <c r="D2" s="260"/>
      <c r="E2" s="261"/>
      <c r="F2" s="260"/>
      <c r="G2" s="260"/>
    </row>
    <row r="3" spans="1:7" ht="13.5" thickTop="1">
      <c r="A3" s="202" t="s">
        <v>2</v>
      </c>
      <c r="B3" s="203"/>
      <c r="C3" s="204" t="s">
        <v>105</v>
      </c>
      <c r="D3" s="205"/>
      <c r="E3" s="262" t="s">
        <v>85</v>
      </c>
      <c r="F3" s="263" t="str">
        <f>'02 kom-II Rek'!H1</f>
        <v>kom-II</v>
      </c>
      <c r="G3" s="264"/>
    </row>
    <row r="4" spans="1:7" ht="13.5" thickBot="1">
      <c r="A4" s="265" t="s">
        <v>76</v>
      </c>
      <c r="B4" s="211"/>
      <c r="C4" s="212" t="s">
        <v>226</v>
      </c>
      <c r="D4" s="213"/>
      <c r="E4" s="266" t="str">
        <f>'02 kom-II Rek'!G2</f>
        <v>Komunikace II. RTS 10_2</v>
      </c>
      <c r="F4" s="267"/>
      <c r="G4" s="268"/>
    </row>
    <row r="5" spans="1:7" ht="13.5" thickTop="1">
      <c r="A5" s="269"/>
      <c r="G5" s="271"/>
    </row>
    <row r="6" spans="1:11" ht="27" customHeight="1">
      <c r="A6" s="272" t="s">
        <v>86</v>
      </c>
      <c r="B6" s="273" t="s">
        <v>87</v>
      </c>
      <c r="C6" s="273" t="s">
        <v>88</v>
      </c>
      <c r="D6" s="273" t="s">
        <v>89</v>
      </c>
      <c r="E6" s="274" t="s">
        <v>90</v>
      </c>
      <c r="F6" s="273" t="s">
        <v>91</v>
      </c>
      <c r="G6" s="275" t="s">
        <v>92</v>
      </c>
      <c r="H6" s="276" t="s">
        <v>93</v>
      </c>
      <c r="I6" s="276" t="s">
        <v>94</v>
      </c>
      <c r="J6" s="276" t="s">
        <v>95</v>
      </c>
      <c r="K6" s="276" t="s">
        <v>96</v>
      </c>
    </row>
    <row r="7" spans="1:15" ht="12.75">
      <c r="A7" s="277" t="s">
        <v>97</v>
      </c>
      <c r="B7" s="278" t="s">
        <v>98</v>
      </c>
      <c r="C7" s="279" t="s">
        <v>99</v>
      </c>
      <c r="D7" s="280"/>
      <c r="E7" s="281"/>
      <c r="F7" s="281"/>
      <c r="G7" s="282"/>
      <c r="H7" s="283"/>
      <c r="I7" s="284"/>
      <c r="J7" s="285"/>
      <c r="K7" s="286"/>
      <c r="O7" s="287">
        <v>1</v>
      </c>
    </row>
    <row r="8" spans="1:80" ht="12.75">
      <c r="A8" s="288">
        <v>1</v>
      </c>
      <c r="B8" s="289" t="s">
        <v>114</v>
      </c>
      <c r="C8" s="290" t="s">
        <v>115</v>
      </c>
      <c r="D8" s="291" t="s">
        <v>110</v>
      </c>
      <c r="E8" s="292">
        <v>48</v>
      </c>
      <c r="F8" s="292">
        <v>0</v>
      </c>
      <c r="G8" s="293">
        <f>E8*F8</f>
        <v>0</v>
      </c>
      <c r="H8" s="294">
        <v>0</v>
      </c>
      <c r="I8" s="295">
        <f>E8*H8</f>
        <v>0</v>
      </c>
      <c r="J8" s="294">
        <v>0</v>
      </c>
      <c r="K8" s="295">
        <f>E8*J8</f>
        <v>0</v>
      </c>
      <c r="O8" s="287">
        <v>2</v>
      </c>
      <c r="AA8" s="258">
        <v>1</v>
      </c>
      <c r="AB8" s="258">
        <v>1</v>
      </c>
      <c r="AC8" s="258">
        <v>1</v>
      </c>
      <c r="AZ8" s="258">
        <v>1</v>
      </c>
      <c r="BA8" s="258">
        <f>IF(AZ8=1,G8,0)</f>
        <v>0</v>
      </c>
      <c r="BB8" s="258">
        <f>IF(AZ8=2,G8,0)</f>
        <v>0</v>
      </c>
      <c r="BC8" s="258">
        <f>IF(AZ8=3,G8,0)</f>
        <v>0</v>
      </c>
      <c r="BD8" s="258">
        <f>IF(AZ8=4,G8,0)</f>
        <v>0</v>
      </c>
      <c r="BE8" s="258">
        <f>IF(AZ8=5,G8,0)</f>
        <v>0</v>
      </c>
      <c r="CA8" s="287">
        <v>1</v>
      </c>
      <c r="CB8" s="287">
        <v>1</v>
      </c>
    </row>
    <row r="9" spans="1:15" ht="12.75">
      <c r="A9" s="296"/>
      <c r="B9" s="297"/>
      <c r="C9" s="298"/>
      <c r="D9" s="299"/>
      <c r="E9" s="299"/>
      <c r="F9" s="299"/>
      <c r="G9" s="300"/>
      <c r="I9" s="301"/>
      <c r="K9" s="301"/>
      <c r="L9" s="302"/>
      <c r="O9" s="287">
        <v>3</v>
      </c>
    </row>
    <row r="10" spans="1:80" ht="12.75">
      <c r="A10" s="288">
        <v>2</v>
      </c>
      <c r="B10" s="289" t="s">
        <v>116</v>
      </c>
      <c r="C10" s="290" t="s">
        <v>117</v>
      </c>
      <c r="D10" s="291" t="s">
        <v>110</v>
      </c>
      <c r="E10" s="292">
        <v>48</v>
      </c>
      <c r="F10" s="292">
        <v>0</v>
      </c>
      <c r="G10" s="293">
        <f>E10*F10</f>
        <v>0</v>
      </c>
      <c r="H10" s="294">
        <v>5E-05</v>
      </c>
      <c r="I10" s="295">
        <f>E10*H10</f>
        <v>0.0024000000000000002</v>
      </c>
      <c r="J10" s="294">
        <v>0</v>
      </c>
      <c r="K10" s="295">
        <f>E10*J10</f>
        <v>0</v>
      </c>
      <c r="O10" s="287">
        <v>2</v>
      </c>
      <c r="AA10" s="258">
        <v>1</v>
      </c>
      <c r="AB10" s="258">
        <v>1</v>
      </c>
      <c r="AC10" s="258">
        <v>1</v>
      </c>
      <c r="AZ10" s="258">
        <v>1</v>
      </c>
      <c r="BA10" s="258">
        <f>IF(AZ10=1,G10,0)</f>
        <v>0</v>
      </c>
      <c r="BB10" s="258">
        <f>IF(AZ10=2,G10,0)</f>
        <v>0</v>
      </c>
      <c r="BC10" s="258">
        <f>IF(AZ10=3,G10,0)</f>
        <v>0</v>
      </c>
      <c r="BD10" s="258">
        <f>IF(AZ10=4,G10,0)</f>
        <v>0</v>
      </c>
      <c r="BE10" s="258">
        <f>IF(AZ10=5,G10,0)</f>
        <v>0</v>
      </c>
      <c r="CA10" s="287">
        <v>1</v>
      </c>
      <c r="CB10" s="287">
        <v>1</v>
      </c>
    </row>
    <row r="11" spans="1:15" ht="12.75">
      <c r="A11" s="296"/>
      <c r="B11" s="297"/>
      <c r="C11" s="298"/>
      <c r="D11" s="299"/>
      <c r="E11" s="299"/>
      <c r="F11" s="299"/>
      <c r="G11" s="300"/>
      <c r="I11" s="301"/>
      <c r="K11" s="301"/>
      <c r="L11" s="302"/>
      <c r="O11" s="287">
        <v>3</v>
      </c>
    </row>
    <row r="12" spans="1:80" ht="12.75">
      <c r="A12" s="288">
        <v>3</v>
      </c>
      <c r="B12" s="289" t="s">
        <v>118</v>
      </c>
      <c r="C12" s="290" t="s">
        <v>119</v>
      </c>
      <c r="D12" s="291" t="s">
        <v>120</v>
      </c>
      <c r="E12" s="292">
        <v>30</v>
      </c>
      <c r="F12" s="292">
        <v>0</v>
      </c>
      <c r="G12" s="293">
        <f>E12*F12</f>
        <v>0</v>
      </c>
      <c r="H12" s="294">
        <v>0.00299</v>
      </c>
      <c r="I12" s="295">
        <f>E12*H12</f>
        <v>0.0897</v>
      </c>
      <c r="J12" s="294">
        <v>0</v>
      </c>
      <c r="K12" s="295">
        <f>E12*J12</f>
        <v>0</v>
      </c>
      <c r="O12" s="287">
        <v>2</v>
      </c>
      <c r="AA12" s="258">
        <v>1</v>
      </c>
      <c r="AB12" s="258">
        <v>1</v>
      </c>
      <c r="AC12" s="258">
        <v>1</v>
      </c>
      <c r="AZ12" s="258">
        <v>1</v>
      </c>
      <c r="BA12" s="258">
        <f>IF(AZ12=1,G12,0)</f>
        <v>0</v>
      </c>
      <c r="BB12" s="258">
        <f>IF(AZ12=2,G12,0)</f>
        <v>0</v>
      </c>
      <c r="BC12" s="258">
        <f>IF(AZ12=3,G12,0)</f>
        <v>0</v>
      </c>
      <c r="BD12" s="258">
        <f>IF(AZ12=4,G12,0)</f>
        <v>0</v>
      </c>
      <c r="BE12" s="258">
        <f>IF(AZ12=5,G12,0)</f>
        <v>0</v>
      </c>
      <c r="CA12" s="287">
        <v>1</v>
      </c>
      <c r="CB12" s="287">
        <v>1</v>
      </c>
    </row>
    <row r="13" spans="1:80" ht="12.75">
      <c r="A13" s="288">
        <v>4</v>
      </c>
      <c r="B13" s="289" t="s">
        <v>121</v>
      </c>
      <c r="C13" s="290" t="s">
        <v>122</v>
      </c>
      <c r="D13" s="291" t="s">
        <v>120</v>
      </c>
      <c r="E13" s="292">
        <v>30</v>
      </c>
      <c r="F13" s="292">
        <v>0</v>
      </c>
      <c r="G13" s="293">
        <f>E13*F13</f>
        <v>0</v>
      </c>
      <c r="H13" s="294">
        <v>0</v>
      </c>
      <c r="I13" s="295">
        <f>E13*H13</f>
        <v>0</v>
      </c>
      <c r="J13" s="294">
        <v>0</v>
      </c>
      <c r="K13" s="295">
        <f>E13*J13</f>
        <v>0</v>
      </c>
      <c r="O13" s="287">
        <v>2</v>
      </c>
      <c r="AA13" s="258">
        <v>1</v>
      </c>
      <c r="AB13" s="258">
        <v>1</v>
      </c>
      <c r="AC13" s="258">
        <v>1</v>
      </c>
      <c r="AZ13" s="258">
        <v>1</v>
      </c>
      <c r="BA13" s="258">
        <f>IF(AZ13=1,G13,0)</f>
        <v>0</v>
      </c>
      <c r="BB13" s="258">
        <f>IF(AZ13=2,G13,0)</f>
        <v>0</v>
      </c>
      <c r="BC13" s="258">
        <f>IF(AZ13=3,G13,0)</f>
        <v>0</v>
      </c>
      <c r="BD13" s="258">
        <f>IF(AZ13=4,G13,0)</f>
        <v>0</v>
      </c>
      <c r="BE13" s="258">
        <f>IF(AZ13=5,G13,0)</f>
        <v>0</v>
      </c>
      <c r="CA13" s="287">
        <v>1</v>
      </c>
      <c r="CB13" s="287">
        <v>1</v>
      </c>
    </row>
    <row r="14" spans="1:15" ht="12.75">
      <c r="A14" s="296"/>
      <c r="B14" s="297"/>
      <c r="C14" s="298" t="s">
        <v>1</v>
      </c>
      <c r="D14" s="299"/>
      <c r="E14" s="299"/>
      <c r="F14" s="299"/>
      <c r="G14" s="300"/>
      <c r="I14" s="301"/>
      <c r="K14" s="301"/>
      <c r="L14" s="302" t="s">
        <v>1</v>
      </c>
      <c r="O14" s="287">
        <v>3</v>
      </c>
    </row>
    <row r="15" spans="1:80" ht="12.75">
      <c r="A15" s="288">
        <v>5</v>
      </c>
      <c r="B15" s="289" t="s">
        <v>151</v>
      </c>
      <c r="C15" s="290" t="s">
        <v>152</v>
      </c>
      <c r="D15" s="291" t="s">
        <v>153</v>
      </c>
      <c r="E15" s="292">
        <v>8</v>
      </c>
      <c r="F15" s="292">
        <v>0</v>
      </c>
      <c r="G15" s="293">
        <f>E15*F15</f>
        <v>0</v>
      </c>
      <c r="H15" s="294">
        <v>0.01721</v>
      </c>
      <c r="I15" s="295">
        <f>E15*H15</f>
        <v>0.13768</v>
      </c>
      <c r="J15" s="294">
        <v>0</v>
      </c>
      <c r="K15" s="295">
        <f>E15*J15</f>
        <v>0</v>
      </c>
      <c r="O15" s="287">
        <v>2</v>
      </c>
      <c r="AA15" s="258">
        <v>1</v>
      </c>
      <c r="AB15" s="258">
        <v>1</v>
      </c>
      <c r="AC15" s="258">
        <v>1</v>
      </c>
      <c r="AZ15" s="258">
        <v>1</v>
      </c>
      <c r="BA15" s="258">
        <f>IF(AZ15=1,G15,0)</f>
        <v>0</v>
      </c>
      <c r="BB15" s="258">
        <f>IF(AZ15=2,G15,0)</f>
        <v>0</v>
      </c>
      <c r="BC15" s="258">
        <f>IF(AZ15=3,G15,0)</f>
        <v>0</v>
      </c>
      <c r="BD15" s="258">
        <f>IF(AZ15=4,G15,0)</f>
        <v>0</v>
      </c>
      <c r="BE15" s="258">
        <f>IF(AZ15=5,G15,0)</f>
        <v>0</v>
      </c>
      <c r="CA15" s="287">
        <v>1</v>
      </c>
      <c r="CB15" s="287">
        <v>1</v>
      </c>
    </row>
    <row r="16" spans="1:80" ht="12.75">
      <c r="A16" s="288">
        <v>6</v>
      </c>
      <c r="B16" s="289" t="s">
        <v>123</v>
      </c>
      <c r="C16" s="290" t="s">
        <v>124</v>
      </c>
      <c r="D16" s="291" t="s">
        <v>125</v>
      </c>
      <c r="E16" s="292">
        <v>276</v>
      </c>
      <c r="F16" s="292">
        <v>0</v>
      </c>
      <c r="G16" s="293">
        <f>E16*F16</f>
        <v>0</v>
      </c>
      <c r="H16" s="294">
        <v>0</v>
      </c>
      <c r="I16" s="295">
        <f>E16*H16</f>
        <v>0</v>
      </c>
      <c r="J16" s="294">
        <v>0</v>
      </c>
      <c r="K16" s="295">
        <f>E16*J16</f>
        <v>0</v>
      </c>
      <c r="O16" s="287">
        <v>2</v>
      </c>
      <c r="AA16" s="258">
        <v>1</v>
      </c>
      <c r="AB16" s="258">
        <v>1</v>
      </c>
      <c r="AC16" s="258">
        <v>1</v>
      </c>
      <c r="AZ16" s="258">
        <v>1</v>
      </c>
      <c r="BA16" s="258">
        <f>IF(AZ16=1,G16,0)</f>
        <v>0</v>
      </c>
      <c r="BB16" s="258">
        <f>IF(AZ16=2,G16,0)</f>
        <v>0</v>
      </c>
      <c r="BC16" s="258">
        <f>IF(AZ16=3,G16,0)</f>
        <v>0</v>
      </c>
      <c r="BD16" s="258">
        <f>IF(AZ16=4,G16,0)</f>
        <v>0</v>
      </c>
      <c r="BE16" s="258">
        <f>IF(AZ16=5,G16,0)</f>
        <v>0</v>
      </c>
      <c r="CA16" s="287">
        <v>1</v>
      </c>
      <c r="CB16" s="287">
        <v>1</v>
      </c>
    </row>
    <row r="17" spans="1:15" ht="12.75">
      <c r="A17" s="296"/>
      <c r="B17" s="297"/>
      <c r="C17" s="298"/>
      <c r="D17" s="299"/>
      <c r="E17" s="299"/>
      <c r="F17" s="299"/>
      <c r="G17" s="300"/>
      <c r="I17" s="301"/>
      <c r="K17" s="301"/>
      <c r="L17" s="302"/>
      <c r="O17" s="287">
        <v>3</v>
      </c>
    </row>
    <row r="18" spans="1:80" ht="12.75">
      <c r="A18" s="288">
        <v>7</v>
      </c>
      <c r="B18" s="289" t="s">
        <v>126</v>
      </c>
      <c r="C18" s="290" t="s">
        <v>127</v>
      </c>
      <c r="D18" s="291" t="s">
        <v>125</v>
      </c>
      <c r="E18" s="292">
        <v>112.4</v>
      </c>
      <c r="F18" s="292">
        <v>0</v>
      </c>
      <c r="G18" s="293">
        <f>E18*F18</f>
        <v>0</v>
      </c>
      <c r="H18" s="294">
        <v>0</v>
      </c>
      <c r="I18" s="295">
        <f>E18*H18</f>
        <v>0</v>
      </c>
      <c r="J18" s="294">
        <v>0</v>
      </c>
      <c r="K18" s="295">
        <f>E18*J18</f>
        <v>0</v>
      </c>
      <c r="O18" s="287">
        <v>2</v>
      </c>
      <c r="AA18" s="258">
        <v>1</v>
      </c>
      <c r="AB18" s="258">
        <v>1</v>
      </c>
      <c r="AC18" s="258">
        <v>1</v>
      </c>
      <c r="AZ18" s="258">
        <v>1</v>
      </c>
      <c r="BA18" s="258">
        <f>IF(AZ18=1,G18,0)</f>
        <v>0</v>
      </c>
      <c r="BB18" s="258">
        <f>IF(AZ18=2,G18,0)</f>
        <v>0</v>
      </c>
      <c r="BC18" s="258">
        <f>IF(AZ18=3,G18,0)</f>
        <v>0</v>
      </c>
      <c r="BD18" s="258">
        <f>IF(AZ18=4,G18,0)</f>
        <v>0</v>
      </c>
      <c r="BE18" s="258">
        <f>IF(AZ18=5,G18,0)</f>
        <v>0</v>
      </c>
      <c r="CA18" s="287">
        <v>1</v>
      </c>
      <c r="CB18" s="287">
        <v>1</v>
      </c>
    </row>
    <row r="19" spans="1:80" ht="12.75">
      <c r="A19" s="288">
        <v>8</v>
      </c>
      <c r="B19" s="289" t="s">
        <v>128</v>
      </c>
      <c r="C19" s="290" t="s">
        <v>129</v>
      </c>
      <c r="D19" s="291" t="s">
        <v>125</v>
      </c>
      <c r="E19" s="292">
        <v>254</v>
      </c>
      <c r="F19" s="292">
        <v>0</v>
      </c>
      <c r="G19" s="293">
        <f>E19*F19</f>
        <v>0</v>
      </c>
      <c r="H19" s="294">
        <v>0</v>
      </c>
      <c r="I19" s="295">
        <f>E19*H19</f>
        <v>0</v>
      </c>
      <c r="J19" s="294">
        <v>0</v>
      </c>
      <c r="K19" s="295">
        <f>E19*J19</f>
        <v>0</v>
      </c>
      <c r="O19" s="287">
        <v>2</v>
      </c>
      <c r="AA19" s="258">
        <v>1</v>
      </c>
      <c r="AB19" s="258">
        <v>1</v>
      </c>
      <c r="AC19" s="258">
        <v>1</v>
      </c>
      <c r="AZ19" s="258">
        <v>1</v>
      </c>
      <c r="BA19" s="258">
        <f>IF(AZ19=1,G19,0)</f>
        <v>0</v>
      </c>
      <c r="BB19" s="258">
        <f>IF(AZ19=2,G19,0)</f>
        <v>0</v>
      </c>
      <c r="BC19" s="258">
        <f>IF(AZ19=3,G19,0)</f>
        <v>0</v>
      </c>
      <c r="BD19" s="258">
        <f>IF(AZ19=4,G19,0)</f>
        <v>0</v>
      </c>
      <c r="BE19" s="258">
        <f>IF(AZ19=5,G19,0)</f>
        <v>0</v>
      </c>
      <c r="CA19" s="287">
        <v>1</v>
      </c>
      <c r="CB19" s="287">
        <v>1</v>
      </c>
    </row>
    <row r="20" spans="1:80" ht="12.75">
      <c r="A20" s="288">
        <v>9</v>
      </c>
      <c r="B20" s="289" t="s">
        <v>130</v>
      </c>
      <c r="C20" s="290" t="s">
        <v>131</v>
      </c>
      <c r="D20" s="291" t="s">
        <v>125</v>
      </c>
      <c r="E20" s="292">
        <v>127</v>
      </c>
      <c r="F20" s="292">
        <v>0</v>
      </c>
      <c r="G20" s="293">
        <f>E20*F20</f>
        <v>0</v>
      </c>
      <c r="H20" s="294">
        <v>0</v>
      </c>
      <c r="I20" s="295">
        <f>E20*H20</f>
        <v>0</v>
      </c>
      <c r="J20" s="294">
        <v>0</v>
      </c>
      <c r="K20" s="295">
        <f>E20*J20</f>
        <v>0</v>
      </c>
      <c r="O20" s="287">
        <v>2</v>
      </c>
      <c r="AA20" s="258">
        <v>1</v>
      </c>
      <c r="AB20" s="258">
        <v>1</v>
      </c>
      <c r="AC20" s="258">
        <v>1</v>
      </c>
      <c r="AZ20" s="258">
        <v>1</v>
      </c>
      <c r="BA20" s="258">
        <f>IF(AZ20=1,G20,0)</f>
        <v>0</v>
      </c>
      <c r="BB20" s="258">
        <f>IF(AZ20=2,G20,0)</f>
        <v>0</v>
      </c>
      <c r="BC20" s="258">
        <f>IF(AZ20=3,G20,0)</f>
        <v>0</v>
      </c>
      <c r="BD20" s="258">
        <f>IF(AZ20=4,G20,0)</f>
        <v>0</v>
      </c>
      <c r="BE20" s="258">
        <f>IF(AZ20=5,G20,0)</f>
        <v>0</v>
      </c>
      <c r="CA20" s="287">
        <v>1</v>
      </c>
      <c r="CB20" s="287">
        <v>1</v>
      </c>
    </row>
    <row r="21" spans="1:80" ht="12.75">
      <c r="A21" s="288">
        <v>10</v>
      </c>
      <c r="B21" s="289" t="s">
        <v>132</v>
      </c>
      <c r="C21" s="290" t="s">
        <v>133</v>
      </c>
      <c r="D21" s="291" t="s">
        <v>125</v>
      </c>
      <c r="E21" s="292">
        <v>63</v>
      </c>
      <c r="F21" s="292">
        <v>0</v>
      </c>
      <c r="G21" s="293">
        <f>E21*F21</f>
        <v>0</v>
      </c>
      <c r="H21" s="294">
        <v>0.00589</v>
      </c>
      <c r="I21" s="295">
        <f>E21*H21</f>
        <v>0.37107</v>
      </c>
      <c r="J21" s="294">
        <v>0</v>
      </c>
      <c r="K21" s="295">
        <f>E21*J21</f>
        <v>0</v>
      </c>
      <c r="O21" s="287">
        <v>2</v>
      </c>
      <c r="AA21" s="258">
        <v>1</v>
      </c>
      <c r="AB21" s="258">
        <v>1</v>
      </c>
      <c r="AC21" s="258">
        <v>1</v>
      </c>
      <c r="AZ21" s="258">
        <v>1</v>
      </c>
      <c r="BA21" s="258">
        <f>IF(AZ21=1,G21,0)</f>
        <v>0</v>
      </c>
      <c r="BB21" s="258">
        <f>IF(AZ21=2,G21,0)</f>
        <v>0</v>
      </c>
      <c r="BC21" s="258">
        <f>IF(AZ21=3,G21,0)</f>
        <v>0</v>
      </c>
      <c r="BD21" s="258">
        <f>IF(AZ21=4,G21,0)</f>
        <v>0</v>
      </c>
      <c r="BE21" s="258">
        <f>IF(AZ21=5,G21,0)</f>
        <v>0</v>
      </c>
      <c r="CA21" s="287">
        <v>1</v>
      </c>
      <c r="CB21" s="287">
        <v>1</v>
      </c>
    </row>
    <row r="22" spans="1:15" ht="12.75">
      <c r="A22" s="296"/>
      <c r="B22" s="297"/>
      <c r="C22" s="298"/>
      <c r="D22" s="299"/>
      <c r="E22" s="299"/>
      <c r="F22" s="299"/>
      <c r="G22" s="300"/>
      <c r="I22" s="301"/>
      <c r="K22" s="301"/>
      <c r="L22" s="302"/>
      <c r="O22" s="287">
        <v>3</v>
      </c>
    </row>
    <row r="23" spans="1:80" ht="12.75">
      <c r="A23" s="288">
        <v>11</v>
      </c>
      <c r="B23" s="289" t="s">
        <v>134</v>
      </c>
      <c r="C23" s="290" t="s">
        <v>135</v>
      </c>
      <c r="D23" s="291" t="s">
        <v>125</v>
      </c>
      <c r="E23" s="292">
        <v>164</v>
      </c>
      <c r="F23" s="292">
        <v>0</v>
      </c>
      <c r="G23" s="293">
        <f>E23*F23</f>
        <v>0</v>
      </c>
      <c r="H23" s="294">
        <v>0</v>
      </c>
      <c r="I23" s="295">
        <f>E23*H23</f>
        <v>0</v>
      </c>
      <c r="J23" s="294">
        <v>0</v>
      </c>
      <c r="K23" s="295">
        <f>E23*J23</f>
        <v>0</v>
      </c>
      <c r="O23" s="287">
        <v>2</v>
      </c>
      <c r="AA23" s="258">
        <v>1</v>
      </c>
      <c r="AB23" s="258">
        <v>1</v>
      </c>
      <c r="AC23" s="258">
        <v>1</v>
      </c>
      <c r="AZ23" s="258">
        <v>1</v>
      </c>
      <c r="BA23" s="258">
        <f>IF(AZ23=1,G23,0)</f>
        <v>0</v>
      </c>
      <c r="BB23" s="258">
        <f>IF(AZ23=2,G23,0)</f>
        <v>0</v>
      </c>
      <c r="BC23" s="258">
        <f>IF(AZ23=3,G23,0)</f>
        <v>0</v>
      </c>
      <c r="BD23" s="258">
        <f>IF(AZ23=4,G23,0)</f>
        <v>0</v>
      </c>
      <c r="BE23" s="258">
        <f>IF(AZ23=5,G23,0)</f>
        <v>0</v>
      </c>
      <c r="CA23" s="287">
        <v>1</v>
      </c>
      <c r="CB23" s="287">
        <v>1</v>
      </c>
    </row>
    <row r="24" spans="1:80" ht="12.75">
      <c r="A24" s="288">
        <v>12</v>
      </c>
      <c r="B24" s="289" t="s">
        <v>134</v>
      </c>
      <c r="C24" s="290" t="s">
        <v>135</v>
      </c>
      <c r="D24" s="291" t="s">
        <v>125</v>
      </c>
      <c r="E24" s="292">
        <v>163.6</v>
      </c>
      <c r="F24" s="292">
        <v>0</v>
      </c>
      <c r="G24" s="293">
        <f>E24*F24</f>
        <v>0</v>
      </c>
      <c r="H24" s="294">
        <v>0</v>
      </c>
      <c r="I24" s="295">
        <f>E24*H24</f>
        <v>0</v>
      </c>
      <c r="J24" s="294">
        <v>0</v>
      </c>
      <c r="K24" s="295">
        <f>E24*J24</f>
        <v>0</v>
      </c>
      <c r="O24" s="287">
        <v>2</v>
      </c>
      <c r="AA24" s="258">
        <v>1</v>
      </c>
      <c r="AB24" s="258">
        <v>1</v>
      </c>
      <c r="AC24" s="258">
        <v>1</v>
      </c>
      <c r="AZ24" s="258">
        <v>1</v>
      </c>
      <c r="BA24" s="258">
        <f>IF(AZ24=1,G24,0)</f>
        <v>0</v>
      </c>
      <c r="BB24" s="258">
        <f>IF(AZ24=2,G24,0)</f>
        <v>0</v>
      </c>
      <c r="BC24" s="258">
        <f>IF(AZ24=3,G24,0)</f>
        <v>0</v>
      </c>
      <c r="BD24" s="258">
        <f>IF(AZ24=4,G24,0)</f>
        <v>0</v>
      </c>
      <c r="BE24" s="258">
        <f>IF(AZ24=5,G24,0)</f>
        <v>0</v>
      </c>
      <c r="CA24" s="287">
        <v>1</v>
      </c>
      <c r="CB24" s="287">
        <v>1</v>
      </c>
    </row>
    <row r="25" spans="1:80" ht="12.75">
      <c r="A25" s="288">
        <v>13</v>
      </c>
      <c r="B25" s="289" t="s">
        <v>136</v>
      </c>
      <c r="C25" s="290" t="s">
        <v>137</v>
      </c>
      <c r="D25" s="291" t="s">
        <v>125</v>
      </c>
      <c r="E25" s="292">
        <v>153</v>
      </c>
      <c r="F25" s="292">
        <v>0</v>
      </c>
      <c r="G25" s="293">
        <f>E25*F25</f>
        <v>0</v>
      </c>
      <c r="H25" s="294">
        <v>0</v>
      </c>
      <c r="I25" s="295">
        <f>E25*H25</f>
        <v>0</v>
      </c>
      <c r="J25" s="294">
        <v>0</v>
      </c>
      <c r="K25" s="295">
        <f>E25*J25</f>
        <v>0</v>
      </c>
      <c r="O25" s="287">
        <v>2</v>
      </c>
      <c r="AA25" s="258">
        <v>1</v>
      </c>
      <c r="AB25" s="258">
        <v>1</v>
      </c>
      <c r="AC25" s="258">
        <v>1</v>
      </c>
      <c r="AZ25" s="258">
        <v>1</v>
      </c>
      <c r="BA25" s="258">
        <f>IF(AZ25=1,G25,0)</f>
        <v>0</v>
      </c>
      <c r="BB25" s="258">
        <f>IF(AZ25=2,G25,0)</f>
        <v>0</v>
      </c>
      <c r="BC25" s="258">
        <f>IF(AZ25=3,G25,0)</f>
        <v>0</v>
      </c>
      <c r="BD25" s="258">
        <f>IF(AZ25=4,G25,0)</f>
        <v>0</v>
      </c>
      <c r="BE25" s="258">
        <f>IF(AZ25=5,G25,0)</f>
        <v>0</v>
      </c>
      <c r="CA25" s="287">
        <v>1</v>
      </c>
      <c r="CB25" s="287">
        <v>1</v>
      </c>
    </row>
    <row r="26" spans="1:80" ht="12.75">
      <c r="A26" s="288">
        <v>14</v>
      </c>
      <c r="B26" s="289" t="s">
        <v>138</v>
      </c>
      <c r="C26" s="290" t="s">
        <v>139</v>
      </c>
      <c r="D26" s="291" t="s">
        <v>125</v>
      </c>
      <c r="E26" s="292">
        <v>164</v>
      </c>
      <c r="F26" s="292">
        <v>0</v>
      </c>
      <c r="G26" s="293">
        <f>E26*F26</f>
        <v>0</v>
      </c>
      <c r="H26" s="294">
        <v>0</v>
      </c>
      <c r="I26" s="295">
        <f>E26*H26</f>
        <v>0</v>
      </c>
      <c r="J26" s="294">
        <v>0</v>
      </c>
      <c r="K26" s="295">
        <f>E26*J26</f>
        <v>0</v>
      </c>
      <c r="O26" s="287">
        <v>2</v>
      </c>
      <c r="AA26" s="258">
        <v>1</v>
      </c>
      <c r="AB26" s="258">
        <v>1</v>
      </c>
      <c r="AC26" s="258">
        <v>1</v>
      </c>
      <c r="AZ26" s="258">
        <v>1</v>
      </c>
      <c r="BA26" s="258">
        <f>IF(AZ26=1,G26,0)</f>
        <v>0</v>
      </c>
      <c r="BB26" s="258">
        <f>IF(AZ26=2,G26,0)</f>
        <v>0</v>
      </c>
      <c r="BC26" s="258">
        <f>IF(AZ26=3,G26,0)</f>
        <v>0</v>
      </c>
      <c r="BD26" s="258">
        <f>IF(AZ26=4,G26,0)</f>
        <v>0</v>
      </c>
      <c r="BE26" s="258">
        <f>IF(AZ26=5,G26,0)</f>
        <v>0</v>
      </c>
      <c r="CA26" s="287">
        <v>1</v>
      </c>
      <c r="CB26" s="287">
        <v>1</v>
      </c>
    </row>
    <row r="27" spans="1:15" ht="12.75">
      <c r="A27" s="296"/>
      <c r="B27" s="297"/>
      <c r="C27" s="298"/>
      <c r="D27" s="299"/>
      <c r="E27" s="299"/>
      <c r="F27" s="299"/>
      <c r="G27" s="300"/>
      <c r="I27" s="301"/>
      <c r="K27" s="301"/>
      <c r="L27" s="302"/>
      <c r="O27" s="287">
        <v>3</v>
      </c>
    </row>
    <row r="28" spans="1:80" ht="12.75">
      <c r="A28" s="288">
        <v>15</v>
      </c>
      <c r="B28" s="289" t="s">
        <v>140</v>
      </c>
      <c r="C28" s="290" t="s">
        <v>141</v>
      </c>
      <c r="D28" s="291" t="s">
        <v>125</v>
      </c>
      <c r="E28" s="292">
        <v>163.6</v>
      </c>
      <c r="F28" s="292">
        <v>0</v>
      </c>
      <c r="G28" s="293">
        <f>E28*F28</f>
        <v>0</v>
      </c>
      <c r="H28" s="294">
        <v>0</v>
      </c>
      <c r="I28" s="295">
        <f>E28*H28</f>
        <v>0</v>
      </c>
      <c r="J28" s="294">
        <v>0</v>
      </c>
      <c r="K28" s="295">
        <f>E28*J28</f>
        <v>0</v>
      </c>
      <c r="O28" s="287">
        <v>2</v>
      </c>
      <c r="AA28" s="258">
        <v>1</v>
      </c>
      <c r="AB28" s="258">
        <v>1</v>
      </c>
      <c r="AC28" s="258">
        <v>1</v>
      </c>
      <c r="AZ28" s="258">
        <v>1</v>
      </c>
      <c r="BA28" s="258">
        <f>IF(AZ28=1,G28,0)</f>
        <v>0</v>
      </c>
      <c r="BB28" s="258">
        <f>IF(AZ28=2,G28,0)</f>
        <v>0</v>
      </c>
      <c r="BC28" s="258">
        <f>IF(AZ28=3,G28,0)</f>
        <v>0</v>
      </c>
      <c r="BD28" s="258">
        <f>IF(AZ28=4,G28,0)</f>
        <v>0</v>
      </c>
      <c r="BE28" s="258">
        <f>IF(AZ28=5,G28,0)</f>
        <v>0</v>
      </c>
      <c r="CA28" s="287">
        <v>1</v>
      </c>
      <c r="CB28" s="287">
        <v>1</v>
      </c>
    </row>
    <row r="29" spans="1:80" ht="12.75">
      <c r="A29" s="288">
        <v>16</v>
      </c>
      <c r="B29" s="289" t="s">
        <v>147</v>
      </c>
      <c r="C29" s="290" t="s">
        <v>148</v>
      </c>
      <c r="D29" s="291" t="s">
        <v>110</v>
      </c>
      <c r="E29" s="292">
        <v>1330</v>
      </c>
      <c r="F29" s="292">
        <v>0</v>
      </c>
      <c r="G29" s="293">
        <f>E29*F29</f>
        <v>0</v>
      </c>
      <c r="H29" s="294">
        <v>0</v>
      </c>
      <c r="I29" s="295">
        <f>E29*H29</f>
        <v>0</v>
      </c>
      <c r="J29" s="294">
        <v>0</v>
      </c>
      <c r="K29" s="295">
        <f>E29*J29</f>
        <v>0</v>
      </c>
      <c r="O29" s="287">
        <v>2</v>
      </c>
      <c r="AA29" s="258">
        <v>1</v>
      </c>
      <c r="AB29" s="258">
        <v>1</v>
      </c>
      <c r="AC29" s="258">
        <v>1</v>
      </c>
      <c r="AZ29" s="258">
        <v>1</v>
      </c>
      <c r="BA29" s="258">
        <f>IF(AZ29=1,G29,0)</f>
        <v>0</v>
      </c>
      <c r="BB29" s="258">
        <f>IF(AZ29=2,G29,0)</f>
        <v>0</v>
      </c>
      <c r="BC29" s="258">
        <f>IF(AZ29=3,G29,0)</f>
        <v>0</v>
      </c>
      <c r="BD29" s="258">
        <f>IF(AZ29=4,G29,0)</f>
        <v>0</v>
      </c>
      <c r="BE29" s="258">
        <f>IF(AZ29=5,G29,0)</f>
        <v>0</v>
      </c>
      <c r="CA29" s="287">
        <v>1</v>
      </c>
      <c r="CB29" s="287">
        <v>1</v>
      </c>
    </row>
    <row r="30" spans="1:15" ht="12.75">
      <c r="A30" s="296"/>
      <c r="B30" s="297"/>
      <c r="C30" s="298"/>
      <c r="D30" s="299"/>
      <c r="E30" s="299"/>
      <c r="F30" s="299"/>
      <c r="G30" s="300"/>
      <c r="I30" s="301"/>
      <c r="K30" s="301"/>
      <c r="L30" s="302"/>
      <c r="O30" s="287">
        <v>3</v>
      </c>
    </row>
    <row r="31" spans="1:80" ht="12.75">
      <c r="A31" s="288">
        <v>17</v>
      </c>
      <c r="B31" s="289" t="s">
        <v>149</v>
      </c>
      <c r="C31" s="290" t="s">
        <v>150</v>
      </c>
      <c r="D31" s="291" t="s">
        <v>110</v>
      </c>
      <c r="E31" s="292">
        <v>1124</v>
      </c>
      <c r="F31" s="292">
        <v>0</v>
      </c>
      <c r="G31" s="293">
        <f>E31*F31</f>
        <v>0</v>
      </c>
      <c r="H31" s="294">
        <v>0</v>
      </c>
      <c r="I31" s="295">
        <f>E31*H31</f>
        <v>0</v>
      </c>
      <c r="J31" s="294">
        <v>0</v>
      </c>
      <c r="K31" s="295">
        <f>E31*J31</f>
        <v>0</v>
      </c>
      <c r="O31" s="287">
        <v>2</v>
      </c>
      <c r="AA31" s="258">
        <v>1</v>
      </c>
      <c r="AB31" s="258">
        <v>1</v>
      </c>
      <c r="AC31" s="258">
        <v>1</v>
      </c>
      <c r="AZ31" s="258">
        <v>1</v>
      </c>
      <c r="BA31" s="258">
        <f>IF(AZ31=1,G31,0)</f>
        <v>0</v>
      </c>
      <c r="BB31" s="258">
        <f>IF(AZ31=2,G31,0)</f>
        <v>0</v>
      </c>
      <c r="BC31" s="258">
        <f>IF(AZ31=3,G31,0)</f>
        <v>0</v>
      </c>
      <c r="BD31" s="258">
        <f>IF(AZ31=4,G31,0)</f>
        <v>0</v>
      </c>
      <c r="BE31" s="258">
        <f>IF(AZ31=5,G31,0)</f>
        <v>0</v>
      </c>
      <c r="CA31" s="287">
        <v>1</v>
      </c>
      <c r="CB31" s="287">
        <v>1</v>
      </c>
    </row>
    <row r="32" spans="1:80" ht="12.75">
      <c r="A32" s="288">
        <v>18</v>
      </c>
      <c r="B32" s="289" t="s">
        <v>154</v>
      </c>
      <c r="C32" s="290" t="s">
        <v>155</v>
      </c>
      <c r="D32" s="291" t="s">
        <v>110</v>
      </c>
      <c r="E32" s="292">
        <v>1124</v>
      </c>
      <c r="F32" s="292">
        <v>0</v>
      </c>
      <c r="G32" s="293">
        <f>E32*F32</f>
        <v>0</v>
      </c>
      <c r="H32" s="294">
        <v>0</v>
      </c>
      <c r="I32" s="295">
        <f>E32*H32</f>
        <v>0</v>
      </c>
      <c r="J32" s="294">
        <v>0</v>
      </c>
      <c r="K32" s="295">
        <f>E32*J32</f>
        <v>0</v>
      </c>
      <c r="O32" s="287">
        <v>2</v>
      </c>
      <c r="AA32" s="258">
        <v>1</v>
      </c>
      <c r="AB32" s="258">
        <v>1</v>
      </c>
      <c r="AC32" s="258">
        <v>1</v>
      </c>
      <c r="AZ32" s="258">
        <v>1</v>
      </c>
      <c r="BA32" s="258">
        <f>IF(AZ32=1,G32,0)</f>
        <v>0</v>
      </c>
      <c r="BB32" s="258">
        <f>IF(AZ32=2,G32,0)</f>
        <v>0</v>
      </c>
      <c r="BC32" s="258">
        <f>IF(AZ32=3,G32,0)</f>
        <v>0</v>
      </c>
      <c r="BD32" s="258">
        <f>IF(AZ32=4,G32,0)</f>
        <v>0</v>
      </c>
      <c r="BE32" s="258">
        <f>IF(AZ32=5,G32,0)</f>
        <v>0</v>
      </c>
      <c r="CA32" s="287">
        <v>1</v>
      </c>
      <c r="CB32" s="287">
        <v>1</v>
      </c>
    </row>
    <row r="33" spans="1:80" ht="12.75">
      <c r="A33" s="288">
        <v>19</v>
      </c>
      <c r="B33" s="289" t="s">
        <v>156</v>
      </c>
      <c r="C33" s="290" t="s">
        <v>157</v>
      </c>
      <c r="D33" s="291" t="s">
        <v>158</v>
      </c>
      <c r="E33" s="292">
        <v>23</v>
      </c>
      <c r="F33" s="292">
        <v>0</v>
      </c>
      <c r="G33" s="293">
        <f>E33*F33</f>
        <v>0</v>
      </c>
      <c r="H33" s="294">
        <v>0.001</v>
      </c>
      <c r="I33" s="295">
        <f>E33*H33</f>
        <v>0.023</v>
      </c>
      <c r="J33" s="294"/>
      <c r="K33" s="295">
        <f>E33*J33</f>
        <v>0</v>
      </c>
      <c r="O33" s="287">
        <v>2</v>
      </c>
      <c r="AA33" s="258">
        <v>3</v>
      </c>
      <c r="AB33" s="258">
        <v>1</v>
      </c>
      <c r="AC33" s="258">
        <v>572460</v>
      </c>
      <c r="AZ33" s="258">
        <v>1</v>
      </c>
      <c r="BA33" s="258">
        <f>IF(AZ33=1,G33,0)</f>
        <v>0</v>
      </c>
      <c r="BB33" s="258">
        <f>IF(AZ33=2,G33,0)</f>
        <v>0</v>
      </c>
      <c r="BC33" s="258">
        <f>IF(AZ33=3,G33,0)</f>
        <v>0</v>
      </c>
      <c r="BD33" s="258">
        <f>IF(AZ33=4,G33,0)</f>
        <v>0</v>
      </c>
      <c r="BE33" s="258">
        <f>IF(AZ33=5,G33,0)</f>
        <v>0</v>
      </c>
      <c r="CA33" s="287">
        <v>3</v>
      </c>
      <c r="CB33" s="287">
        <v>1</v>
      </c>
    </row>
    <row r="34" spans="1:57" ht="12.75">
      <c r="A34" s="304"/>
      <c r="B34" s="305" t="s">
        <v>100</v>
      </c>
      <c r="C34" s="306" t="s">
        <v>113</v>
      </c>
      <c r="D34" s="307"/>
      <c r="E34" s="308"/>
      <c r="F34" s="309"/>
      <c r="G34" s="310">
        <f>SUM(G7:G33)</f>
        <v>0</v>
      </c>
      <c r="H34" s="311"/>
      <c r="I34" s="312">
        <f>SUM(I7:I33)</f>
        <v>0.62385</v>
      </c>
      <c r="J34" s="311"/>
      <c r="K34" s="312">
        <f>SUM(K7:K33)</f>
        <v>0</v>
      </c>
      <c r="O34" s="287">
        <v>4</v>
      </c>
      <c r="BA34" s="313">
        <f>SUM(BA7:BA33)</f>
        <v>0</v>
      </c>
      <c r="BB34" s="313">
        <f>SUM(BB7:BB33)</f>
        <v>0</v>
      </c>
      <c r="BC34" s="313">
        <f>SUM(BC7:BC33)</f>
        <v>0</v>
      </c>
      <c r="BD34" s="313">
        <f>SUM(BD7:BD33)</f>
        <v>0</v>
      </c>
      <c r="BE34" s="313">
        <f>SUM(BE7:BE33)</f>
        <v>0</v>
      </c>
    </row>
    <row r="35" spans="1:15" ht="12.75">
      <c r="A35" s="277" t="s">
        <v>97</v>
      </c>
      <c r="B35" s="278" t="s">
        <v>159</v>
      </c>
      <c r="C35" s="279" t="s">
        <v>160</v>
      </c>
      <c r="D35" s="280"/>
      <c r="E35" s="281"/>
      <c r="F35" s="281"/>
      <c r="G35" s="282"/>
      <c r="H35" s="283"/>
      <c r="I35" s="284"/>
      <c r="J35" s="285"/>
      <c r="K35" s="286"/>
      <c r="O35" s="287">
        <v>1</v>
      </c>
    </row>
    <row r="36" spans="1:80" ht="12.75">
      <c r="A36" s="288">
        <v>20</v>
      </c>
      <c r="B36" s="289" t="s">
        <v>162</v>
      </c>
      <c r="C36" s="290" t="s">
        <v>163</v>
      </c>
      <c r="D36" s="291" t="s">
        <v>153</v>
      </c>
      <c r="E36" s="292">
        <v>240</v>
      </c>
      <c r="F36" s="292">
        <v>0</v>
      </c>
      <c r="G36" s="293">
        <f>E36*F36</f>
        <v>0</v>
      </c>
      <c r="H36" s="294">
        <v>0.24385</v>
      </c>
      <c r="I36" s="295">
        <f>E36*H36</f>
        <v>58.524</v>
      </c>
      <c r="J36" s="294">
        <v>0</v>
      </c>
      <c r="K36" s="295">
        <f>E36*J36</f>
        <v>0</v>
      </c>
      <c r="O36" s="287">
        <v>2</v>
      </c>
      <c r="AA36" s="258">
        <v>1</v>
      </c>
      <c r="AB36" s="258">
        <v>1</v>
      </c>
      <c r="AC36" s="258">
        <v>1</v>
      </c>
      <c r="AZ36" s="258">
        <v>1</v>
      </c>
      <c r="BA36" s="258">
        <f>IF(AZ36=1,G36,0)</f>
        <v>0</v>
      </c>
      <c r="BB36" s="258">
        <f>IF(AZ36=2,G36,0)</f>
        <v>0</v>
      </c>
      <c r="BC36" s="258">
        <f>IF(AZ36=3,G36,0)</f>
        <v>0</v>
      </c>
      <c r="BD36" s="258">
        <f>IF(AZ36=4,G36,0)</f>
        <v>0</v>
      </c>
      <c r="BE36" s="258">
        <f>IF(AZ36=5,G36,0)</f>
        <v>0</v>
      </c>
      <c r="CA36" s="287">
        <v>1</v>
      </c>
      <c r="CB36" s="287">
        <v>1</v>
      </c>
    </row>
    <row r="37" spans="1:80" ht="12.75">
      <c r="A37" s="288">
        <v>21</v>
      </c>
      <c r="B37" s="289" t="s">
        <v>164</v>
      </c>
      <c r="C37" s="290" t="s">
        <v>165</v>
      </c>
      <c r="D37" s="291" t="s">
        <v>153</v>
      </c>
      <c r="E37" s="292">
        <v>240</v>
      </c>
      <c r="F37" s="292">
        <v>0</v>
      </c>
      <c r="G37" s="293">
        <f>E37*F37</f>
        <v>0</v>
      </c>
      <c r="H37" s="294">
        <v>0.0008</v>
      </c>
      <c r="I37" s="295">
        <f>E37*H37</f>
        <v>0.192</v>
      </c>
      <c r="J37" s="294"/>
      <c r="K37" s="295">
        <f>E37*J37</f>
        <v>0</v>
      </c>
      <c r="O37" s="287">
        <v>2</v>
      </c>
      <c r="AA37" s="258">
        <v>3</v>
      </c>
      <c r="AB37" s="258">
        <v>1</v>
      </c>
      <c r="AC37" s="258" t="s">
        <v>164</v>
      </c>
      <c r="AZ37" s="258">
        <v>1</v>
      </c>
      <c r="BA37" s="258">
        <f>IF(AZ37=1,G37,0)</f>
        <v>0</v>
      </c>
      <c r="BB37" s="258">
        <f>IF(AZ37=2,G37,0)</f>
        <v>0</v>
      </c>
      <c r="BC37" s="258">
        <f>IF(AZ37=3,G37,0)</f>
        <v>0</v>
      </c>
      <c r="BD37" s="258">
        <f>IF(AZ37=4,G37,0)</f>
        <v>0</v>
      </c>
      <c r="BE37" s="258">
        <f>IF(AZ37=5,G37,0)</f>
        <v>0</v>
      </c>
      <c r="CA37" s="287">
        <v>3</v>
      </c>
      <c r="CB37" s="287">
        <v>1</v>
      </c>
    </row>
    <row r="38" spans="1:57" ht="12.75">
      <c r="A38" s="304"/>
      <c r="B38" s="305" t="s">
        <v>100</v>
      </c>
      <c r="C38" s="306" t="s">
        <v>161</v>
      </c>
      <c r="D38" s="307"/>
      <c r="E38" s="308"/>
      <c r="F38" s="309"/>
      <c r="G38" s="310">
        <f>SUM(G35:G37)</f>
        <v>0</v>
      </c>
      <c r="H38" s="311"/>
      <c r="I38" s="312">
        <f>SUM(I35:I37)</f>
        <v>58.716</v>
      </c>
      <c r="J38" s="311"/>
      <c r="K38" s="312">
        <f>SUM(K35:K37)</f>
        <v>0</v>
      </c>
      <c r="O38" s="287">
        <v>4</v>
      </c>
      <c r="BA38" s="313">
        <f>SUM(BA35:BA37)</f>
        <v>0</v>
      </c>
      <c r="BB38" s="313">
        <f>SUM(BB35:BB37)</f>
        <v>0</v>
      </c>
      <c r="BC38" s="313">
        <f>SUM(BC35:BC37)</f>
        <v>0</v>
      </c>
      <c r="BD38" s="313">
        <f>SUM(BD35:BD37)</f>
        <v>0</v>
      </c>
      <c r="BE38" s="313">
        <f>SUM(BE35:BE37)</f>
        <v>0</v>
      </c>
    </row>
    <row r="39" spans="1:15" ht="12.75">
      <c r="A39" s="277" t="s">
        <v>97</v>
      </c>
      <c r="B39" s="278" t="s">
        <v>166</v>
      </c>
      <c r="C39" s="279" t="s">
        <v>167</v>
      </c>
      <c r="D39" s="280"/>
      <c r="E39" s="281"/>
      <c r="F39" s="281"/>
      <c r="G39" s="282"/>
      <c r="H39" s="283"/>
      <c r="I39" s="284"/>
      <c r="J39" s="285"/>
      <c r="K39" s="286"/>
      <c r="O39" s="287">
        <v>1</v>
      </c>
    </row>
    <row r="40" spans="1:80" ht="12.75">
      <c r="A40" s="288">
        <v>22</v>
      </c>
      <c r="B40" s="289" t="s">
        <v>169</v>
      </c>
      <c r="C40" s="290" t="s">
        <v>170</v>
      </c>
      <c r="D40" s="291" t="s">
        <v>120</v>
      </c>
      <c r="E40" s="292">
        <v>14</v>
      </c>
      <c r="F40" s="292">
        <v>0</v>
      </c>
      <c r="G40" s="293">
        <f>E40*F40</f>
        <v>0</v>
      </c>
      <c r="H40" s="294">
        <v>0.00165</v>
      </c>
      <c r="I40" s="295">
        <f>E40*H40</f>
        <v>0.0231</v>
      </c>
      <c r="J40" s="294">
        <v>0</v>
      </c>
      <c r="K40" s="295">
        <f>E40*J40</f>
        <v>0</v>
      </c>
      <c r="O40" s="287">
        <v>2</v>
      </c>
      <c r="AA40" s="258">
        <v>1</v>
      </c>
      <c r="AB40" s="258">
        <v>1</v>
      </c>
      <c r="AC40" s="258">
        <v>1</v>
      </c>
      <c r="AZ40" s="258">
        <v>1</v>
      </c>
      <c r="BA40" s="258">
        <f>IF(AZ40=1,G40,0)</f>
        <v>0</v>
      </c>
      <c r="BB40" s="258">
        <f>IF(AZ40=2,G40,0)</f>
        <v>0</v>
      </c>
      <c r="BC40" s="258">
        <f>IF(AZ40=3,G40,0)</f>
        <v>0</v>
      </c>
      <c r="BD40" s="258">
        <f>IF(AZ40=4,G40,0)</f>
        <v>0</v>
      </c>
      <c r="BE40" s="258">
        <f>IF(AZ40=5,G40,0)</f>
        <v>0</v>
      </c>
      <c r="CA40" s="287">
        <v>1</v>
      </c>
      <c r="CB40" s="287">
        <v>1</v>
      </c>
    </row>
    <row r="41" spans="1:80" ht="12.75">
      <c r="A41" s="288">
        <v>23</v>
      </c>
      <c r="B41" s="289" t="s">
        <v>171</v>
      </c>
      <c r="C41" s="290" t="s">
        <v>229</v>
      </c>
      <c r="D41" s="291" t="s">
        <v>120</v>
      </c>
      <c r="E41" s="292">
        <v>7</v>
      </c>
      <c r="F41" s="292">
        <v>0</v>
      </c>
      <c r="G41" s="293">
        <f>E41*F41</f>
        <v>0</v>
      </c>
      <c r="H41" s="294">
        <v>0.046</v>
      </c>
      <c r="I41" s="295">
        <f>E41*H41</f>
        <v>0.322</v>
      </c>
      <c r="J41" s="294"/>
      <c r="K41" s="295">
        <f>E41*J41</f>
        <v>0</v>
      </c>
      <c r="O41" s="287">
        <v>2</v>
      </c>
      <c r="AA41" s="258">
        <v>3</v>
      </c>
      <c r="AB41" s="258">
        <v>1</v>
      </c>
      <c r="AC41" s="258">
        <v>59217420</v>
      </c>
      <c r="AZ41" s="258">
        <v>1</v>
      </c>
      <c r="BA41" s="258">
        <f>IF(AZ41=1,G41,0)</f>
        <v>0</v>
      </c>
      <c r="BB41" s="258">
        <f>IF(AZ41=2,G41,0)</f>
        <v>0</v>
      </c>
      <c r="BC41" s="258">
        <f>IF(AZ41=3,G41,0)</f>
        <v>0</v>
      </c>
      <c r="BD41" s="258">
        <f>IF(AZ41=4,G41,0)</f>
        <v>0</v>
      </c>
      <c r="BE41" s="258">
        <f>IF(AZ41=5,G41,0)</f>
        <v>0</v>
      </c>
      <c r="CA41" s="287">
        <v>3</v>
      </c>
      <c r="CB41" s="287">
        <v>1</v>
      </c>
    </row>
    <row r="42" spans="1:15" ht="12.75">
      <c r="A42" s="296"/>
      <c r="B42" s="297"/>
      <c r="C42" s="298"/>
      <c r="D42" s="299"/>
      <c r="E42" s="299"/>
      <c r="F42" s="299"/>
      <c r="G42" s="300"/>
      <c r="I42" s="301"/>
      <c r="K42" s="301"/>
      <c r="L42" s="302"/>
      <c r="O42" s="287">
        <v>3</v>
      </c>
    </row>
    <row r="43" spans="1:80" ht="12.75">
      <c r="A43" s="288">
        <v>24</v>
      </c>
      <c r="B43" s="289" t="s">
        <v>173</v>
      </c>
      <c r="C43" s="290" t="s">
        <v>174</v>
      </c>
      <c r="D43" s="291" t="s">
        <v>125</v>
      </c>
      <c r="E43" s="292">
        <v>2.25</v>
      </c>
      <c r="F43" s="292">
        <v>0</v>
      </c>
      <c r="G43" s="293">
        <f>E43*F43</f>
        <v>0</v>
      </c>
      <c r="H43" s="294">
        <v>2.5</v>
      </c>
      <c r="I43" s="295">
        <f>E43*H43</f>
        <v>5.625</v>
      </c>
      <c r="J43" s="294">
        <v>0</v>
      </c>
      <c r="K43" s="295">
        <f>E43*J43</f>
        <v>0</v>
      </c>
      <c r="O43" s="287">
        <v>2</v>
      </c>
      <c r="AA43" s="258">
        <v>1</v>
      </c>
      <c r="AB43" s="258">
        <v>1</v>
      </c>
      <c r="AC43" s="258">
        <v>1</v>
      </c>
      <c r="AZ43" s="258">
        <v>1</v>
      </c>
      <c r="BA43" s="258">
        <f>IF(AZ43=1,G43,0)</f>
        <v>0</v>
      </c>
      <c r="BB43" s="258">
        <f>IF(AZ43=2,G43,0)</f>
        <v>0</v>
      </c>
      <c r="BC43" s="258">
        <f>IF(AZ43=3,G43,0)</f>
        <v>0</v>
      </c>
      <c r="BD43" s="258">
        <f>IF(AZ43=4,G43,0)</f>
        <v>0</v>
      </c>
      <c r="BE43" s="258">
        <f>IF(AZ43=5,G43,0)</f>
        <v>0</v>
      </c>
      <c r="CA43" s="287">
        <v>1</v>
      </c>
      <c r="CB43" s="287">
        <v>1</v>
      </c>
    </row>
    <row r="44" spans="1:15" ht="12.75">
      <c r="A44" s="296"/>
      <c r="B44" s="297"/>
      <c r="C44" s="298"/>
      <c r="D44" s="299"/>
      <c r="E44" s="299"/>
      <c r="F44" s="299"/>
      <c r="G44" s="300"/>
      <c r="I44" s="301"/>
      <c r="K44" s="301"/>
      <c r="L44" s="302"/>
      <c r="O44" s="287">
        <v>3</v>
      </c>
    </row>
    <row r="45" spans="1:57" ht="12.75">
      <c r="A45" s="304"/>
      <c r="B45" s="305" t="s">
        <v>100</v>
      </c>
      <c r="C45" s="306" t="s">
        <v>168</v>
      </c>
      <c r="D45" s="307"/>
      <c r="E45" s="308"/>
      <c r="F45" s="309"/>
      <c r="G45" s="310">
        <f>SUM(G39:G44)</f>
        <v>0</v>
      </c>
      <c r="H45" s="311"/>
      <c r="I45" s="312">
        <f>SUM(I39:I44)</f>
        <v>5.9701</v>
      </c>
      <c r="J45" s="311"/>
      <c r="K45" s="312">
        <f>SUM(K39:K44)</f>
        <v>0</v>
      </c>
      <c r="O45" s="287">
        <v>4</v>
      </c>
      <c r="BA45" s="313">
        <f>SUM(BA39:BA44)</f>
        <v>0</v>
      </c>
      <c r="BB45" s="313">
        <f>SUM(BB39:BB44)</f>
        <v>0</v>
      </c>
      <c r="BC45" s="313">
        <f>SUM(BC39:BC44)</f>
        <v>0</v>
      </c>
      <c r="BD45" s="313">
        <f>SUM(BD39:BD44)</f>
        <v>0</v>
      </c>
      <c r="BE45" s="313">
        <f>SUM(BE39:BE44)</f>
        <v>0</v>
      </c>
    </row>
    <row r="46" spans="1:15" ht="12.75">
      <c r="A46" s="277" t="s">
        <v>97</v>
      </c>
      <c r="B46" s="278" t="s">
        <v>175</v>
      </c>
      <c r="C46" s="279" t="s">
        <v>176</v>
      </c>
      <c r="D46" s="280"/>
      <c r="E46" s="281"/>
      <c r="F46" s="281"/>
      <c r="G46" s="282"/>
      <c r="H46" s="283"/>
      <c r="I46" s="284"/>
      <c r="J46" s="285"/>
      <c r="K46" s="286"/>
      <c r="O46" s="287">
        <v>1</v>
      </c>
    </row>
    <row r="47" spans="1:80" ht="12.75">
      <c r="A47" s="288">
        <v>25</v>
      </c>
      <c r="B47" s="289" t="s">
        <v>178</v>
      </c>
      <c r="C47" s="290" t="s">
        <v>179</v>
      </c>
      <c r="D47" s="291" t="s">
        <v>110</v>
      </c>
      <c r="E47" s="292">
        <v>1266</v>
      </c>
      <c r="F47" s="292">
        <v>0</v>
      </c>
      <c r="G47" s="293">
        <f>E47*F47</f>
        <v>0</v>
      </c>
      <c r="H47" s="294">
        <v>0.27994</v>
      </c>
      <c r="I47" s="295">
        <f>E47*H47</f>
        <v>354.40404</v>
      </c>
      <c r="J47" s="294">
        <v>0</v>
      </c>
      <c r="K47" s="295">
        <f>E47*J47</f>
        <v>0</v>
      </c>
      <c r="O47" s="287">
        <v>2</v>
      </c>
      <c r="AA47" s="258">
        <v>1</v>
      </c>
      <c r="AB47" s="258">
        <v>1</v>
      </c>
      <c r="AC47" s="258">
        <v>1</v>
      </c>
      <c r="AZ47" s="258">
        <v>1</v>
      </c>
      <c r="BA47" s="258">
        <f>IF(AZ47=1,G47,0)</f>
        <v>0</v>
      </c>
      <c r="BB47" s="258">
        <f>IF(AZ47=2,G47,0)</f>
        <v>0</v>
      </c>
      <c r="BC47" s="258">
        <f>IF(AZ47=3,G47,0)</f>
        <v>0</v>
      </c>
      <c r="BD47" s="258">
        <f>IF(AZ47=4,G47,0)</f>
        <v>0</v>
      </c>
      <c r="BE47" s="258">
        <f>IF(AZ47=5,G47,0)</f>
        <v>0</v>
      </c>
      <c r="CA47" s="287">
        <v>1</v>
      </c>
      <c r="CB47" s="287">
        <v>1</v>
      </c>
    </row>
    <row r="48" spans="1:15" ht="12.75">
      <c r="A48" s="296"/>
      <c r="B48" s="297"/>
      <c r="C48" s="298"/>
      <c r="D48" s="299"/>
      <c r="E48" s="299"/>
      <c r="F48" s="299"/>
      <c r="G48" s="300"/>
      <c r="I48" s="301"/>
      <c r="K48" s="301"/>
      <c r="L48" s="302"/>
      <c r="O48" s="287">
        <v>3</v>
      </c>
    </row>
    <row r="49" spans="1:80" ht="12.75">
      <c r="A49" s="288">
        <v>26</v>
      </c>
      <c r="B49" s="289" t="s">
        <v>180</v>
      </c>
      <c r="C49" s="290" t="s">
        <v>181</v>
      </c>
      <c r="D49" s="291" t="s">
        <v>110</v>
      </c>
      <c r="E49" s="292">
        <v>1329</v>
      </c>
      <c r="F49" s="292">
        <v>0</v>
      </c>
      <c r="G49" s="293">
        <f>E49*F49</f>
        <v>0</v>
      </c>
      <c r="H49" s="294">
        <v>0.3708</v>
      </c>
      <c r="I49" s="295">
        <f>E49*H49</f>
        <v>492.7932</v>
      </c>
      <c r="J49" s="294">
        <v>0</v>
      </c>
      <c r="K49" s="295">
        <f>E49*J49</f>
        <v>0</v>
      </c>
      <c r="O49" s="287">
        <v>2</v>
      </c>
      <c r="AA49" s="258">
        <v>1</v>
      </c>
      <c r="AB49" s="258">
        <v>1</v>
      </c>
      <c r="AC49" s="258">
        <v>1</v>
      </c>
      <c r="AZ49" s="258">
        <v>1</v>
      </c>
      <c r="BA49" s="258">
        <f>IF(AZ49=1,G49,0)</f>
        <v>0</v>
      </c>
      <c r="BB49" s="258">
        <f>IF(AZ49=2,G49,0)</f>
        <v>0</v>
      </c>
      <c r="BC49" s="258">
        <f>IF(AZ49=3,G49,0)</f>
        <v>0</v>
      </c>
      <c r="BD49" s="258">
        <f>IF(AZ49=4,G49,0)</f>
        <v>0</v>
      </c>
      <c r="BE49" s="258">
        <f>IF(AZ49=5,G49,0)</f>
        <v>0</v>
      </c>
      <c r="CA49" s="287">
        <v>1</v>
      </c>
      <c r="CB49" s="287">
        <v>1</v>
      </c>
    </row>
    <row r="50" spans="1:80" ht="12.75">
      <c r="A50" s="288">
        <v>27</v>
      </c>
      <c r="B50" s="289" t="s">
        <v>184</v>
      </c>
      <c r="C50" s="290" t="s">
        <v>185</v>
      </c>
      <c r="D50" s="291" t="s">
        <v>110</v>
      </c>
      <c r="E50" s="292">
        <v>2412</v>
      </c>
      <c r="F50" s="292">
        <v>0</v>
      </c>
      <c r="G50" s="293">
        <f>E50*F50</f>
        <v>0</v>
      </c>
      <c r="H50" s="294">
        <v>0.02016</v>
      </c>
      <c r="I50" s="295">
        <f>E50*H50</f>
        <v>48.62592</v>
      </c>
      <c r="J50" s="294">
        <v>0</v>
      </c>
      <c r="K50" s="295">
        <f>E50*J50</f>
        <v>0</v>
      </c>
      <c r="O50" s="287">
        <v>2</v>
      </c>
      <c r="AA50" s="258">
        <v>1</v>
      </c>
      <c r="AB50" s="258">
        <v>1</v>
      </c>
      <c r="AC50" s="258">
        <v>1</v>
      </c>
      <c r="AZ50" s="258">
        <v>1</v>
      </c>
      <c r="BA50" s="258">
        <f>IF(AZ50=1,G50,0)</f>
        <v>0</v>
      </c>
      <c r="BB50" s="258">
        <f>IF(AZ50=2,G50,0)</f>
        <v>0</v>
      </c>
      <c r="BC50" s="258">
        <f>IF(AZ50=3,G50,0)</f>
        <v>0</v>
      </c>
      <c r="BD50" s="258">
        <f>IF(AZ50=4,G50,0)</f>
        <v>0</v>
      </c>
      <c r="BE50" s="258">
        <f>IF(AZ50=5,G50,0)</f>
        <v>0</v>
      </c>
      <c r="CA50" s="287">
        <v>1</v>
      </c>
      <c r="CB50" s="287">
        <v>1</v>
      </c>
    </row>
    <row r="51" spans="1:15" ht="12.75">
      <c r="A51" s="296"/>
      <c r="B51" s="297"/>
      <c r="C51" s="298"/>
      <c r="D51" s="299"/>
      <c r="E51" s="299"/>
      <c r="F51" s="299"/>
      <c r="G51" s="300"/>
      <c r="I51" s="301"/>
      <c r="K51" s="301"/>
      <c r="L51" s="302"/>
      <c r="O51" s="287">
        <v>3</v>
      </c>
    </row>
    <row r="52" spans="1:80" ht="12.75">
      <c r="A52" s="288">
        <v>28</v>
      </c>
      <c r="B52" s="289" t="s">
        <v>186</v>
      </c>
      <c r="C52" s="290" t="s">
        <v>187</v>
      </c>
      <c r="D52" s="291" t="s">
        <v>110</v>
      </c>
      <c r="E52" s="292">
        <v>1206</v>
      </c>
      <c r="F52" s="292">
        <v>0</v>
      </c>
      <c r="G52" s="293">
        <f>E52*F52</f>
        <v>0</v>
      </c>
      <c r="H52" s="294">
        <v>0.20604</v>
      </c>
      <c r="I52" s="295">
        <f>E52*H52</f>
        <v>248.48424</v>
      </c>
      <c r="J52" s="294">
        <v>0</v>
      </c>
      <c r="K52" s="295">
        <f>E52*J52</f>
        <v>0</v>
      </c>
      <c r="O52" s="287">
        <v>2</v>
      </c>
      <c r="AA52" s="258">
        <v>1</v>
      </c>
      <c r="AB52" s="258">
        <v>1</v>
      </c>
      <c r="AC52" s="258">
        <v>1</v>
      </c>
      <c r="AZ52" s="258">
        <v>1</v>
      </c>
      <c r="BA52" s="258">
        <f>IF(AZ52=1,G52,0)</f>
        <v>0</v>
      </c>
      <c r="BB52" s="258">
        <f>IF(AZ52=2,G52,0)</f>
        <v>0</v>
      </c>
      <c r="BC52" s="258">
        <f>IF(AZ52=3,G52,0)</f>
        <v>0</v>
      </c>
      <c r="BD52" s="258">
        <f>IF(AZ52=4,G52,0)</f>
        <v>0</v>
      </c>
      <c r="BE52" s="258">
        <f>IF(AZ52=5,G52,0)</f>
        <v>0</v>
      </c>
      <c r="CA52" s="287">
        <v>1</v>
      </c>
      <c r="CB52" s="287">
        <v>1</v>
      </c>
    </row>
    <row r="53" spans="1:15" ht="12.75">
      <c r="A53" s="296"/>
      <c r="B53" s="297"/>
      <c r="C53" s="298"/>
      <c r="D53" s="299"/>
      <c r="E53" s="299"/>
      <c r="F53" s="299"/>
      <c r="G53" s="300"/>
      <c r="I53" s="301"/>
      <c r="K53" s="301"/>
      <c r="L53" s="302"/>
      <c r="O53" s="287">
        <v>3</v>
      </c>
    </row>
    <row r="54" spans="1:80" ht="12.75">
      <c r="A54" s="288">
        <v>29</v>
      </c>
      <c r="B54" s="289" t="s">
        <v>182</v>
      </c>
      <c r="C54" s="290" t="s">
        <v>183</v>
      </c>
      <c r="D54" s="291" t="s">
        <v>125</v>
      </c>
      <c r="E54" s="292">
        <v>96</v>
      </c>
      <c r="F54" s="292">
        <v>0</v>
      </c>
      <c r="G54" s="293">
        <f>E54*F54</f>
        <v>0</v>
      </c>
      <c r="H54" s="294">
        <v>0</v>
      </c>
      <c r="I54" s="295">
        <f>E54*H54</f>
        <v>0</v>
      </c>
      <c r="J54" s="294">
        <v>0</v>
      </c>
      <c r="K54" s="295">
        <f>E54*J54</f>
        <v>0</v>
      </c>
      <c r="O54" s="287">
        <v>2</v>
      </c>
      <c r="AA54" s="258">
        <v>1</v>
      </c>
      <c r="AB54" s="258">
        <v>1</v>
      </c>
      <c r="AC54" s="258">
        <v>1</v>
      </c>
      <c r="AZ54" s="258">
        <v>1</v>
      </c>
      <c r="BA54" s="258">
        <f>IF(AZ54=1,G54,0)</f>
        <v>0</v>
      </c>
      <c r="BB54" s="258">
        <f>IF(AZ54=2,G54,0)</f>
        <v>0</v>
      </c>
      <c r="BC54" s="258">
        <f>IF(AZ54=3,G54,0)</f>
        <v>0</v>
      </c>
      <c r="BD54" s="258">
        <f>IF(AZ54=4,G54,0)</f>
        <v>0</v>
      </c>
      <c r="BE54" s="258">
        <f>IF(AZ54=5,G54,0)</f>
        <v>0</v>
      </c>
      <c r="CA54" s="287">
        <v>1</v>
      </c>
      <c r="CB54" s="287">
        <v>1</v>
      </c>
    </row>
    <row r="55" spans="1:57" ht="12.75">
      <c r="A55" s="304"/>
      <c r="B55" s="305" t="s">
        <v>100</v>
      </c>
      <c r="C55" s="306" t="s">
        <v>177</v>
      </c>
      <c r="D55" s="307"/>
      <c r="E55" s="308"/>
      <c r="F55" s="309"/>
      <c r="G55" s="310">
        <f>SUM(G46:G54)</f>
        <v>0</v>
      </c>
      <c r="H55" s="311"/>
      <c r="I55" s="312">
        <f>SUM(I46:I54)</f>
        <v>1144.3074</v>
      </c>
      <c r="J55" s="311"/>
      <c r="K55" s="312">
        <f>SUM(K46:K54)</f>
        <v>0</v>
      </c>
      <c r="O55" s="287">
        <v>4</v>
      </c>
      <c r="BA55" s="313">
        <f>SUM(BA46:BA54)</f>
        <v>0</v>
      </c>
      <c r="BB55" s="313">
        <f>SUM(BB46:BB54)</f>
        <v>0</v>
      </c>
      <c r="BC55" s="313">
        <f>SUM(BC46:BC54)</f>
        <v>0</v>
      </c>
      <c r="BD55" s="313">
        <f>SUM(BD46:BD54)</f>
        <v>0</v>
      </c>
      <c r="BE55" s="313">
        <f>SUM(BE46:BE54)</f>
        <v>0</v>
      </c>
    </row>
    <row r="56" spans="1:15" ht="12.75">
      <c r="A56" s="277" t="s">
        <v>97</v>
      </c>
      <c r="B56" s="278" t="s">
        <v>188</v>
      </c>
      <c r="C56" s="279" t="s">
        <v>189</v>
      </c>
      <c r="D56" s="280"/>
      <c r="E56" s="281"/>
      <c r="F56" s="281"/>
      <c r="G56" s="282"/>
      <c r="H56" s="283"/>
      <c r="I56" s="284"/>
      <c r="J56" s="285"/>
      <c r="K56" s="286"/>
      <c r="O56" s="287">
        <v>1</v>
      </c>
    </row>
    <row r="57" spans="1:80" ht="22.5">
      <c r="A57" s="288">
        <v>30</v>
      </c>
      <c r="B57" s="289" t="s">
        <v>191</v>
      </c>
      <c r="C57" s="290" t="s">
        <v>230</v>
      </c>
      <c r="D57" s="291" t="s">
        <v>120</v>
      </c>
      <c r="E57" s="292">
        <v>2</v>
      </c>
      <c r="F57" s="292">
        <v>0</v>
      </c>
      <c r="G57" s="293">
        <f>E57*F57</f>
        <v>0</v>
      </c>
      <c r="H57" s="294">
        <v>6.40548</v>
      </c>
      <c r="I57" s="295">
        <f>E57*H57</f>
        <v>12.81096</v>
      </c>
      <c r="J57" s="294">
        <v>0</v>
      </c>
      <c r="K57" s="295">
        <f>E57*J57</f>
        <v>0</v>
      </c>
      <c r="O57" s="287">
        <v>2</v>
      </c>
      <c r="AA57" s="258">
        <v>1</v>
      </c>
      <c r="AB57" s="258">
        <v>1</v>
      </c>
      <c r="AC57" s="258">
        <v>1</v>
      </c>
      <c r="AZ57" s="258">
        <v>1</v>
      </c>
      <c r="BA57" s="258">
        <f>IF(AZ57=1,G57,0)</f>
        <v>0</v>
      </c>
      <c r="BB57" s="258">
        <f>IF(AZ57=2,G57,0)</f>
        <v>0</v>
      </c>
      <c r="BC57" s="258">
        <f>IF(AZ57=3,G57,0)</f>
        <v>0</v>
      </c>
      <c r="BD57" s="258">
        <f>IF(AZ57=4,G57,0)</f>
        <v>0</v>
      </c>
      <c r="BE57" s="258">
        <f>IF(AZ57=5,G57,0)</f>
        <v>0</v>
      </c>
      <c r="CA57" s="287">
        <v>1</v>
      </c>
      <c r="CB57" s="287">
        <v>1</v>
      </c>
    </row>
    <row r="58" spans="1:15" ht="12.75">
      <c r="A58" s="296"/>
      <c r="B58" s="297"/>
      <c r="C58" s="298"/>
      <c r="D58" s="299"/>
      <c r="E58" s="299"/>
      <c r="F58" s="299"/>
      <c r="G58" s="300"/>
      <c r="I58" s="301"/>
      <c r="K58" s="301"/>
      <c r="L58" s="302"/>
      <c r="O58" s="287">
        <v>3</v>
      </c>
    </row>
    <row r="59" spans="1:80" ht="22.5">
      <c r="A59" s="288">
        <v>31</v>
      </c>
      <c r="B59" s="289" t="s">
        <v>231</v>
      </c>
      <c r="C59" s="290" t="s">
        <v>232</v>
      </c>
      <c r="D59" s="291" t="s">
        <v>120</v>
      </c>
      <c r="E59" s="292">
        <v>2</v>
      </c>
      <c r="F59" s="292">
        <v>0</v>
      </c>
      <c r="G59" s="293">
        <f>E59*F59</f>
        <v>0</v>
      </c>
      <c r="H59" s="294">
        <v>15.67241</v>
      </c>
      <c r="I59" s="295">
        <f>E59*H59</f>
        <v>31.34482</v>
      </c>
      <c r="J59" s="294">
        <v>0</v>
      </c>
      <c r="K59" s="295">
        <f>E59*J59</f>
        <v>0</v>
      </c>
      <c r="O59" s="287">
        <v>2</v>
      </c>
      <c r="AA59" s="258">
        <v>1</v>
      </c>
      <c r="AB59" s="258">
        <v>1</v>
      </c>
      <c r="AC59" s="258">
        <v>1</v>
      </c>
      <c r="AZ59" s="258">
        <v>1</v>
      </c>
      <c r="BA59" s="258">
        <f>IF(AZ59=1,G59,0)</f>
        <v>0</v>
      </c>
      <c r="BB59" s="258">
        <f>IF(AZ59=2,G59,0)</f>
        <v>0</v>
      </c>
      <c r="BC59" s="258">
        <f>IF(AZ59=3,G59,0)</f>
        <v>0</v>
      </c>
      <c r="BD59" s="258">
        <f>IF(AZ59=4,G59,0)</f>
        <v>0</v>
      </c>
      <c r="BE59" s="258">
        <f>IF(AZ59=5,G59,0)</f>
        <v>0</v>
      </c>
      <c r="CA59" s="287">
        <v>1</v>
      </c>
      <c r="CB59" s="287">
        <v>1</v>
      </c>
    </row>
    <row r="60" spans="1:15" ht="12.75">
      <c r="A60" s="296"/>
      <c r="B60" s="297"/>
      <c r="C60" s="298"/>
      <c r="D60" s="299"/>
      <c r="E60" s="299"/>
      <c r="F60" s="299"/>
      <c r="G60" s="300"/>
      <c r="I60" s="301"/>
      <c r="K60" s="301"/>
      <c r="L60" s="302"/>
      <c r="O60" s="287">
        <v>3</v>
      </c>
    </row>
    <row r="61" spans="1:80" ht="12.75">
      <c r="A61" s="288">
        <v>32</v>
      </c>
      <c r="B61" s="289" t="s">
        <v>233</v>
      </c>
      <c r="C61" s="290" t="s">
        <v>234</v>
      </c>
      <c r="D61" s="291" t="s">
        <v>153</v>
      </c>
      <c r="E61" s="292">
        <v>8</v>
      </c>
      <c r="F61" s="292">
        <v>0</v>
      </c>
      <c r="G61" s="293">
        <f>E61*F61</f>
        <v>0</v>
      </c>
      <c r="H61" s="294">
        <v>0.65218</v>
      </c>
      <c r="I61" s="295">
        <f>E61*H61</f>
        <v>5.21744</v>
      </c>
      <c r="J61" s="294">
        <v>0</v>
      </c>
      <c r="K61" s="295">
        <f>E61*J61</f>
        <v>0</v>
      </c>
      <c r="O61" s="287">
        <v>2</v>
      </c>
      <c r="AA61" s="258">
        <v>1</v>
      </c>
      <c r="AB61" s="258">
        <v>1</v>
      </c>
      <c r="AC61" s="258">
        <v>1</v>
      </c>
      <c r="AZ61" s="258">
        <v>1</v>
      </c>
      <c r="BA61" s="258">
        <f>IF(AZ61=1,G61,0)</f>
        <v>0</v>
      </c>
      <c r="BB61" s="258">
        <f>IF(AZ61=2,G61,0)</f>
        <v>0</v>
      </c>
      <c r="BC61" s="258">
        <f>IF(AZ61=3,G61,0)</f>
        <v>0</v>
      </c>
      <c r="BD61" s="258">
        <f>IF(AZ61=4,G61,0)</f>
        <v>0</v>
      </c>
      <c r="BE61" s="258">
        <f>IF(AZ61=5,G61,0)</f>
        <v>0</v>
      </c>
      <c r="CA61" s="287">
        <v>1</v>
      </c>
      <c r="CB61" s="287">
        <v>1</v>
      </c>
    </row>
    <row r="62" spans="1:80" ht="12.75">
      <c r="A62" s="288">
        <v>33</v>
      </c>
      <c r="B62" s="289" t="s">
        <v>235</v>
      </c>
      <c r="C62" s="290" t="s">
        <v>236</v>
      </c>
      <c r="D62" s="291" t="s">
        <v>120</v>
      </c>
      <c r="E62" s="292">
        <v>4</v>
      </c>
      <c r="F62" s="292">
        <v>0</v>
      </c>
      <c r="G62" s="293">
        <f>E62*F62</f>
        <v>0</v>
      </c>
      <c r="H62" s="294">
        <v>0.67</v>
      </c>
      <c r="I62" s="295">
        <f>E62*H62</f>
        <v>2.68</v>
      </c>
      <c r="J62" s="294"/>
      <c r="K62" s="295">
        <f>E62*J62</f>
        <v>0</v>
      </c>
      <c r="O62" s="287">
        <v>2</v>
      </c>
      <c r="AA62" s="258">
        <v>3</v>
      </c>
      <c r="AB62" s="258">
        <v>1</v>
      </c>
      <c r="AC62" s="258">
        <v>59222532</v>
      </c>
      <c r="AZ62" s="258">
        <v>1</v>
      </c>
      <c r="BA62" s="258">
        <f>IF(AZ62=1,G62,0)</f>
        <v>0</v>
      </c>
      <c r="BB62" s="258">
        <f>IF(AZ62=2,G62,0)</f>
        <v>0</v>
      </c>
      <c r="BC62" s="258">
        <f>IF(AZ62=3,G62,0)</f>
        <v>0</v>
      </c>
      <c r="BD62" s="258">
        <f>IF(AZ62=4,G62,0)</f>
        <v>0</v>
      </c>
      <c r="BE62" s="258">
        <f>IF(AZ62=5,G62,0)</f>
        <v>0</v>
      </c>
      <c r="CA62" s="287">
        <v>3</v>
      </c>
      <c r="CB62" s="287">
        <v>1</v>
      </c>
    </row>
    <row r="63" spans="1:80" ht="22.5">
      <c r="A63" s="288">
        <v>34</v>
      </c>
      <c r="B63" s="289" t="s">
        <v>198</v>
      </c>
      <c r="C63" s="290" t="s">
        <v>237</v>
      </c>
      <c r="D63" s="291" t="s">
        <v>153</v>
      </c>
      <c r="E63" s="292">
        <v>7</v>
      </c>
      <c r="F63" s="292">
        <v>0</v>
      </c>
      <c r="G63" s="293">
        <f>E63*F63</f>
        <v>0</v>
      </c>
      <c r="H63" s="294">
        <v>0.94985</v>
      </c>
      <c r="I63" s="295">
        <f>E63*H63</f>
        <v>6.64895</v>
      </c>
      <c r="J63" s="294">
        <v>0</v>
      </c>
      <c r="K63" s="295">
        <f>E63*J63</f>
        <v>0</v>
      </c>
      <c r="O63" s="287">
        <v>2</v>
      </c>
      <c r="AA63" s="258">
        <v>1</v>
      </c>
      <c r="AB63" s="258">
        <v>1</v>
      </c>
      <c r="AC63" s="258">
        <v>1</v>
      </c>
      <c r="AZ63" s="258">
        <v>1</v>
      </c>
      <c r="BA63" s="258">
        <f>IF(AZ63=1,G63,0)</f>
        <v>0</v>
      </c>
      <c r="BB63" s="258">
        <f>IF(AZ63=2,G63,0)</f>
        <v>0</v>
      </c>
      <c r="BC63" s="258">
        <f>IF(AZ63=3,G63,0)</f>
        <v>0</v>
      </c>
      <c r="BD63" s="258">
        <f>IF(AZ63=4,G63,0)</f>
        <v>0</v>
      </c>
      <c r="BE63" s="258">
        <f>IF(AZ63=5,G63,0)</f>
        <v>0</v>
      </c>
      <c r="CA63" s="287">
        <v>1</v>
      </c>
      <c r="CB63" s="287">
        <v>1</v>
      </c>
    </row>
    <row r="64" spans="1:80" ht="12.75">
      <c r="A64" s="288">
        <v>35</v>
      </c>
      <c r="B64" s="289" t="s">
        <v>199</v>
      </c>
      <c r="C64" s="290" t="s">
        <v>200</v>
      </c>
      <c r="D64" s="291" t="s">
        <v>120</v>
      </c>
      <c r="E64" s="292">
        <v>3</v>
      </c>
      <c r="F64" s="292">
        <v>0</v>
      </c>
      <c r="G64" s="293">
        <f>E64*F64</f>
        <v>0</v>
      </c>
      <c r="H64" s="294">
        <v>1.375</v>
      </c>
      <c r="I64" s="295">
        <f>E64*H64</f>
        <v>4.125</v>
      </c>
      <c r="J64" s="294"/>
      <c r="K64" s="295">
        <f>E64*J64</f>
        <v>0</v>
      </c>
      <c r="O64" s="287">
        <v>2</v>
      </c>
      <c r="AA64" s="258">
        <v>3</v>
      </c>
      <c r="AB64" s="258">
        <v>1</v>
      </c>
      <c r="AC64" s="258">
        <v>59222536</v>
      </c>
      <c r="AZ64" s="258">
        <v>1</v>
      </c>
      <c r="BA64" s="258">
        <f>IF(AZ64=1,G64,0)</f>
        <v>0</v>
      </c>
      <c r="BB64" s="258">
        <f>IF(AZ64=2,G64,0)</f>
        <v>0</v>
      </c>
      <c r="BC64" s="258">
        <f>IF(AZ64=3,G64,0)</f>
        <v>0</v>
      </c>
      <c r="BD64" s="258">
        <f>IF(AZ64=4,G64,0)</f>
        <v>0</v>
      </c>
      <c r="BE64" s="258">
        <f>IF(AZ64=5,G64,0)</f>
        <v>0</v>
      </c>
      <c r="CA64" s="287">
        <v>3</v>
      </c>
      <c r="CB64" s="287">
        <v>1</v>
      </c>
    </row>
    <row r="65" spans="1:80" ht="12.75">
      <c r="A65" s="288">
        <v>36</v>
      </c>
      <c r="B65" s="289" t="s">
        <v>201</v>
      </c>
      <c r="C65" s="290" t="s">
        <v>202</v>
      </c>
      <c r="D65" s="291" t="s">
        <v>125</v>
      </c>
      <c r="E65" s="292">
        <v>28</v>
      </c>
      <c r="F65" s="292">
        <v>0</v>
      </c>
      <c r="G65" s="293">
        <f>E65*F65</f>
        <v>0</v>
      </c>
      <c r="H65" s="294">
        <v>2.5273</v>
      </c>
      <c r="I65" s="295">
        <f>E65*H65</f>
        <v>70.7644</v>
      </c>
      <c r="J65" s="294">
        <v>0</v>
      </c>
      <c r="K65" s="295">
        <f>E65*J65</f>
        <v>0</v>
      </c>
      <c r="O65" s="287">
        <v>2</v>
      </c>
      <c r="AA65" s="258">
        <v>1</v>
      </c>
      <c r="AB65" s="258">
        <v>1</v>
      </c>
      <c r="AC65" s="258">
        <v>1</v>
      </c>
      <c r="AZ65" s="258">
        <v>1</v>
      </c>
      <c r="BA65" s="258">
        <f>IF(AZ65=1,G65,0)</f>
        <v>0</v>
      </c>
      <c r="BB65" s="258">
        <f>IF(AZ65=2,G65,0)</f>
        <v>0</v>
      </c>
      <c r="BC65" s="258">
        <f>IF(AZ65=3,G65,0)</f>
        <v>0</v>
      </c>
      <c r="BD65" s="258">
        <f>IF(AZ65=4,G65,0)</f>
        <v>0</v>
      </c>
      <c r="BE65" s="258">
        <f>IF(AZ65=5,G65,0)</f>
        <v>0</v>
      </c>
      <c r="CA65" s="287">
        <v>1</v>
      </c>
      <c r="CB65" s="287">
        <v>1</v>
      </c>
    </row>
    <row r="66" spans="1:80" ht="12.75">
      <c r="A66" s="288">
        <v>37</v>
      </c>
      <c r="B66" s="289" t="s">
        <v>238</v>
      </c>
      <c r="C66" s="290" t="s">
        <v>239</v>
      </c>
      <c r="D66" s="291" t="s">
        <v>153</v>
      </c>
      <c r="E66" s="292">
        <v>185</v>
      </c>
      <c r="F66" s="292">
        <v>0</v>
      </c>
      <c r="G66" s="293">
        <f>E66*F66</f>
        <v>0</v>
      </c>
      <c r="H66" s="294">
        <v>0.13753</v>
      </c>
      <c r="I66" s="295">
        <f>E66*H66</f>
        <v>25.443050000000003</v>
      </c>
      <c r="J66" s="294">
        <v>0</v>
      </c>
      <c r="K66" s="295">
        <f>E66*J66</f>
        <v>0</v>
      </c>
      <c r="O66" s="287">
        <v>2</v>
      </c>
      <c r="AA66" s="258">
        <v>1</v>
      </c>
      <c r="AB66" s="258">
        <v>1</v>
      </c>
      <c r="AC66" s="258">
        <v>1</v>
      </c>
      <c r="AZ66" s="258">
        <v>1</v>
      </c>
      <c r="BA66" s="258">
        <f>IF(AZ66=1,G66,0)</f>
        <v>0</v>
      </c>
      <c r="BB66" s="258">
        <f>IF(AZ66=2,G66,0)</f>
        <v>0</v>
      </c>
      <c r="BC66" s="258">
        <f>IF(AZ66=3,G66,0)</f>
        <v>0</v>
      </c>
      <c r="BD66" s="258">
        <f>IF(AZ66=4,G66,0)</f>
        <v>0</v>
      </c>
      <c r="BE66" s="258">
        <f>IF(AZ66=5,G66,0)</f>
        <v>0</v>
      </c>
      <c r="CA66" s="287">
        <v>1</v>
      </c>
      <c r="CB66" s="287">
        <v>1</v>
      </c>
    </row>
    <row r="67" spans="1:15" ht="12.75">
      <c r="A67" s="296"/>
      <c r="B67" s="297"/>
      <c r="C67" s="298"/>
      <c r="D67" s="299"/>
      <c r="E67" s="299"/>
      <c r="F67" s="299"/>
      <c r="G67" s="300"/>
      <c r="I67" s="301"/>
      <c r="K67" s="301"/>
      <c r="L67" s="302"/>
      <c r="O67" s="287">
        <v>3</v>
      </c>
    </row>
    <row r="68" spans="1:80" ht="12.75">
      <c r="A68" s="288">
        <v>38</v>
      </c>
      <c r="B68" s="289" t="s">
        <v>205</v>
      </c>
      <c r="C68" s="290" t="s">
        <v>206</v>
      </c>
      <c r="D68" s="291" t="s">
        <v>120</v>
      </c>
      <c r="E68" s="292">
        <v>287</v>
      </c>
      <c r="F68" s="292">
        <v>0</v>
      </c>
      <c r="G68" s="293">
        <f>E68*F68</f>
        <v>0</v>
      </c>
      <c r="H68" s="294">
        <v>0.067</v>
      </c>
      <c r="I68" s="295">
        <f>E68*H68</f>
        <v>19.229000000000003</v>
      </c>
      <c r="J68" s="294"/>
      <c r="K68" s="295">
        <f>E68*J68</f>
        <v>0</v>
      </c>
      <c r="O68" s="287">
        <v>2</v>
      </c>
      <c r="AA68" s="258">
        <v>3</v>
      </c>
      <c r="AB68" s="258">
        <v>1</v>
      </c>
      <c r="AC68" s="258">
        <v>59227515</v>
      </c>
      <c r="AZ68" s="258">
        <v>1</v>
      </c>
      <c r="BA68" s="258">
        <f>IF(AZ68=1,G68,0)</f>
        <v>0</v>
      </c>
      <c r="BB68" s="258">
        <f>IF(AZ68=2,G68,0)</f>
        <v>0</v>
      </c>
      <c r="BC68" s="258">
        <f>IF(AZ68=3,G68,0)</f>
        <v>0</v>
      </c>
      <c r="BD68" s="258">
        <f>IF(AZ68=4,G68,0)</f>
        <v>0</v>
      </c>
      <c r="BE68" s="258">
        <f>IF(AZ68=5,G68,0)</f>
        <v>0</v>
      </c>
      <c r="CA68" s="287">
        <v>3</v>
      </c>
      <c r="CB68" s="287">
        <v>1</v>
      </c>
    </row>
    <row r="69" spans="1:15" ht="12.75">
      <c r="A69" s="296"/>
      <c r="B69" s="297"/>
      <c r="C69" s="298"/>
      <c r="D69" s="299"/>
      <c r="E69" s="299"/>
      <c r="F69" s="299"/>
      <c r="G69" s="300"/>
      <c r="I69" s="301"/>
      <c r="K69" s="301"/>
      <c r="L69" s="302"/>
      <c r="O69" s="287">
        <v>3</v>
      </c>
    </row>
    <row r="70" spans="1:80" ht="12.75">
      <c r="A70" s="288">
        <v>39</v>
      </c>
      <c r="B70" s="289" t="s">
        <v>240</v>
      </c>
      <c r="C70" s="290" t="s">
        <v>241</v>
      </c>
      <c r="D70" s="291" t="s">
        <v>153</v>
      </c>
      <c r="E70" s="292">
        <v>7</v>
      </c>
      <c r="F70" s="292">
        <v>0</v>
      </c>
      <c r="G70" s="293">
        <f>E70*F70</f>
        <v>0</v>
      </c>
      <c r="H70" s="294">
        <v>0</v>
      </c>
      <c r="I70" s="295">
        <f>E70*H70</f>
        <v>0</v>
      </c>
      <c r="J70" s="294">
        <v>-0.98</v>
      </c>
      <c r="K70" s="295">
        <f>E70*J70</f>
        <v>-6.859999999999999</v>
      </c>
      <c r="O70" s="287">
        <v>2</v>
      </c>
      <c r="AA70" s="258">
        <v>1</v>
      </c>
      <c r="AB70" s="258">
        <v>1</v>
      </c>
      <c r="AC70" s="258">
        <v>1</v>
      </c>
      <c r="AZ70" s="258">
        <v>1</v>
      </c>
      <c r="BA70" s="258">
        <f>IF(AZ70=1,G70,0)</f>
        <v>0</v>
      </c>
      <c r="BB70" s="258">
        <f>IF(AZ70=2,G70,0)</f>
        <v>0</v>
      </c>
      <c r="BC70" s="258">
        <f>IF(AZ70=3,G70,0)</f>
        <v>0</v>
      </c>
      <c r="BD70" s="258">
        <f>IF(AZ70=4,G70,0)</f>
        <v>0</v>
      </c>
      <c r="BE70" s="258">
        <f>IF(AZ70=5,G70,0)</f>
        <v>0</v>
      </c>
      <c r="CA70" s="287">
        <v>1</v>
      </c>
      <c r="CB70" s="287">
        <v>1</v>
      </c>
    </row>
    <row r="71" spans="1:57" ht="12.75">
      <c r="A71" s="304"/>
      <c r="B71" s="305" t="s">
        <v>100</v>
      </c>
      <c r="C71" s="306" t="s">
        <v>190</v>
      </c>
      <c r="D71" s="307"/>
      <c r="E71" s="308"/>
      <c r="F71" s="309"/>
      <c r="G71" s="310">
        <f>SUM(G56:G70)</f>
        <v>0</v>
      </c>
      <c r="H71" s="311"/>
      <c r="I71" s="312">
        <f>SUM(I56:I70)</f>
        <v>178.26362</v>
      </c>
      <c r="J71" s="311"/>
      <c r="K71" s="312">
        <f>SUM(K56:K70)</f>
        <v>-6.859999999999999</v>
      </c>
      <c r="O71" s="287">
        <v>4</v>
      </c>
      <c r="BA71" s="313">
        <f>SUM(BA56:BA70)</f>
        <v>0</v>
      </c>
      <c r="BB71" s="313">
        <f>SUM(BB56:BB70)</f>
        <v>0</v>
      </c>
      <c r="BC71" s="313">
        <f>SUM(BC56:BC70)</f>
        <v>0</v>
      </c>
      <c r="BD71" s="313">
        <f>SUM(BD56:BD70)</f>
        <v>0</v>
      </c>
      <c r="BE71" s="313">
        <f>SUM(BE56:BE70)</f>
        <v>0</v>
      </c>
    </row>
    <row r="72" spans="1:15" ht="12.75">
      <c r="A72" s="277" t="s">
        <v>97</v>
      </c>
      <c r="B72" s="278" t="s">
        <v>215</v>
      </c>
      <c r="C72" s="279" t="s">
        <v>216</v>
      </c>
      <c r="D72" s="280"/>
      <c r="E72" s="281"/>
      <c r="F72" s="281"/>
      <c r="G72" s="282"/>
      <c r="H72" s="283"/>
      <c r="I72" s="284"/>
      <c r="J72" s="285"/>
      <c r="K72" s="286"/>
      <c r="O72" s="287">
        <v>1</v>
      </c>
    </row>
    <row r="73" spans="1:80" ht="12.75">
      <c r="A73" s="288">
        <v>40</v>
      </c>
      <c r="B73" s="289" t="s">
        <v>218</v>
      </c>
      <c r="C73" s="290" t="s">
        <v>219</v>
      </c>
      <c r="D73" s="291" t="s">
        <v>220</v>
      </c>
      <c r="E73" s="292">
        <v>1383.698</v>
      </c>
      <c r="F73" s="292">
        <v>0</v>
      </c>
      <c r="G73" s="293">
        <f>E73*F73</f>
        <v>0</v>
      </c>
      <c r="H73" s="294">
        <v>0</v>
      </c>
      <c r="I73" s="295">
        <f>E73*H73</f>
        <v>0</v>
      </c>
      <c r="J73" s="294">
        <v>0</v>
      </c>
      <c r="K73" s="295">
        <f>E73*J73</f>
        <v>0</v>
      </c>
      <c r="O73" s="287">
        <v>2</v>
      </c>
      <c r="AA73" s="258">
        <v>1</v>
      </c>
      <c r="AB73" s="258">
        <v>2</v>
      </c>
      <c r="AC73" s="258">
        <v>2</v>
      </c>
      <c r="AZ73" s="258">
        <v>1</v>
      </c>
      <c r="BA73" s="258">
        <f>IF(AZ73=1,G73,0)</f>
        <v>0</v>
      </c>
      <c r="BB73" s="258">
        <f>IF(AZ73=2,G73,0)</f>
        <v>0</v>
      </c>
      <c r="BC73" s="258">
        <f>IF(AZ73=3,G73,0)</f>
        <v>0</v>
      </c>
      <c r="BD73" s="258">
        <f>IF(AZ73=4,G73,0)</f>
        <v>0</v>
      </c>
      <c r="BE73" s="258">
        <f>IF(AZ73=5,G73,0)</f>
        <v>0</v>
      </c>
      <c r="CA73" s="287">
        <v>1</v>
      </c>
      <c r="CB73" s="287">
        <v>2</v>
      </c>
    </row>
    <row r="74" spans="1:57" ht="12.75">
      <c r="A74" s="304"/>
      <c r="B74" s="305" t="s">
        <v>100</v>
      </c>
      <c r="C74" s="306" t="s">
        <v>217</v>
      </c>
      <c r="D74" s="307"/>
      <c r="E74" s="308"/>
      <c r="F74" s="309"/>
      <c r="G74" s="310">
        <f>SUM(G72:G73)</f>
        <v>0</v>
      </c>
      <c r="H74" s="311"/>
      <c r="I74" s="312">
        <f>SUM(I72:I73)</f>
        <v>0</v>
      </c>
      <c r="J74" s="311"/>
      <c r="K74" s="312">
        <f>SUM(K72:K73)</f>
        <v>0</v>
      </c>
      <c r="O74" s="287">
        <v>4</v>
      </c>
      <c r="BA74" s="313">
        <f>SUM(BA72:BA73)</f>
        <v>0</v>
      </c>
      <c r="BB74" s="313">
        <f>SUM(BB72:BB73)</f>
        <v>0</v>
      </c>
      <c r="BC74" s="313">
        <f>SUM(BC72:BC73)</f>
        <v>0</v>
      </c>
      <c r="BD74" s="313">
        <f>SUM(BD72:BD73)</f>
        <v>0</v>
      </c>
      <c r="BE74" s="313">
        <f>SUM(BE72:BE73)</f>
        <v>0</v>
      </c>
    </row>
    <row r="75" ht="12.75">
      <c r="E75" s="258"/>
    </row>
    <row r="76" ht="12.75">
      <c r="E76" s="258"/>
    </row>
    <row r="77" ht="12.75">
      <c r="E77" s="258"/>
    </row>
    <row r="78" ht="12.75">
      <c r="E78" s="258"/>
    </row>
    <row r="79" ht="12.75">
      <c r="E79" s="258"/>
    </row>
    <row r="80" ht="12.75">
      <c r="E80" s="258"/>
    </row>
    <row r="81" ht="12.75">
      <c r="E81" s="258"/>
    </row>
    <row r="82" ht="12.75">
      <c r="E82" s="258"/>
    </row>
    <row r="83" ht="12.75">
      <c r="E83" s="258"/>
    </row>
    <row r="84" ht="12.75">
      <c r="E84" s="258"/>
    </row>
    <row r="85" ht="12.75">
      <c r="E85" s="258"/>
    </row>
    <row r="86" ht="12.75">
      <c r="E86" s="258"/>
    </row>
    <row r="87" ht="12.75">
      <c r="E87" s="258"/>
    </row>
    <row r="88" ht="12.75">
      <c r="E88" s="258"/>
    </row>
    <row r="89" ht="12.75">
      <c r="E89" s="258"/>
    </row>
    <row r="90" ht="12.75">
      <c r="E90" s="258"/>
    </row>
    <row r="91" ht="12.75">
      <c r="E91" s="258"/>
    </row>
    <row r="92" ht="12.75">
      <c r="E92" s="258"/>
    </row>
    <row r="93" ht="12.75">
      <c r="E93" s="258"/>
    </row>
    <row r="94" ht="12.75">
      <c r="E94" s="258"/>
    </row>
    <row r="95" ht="12.75">
      <c r="E95" s="258"/>
    </row>
    <row r="96" ht="12.75">
      <c r="E96" s="258"/>
    </row>
    <row r="97" ht="12.75">
      <c r="E97" s="258"/>
    </row>
    <row r="98" spans="1:7" ht="12.75">
      <c r="A98" s="303"/>
      <c r="B98" s="303"/>
      <c r="C98" s="303"/>
      <c r="D98" s="303"/>
      <c r="E98" s="303"/>
      <c r="F98" s="303"/>
      <c r="G98" s="303"/>
    </row>
    <row r="99" spans="1:7" ht="12.75">
      <c r="A99" s="303"/>
      <c r="B99" s="303"/>
      <c r="C99" s="303"/>
      <c r="D99" s="303"/>
      <c r="E99" s="303"/>
      <c r="F99" s="303"/>
      <c r="G99" s="303"/>
    </row>
    <row r="100" spans="1:7" ht="12.75">
      <c r="A100" s="303"/>
      <c r="B100" s="303"/>
      <c r="C100" s="303"/>
      <c r="D100" s="303"/>
      <c r="E100" s="303"/>
      <c r="F100" s="303"/>
      <c r="G100" s="303"/>
    </row>
    <row r="101" spans="1:7" ht="12.75">
      <c r="A101" s="303"/>
      <c r="B101" s="303"/>
      <c r="C101" s="303"/>
      <c r="D101" s="303"/>
      <c r="E101" s="303"/>
      <c r="F101" s="303"/>
      <c r="G101" s="303"/>
    </row>
    <row r="102" ht="12.75">
      <c r="E102" s="258"/>
    </row>
    <row r="103" ht="12.75">
      <c r="E103" s="258"/>
    </row>
    <row r="104" ht="12.75">
      <c r="E104" s="258"/>
    </row>
    <row r="105" ht="12.75">
      <c r="E105" s="258"/>
    </row>
    <row r="106" ht="12.75">
      <c r="E106" s="258"/>
    </row>
    <row r="107" ht="12.75">
      <c r="E107" s="258"/>
    </row>
    <row r="108" ht="12.75">
      <c r="E108" s="258"/>
    </row>
    <row r="109" ht="12.75">
      <c r="E109" s="258"/>
    </row>
    <row r="110" ht="12.75">
      <c r="E110" s="258"/>
    </row>
    <row r="111" ht="12.75">
      <c r="E111" s="258"/>
    </row>
    <row r="112" ht="12.75">
      <c r="E112" s="258"/>
    </row>
    <row r="113" ht="12.75">
      <c r="E113" s="258"/>
    </row>
    <row r="114" ht="12.75">
      <c r="E114" s="258"/>
    </row>
    <row r="115" ht="12.75">
      <c r="E115" s="258"/>
    </row>
    <row r="116" ht="12.75">
      <c r="E116" s="258"/>
    </row>
    <row r="117" ht="12.75">
      <c r="E117" s="258"/>
    </row>
    <row r="118" ht="12.75">
      <c r="E118" s="258"/>
    </row>
    <row r="119" ht="12.75">
      <c r="E119" s="258"/>
    </row>
    <row r="120" ht="12.75">
      <c r="E120" s="258"/>
    </row>
    <row r="121" ht="12.75">
      <c r="E121" s="258"/>
    </row>
    <row r="122" ht="12.75">
      <c r="E122" s="258"/>
    </row>
    <row r="123" ht="12.75">
      <c r="E123" s="258"/>
    </row>
    <row r="124" ht="12.75">
      <c r="E124" s="258"/>
    </row>
    <row r="125" ht="12.75">
      <c r="E125" s="258"/>
    </row>
    <row r="126" ht="12.75">
      <c r="E126" s="258"/>
    </row>
    <row r="127" ht="12.75">
      <c r="E127" s="258"/>
    </row>
    <row r="128" ht="12.75">
      <c r="E128" s="258"/>
    </row>
    <row r="129" ht="12.75">
      <c r="E129" s="258"/>
    </row>
    <row r="130" ht="12.75">
      <c r="E130" s="258"/>
    </row>
    <row r="131" ht="12.75">
      <c r="E131" s="258"/>
    </row>
    <row r="132" ht="12.75">
      <c r="E132" s="258"/>
    </row>
    <row r="133" spans="1:2" ht="12.75">
      <c r="A133" s="314"/>
      <c r="B133" s="314"/>
    </row>
    <row r="134" spans="1:7" ht="12.75">
      <c r="A134" s="303"/>
      <c r="B134" s="303"/>
      <c r="C134" s="315"/>
      <c r="D134" s="315"/>
      <c r="E134" s="316"/>
      <c r="F134" s="315"/>
      <c r="G134" s="317"/>
    </row>
    <row r="135" spans="1:7" ht="12.75">
      <c r="A135" s="318"/>
      <c r="B135" s="318"/>
      <c r="C135" s="303"/>
      <c r="D135" s="303"/>
      <c r="E135" s="319"/>
      <c r="F135" s="303"/>
      <c r="G135" s="303"/>
    </row>
    <row r="136" spans="1:7" ht="12.75">
      <c r="A136" s="303"/>
      <c r="B136" s="303"/>
      <c r="C136" s="303"/>
      <c r="D136" s="303"/>
      <c r="E136" s="319"/>
      <c r="F136" s="303"/>
      <c r="G136" s="303"/>
    </row>
    <row r="137" spans="1:7" ht="12.75">
      <c r="A137" s="303"/>
      <c r="B137" s="303"/>
      <c r="C137" s="303"/>
      <c r="D137" s="303"/>
      <c r="E137" s="319"/>
      <c r="F137" s="303"/>
      <c r="G137" s="303"/>
    </row>
    <row r="138" spans="1:7" ht="12.75">
      <c r="A138" s="303"/>
      <c r="B138" s="303"/>
      <c r="C138" s="303"/>
      <c r="D138" s="303"/>
      <c r="E138" s="319"/>
      <c r="F138" s="303"/>
      <c r="G138" s="303"/>
    </row>
    <row r="139" spans="1:7" ht="12.75">
      <c r="A139" s="303"/>
      <c r="B139" s="303"/>
      <c r="C139" s="303"/>
      <c r="D139" s="303"/>
      <c r="E139" s="319"/>
      <c r="F139" s="303"/>
      <c r="G139" s="303"/>
    </row>
    <row r="140" spans="1:7" ht="12.75">
      <c r="A140" s="303"/>
      <c r="B140" s="303"/>
      <c r="C140" s="303"/>
      <c r="D140" s="303"/>
      <c r="E140" s="319"/>
      <c r="F140" s="303"/>
      <c r="G140" s="303"/>
    </row>
    <row r="141" spans="1:7" ht="12.75">
      <c r="A141" s="303"/>
      <c r="B141" s="303"/>
      <c r="C141" s="303"/>
      <c r="D141" s="303"/>
      <c r="E141" s="319"/>
      <c r="F141" s="303"/>
      <c r="G141" s="303"/>
    </row>
    <row r="142" spans="1:7" ht="12.75">
      <c r="A142" s="303"/>
      <c r="B142" s="303"/>
      <c r="C142" s="303"/>
      <c r="D142" s="303"/>
      <c r="E142" s="319"/>
      <c r="F142" s="303"/>
      <c r="G142" s="303"/>
    </row>
    <row r="143" spans="1:7" ht="12.75">
      <c r="A143" s="303"/>
      <c r="B143" s="303"/>
      <c r="C143" s="303"/>
      <c r="D143" s="303"/>
      <c r="E143" s="319"/>
      <c r="F143" s="303"/>
      <c r="G143" s="303"/>
    </row>
    <row r="144" spans="1:7" ht="12.75">
      <c r="A144" s="303"/>
      <c r="B144" s="303"/>
      <c r="C144" s="303"/>
      <c r="D144" s="303"/>
      <c r="E144" s="319"/>
      <c r="F144" s="303"/>
      <c r="G144" s="303"/>
    </row>
    <row r="145" spans="1:7" ht="12.75">
      <c r="A145" s="303"/>
      <c r="B145" s="303"/>
      <c r="C145" s="303"/>
      <c r="D145" s="303"/>
      <c r="E145" s="319"/>
      <c r="F145" s="303"/>
      <c r="G145" s="303"/>
    </row>
    <row r="146" spans="1:7" ht="12.75">
      <c r="A146" s="303"/>
      <c r="B146" s="303"/>
      <c r="C146" s="303"/>
      <c r="D146" s="303"/>
      <c r="E146" s="319"/>
      <c r="F146" s="303"/>
      <c r="G146" s="303"/>
    </row>
    <row r="147" spans="1:7" ht="12.75">
      <c r="A147" s="303"/>
      <c r="B147" s="303"/>
      <c r="C147" s="303"/>
      <c r="D147" s="303"/>
      <c r="E147" s="319"/>
      <c r="F147" s="303"/>
      <c r="G147" s="303"/>
    </row>
  </sheetData>
  <mergeCells count="20">
    <mergeCell ref="C58:G58"/>
    <mergeCell ref="C60:G60"/>
    <mergeCell ref="C67:G67"/>
    <mergeCell ref="C69:G69"/>
    <mergeCell ref="C42:G42"/>
    <mergeCell ref="C44:G44"/>
    <mergeCell ref="C48:G48"/>
    <mergeCell ref="C51:G51"/>
    <mergeCell ref="C53:G53"/>
    <mergeCell ref="C22:G22"/>
    <mergeCell ref="C27:G27"/>
    <mergeCell ref="C30:G30"/>
    <mergeCell ref="A1:G1"/>
    <mergeCell ref="A3:B3"/>
    <mergeCell ref="A4:B4"/>
    <mergeCell ref="E4:G4"/>
    <mergeCell ref="C9:G9"/>
    <mergeCell ref="C11:G11"/>
    <mergeCell ref="C14:G14"/>
    <mergeCell ref="C17:G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dcterms:created xsi:type="dcterms:W3CDTF">2011-01-12T09:16:47Z</dcterms:created>
  <dcterms:modified xsi:type="dcterms:W3CDTF">2011-01-12T09:17:29Z</dcterms:modified>
  <cp:category/>
  <cp:version/>
  <cp:contentType/>
  <cp:contentStatus/>
</cp:coreProperties>
</file>