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495" windowWidth="19320" windowHeight="11640"/>
  </bookViews>
  <sheets>
    <sheet name="Rozpočet" sheetId="4" r:id="rId1"/>
    <sheet name="List1" sheetId="1" r:id="rId2"/>
    <sheet name="List2" sheetId="2" r:id="rId3"/>
    <sheet name="List3" sheetId="3" r:id="rId4"/>
  </sheets>
  <externalReferences>
    <externalReference r:id="rId5"/>
    <externalReference r:id="rId6"/>
  </externalReferences>
  <definedNames>
    <definedName name="afterdetail_rkap">[1]SO1.2.01b_cast_A!#REF!</definedName>
    <definedName name="afterdetail_rozpocty">[1]SO1.2.01b_cast_A!#REF!</definedName>
    <definedName name="before_rkap">[1]SO1.2.01b_cast_A!#REF!</definedName>
    <definedName name="before_rozpocty">[1]SO1.2.01b_cast_A!#REF!</definedName>
    <definedName name="beforeafterdetail_rozpocty.Poznamka2.1">[1]SO1.2.01b_cast_A!#REF!</definedName>
    <definedName name="beforedetail_rozpocty">[1]SO1.2.01b_cast_A!#REF!</definedName>
    <definedName name="beforetop_rkap">[1]SO1.2.01b_cast_A!#REF!</definedName>
    <definedName name="body_hlavy">[1]SO1.2.01b_cast_A!#REF!</definedName>
    <definedName name="body_memrekapdph">[1]SO1.2.01b_cast_A!#REF!</definedName>
    <definedName name="body_phlavy">[1]SO1.2.01b_cast_A!#REF!</definedName>
    <definedName name="body_prekap">[1]SO1.2.01b_cast_A!#REF!</definedName>
    <definedName name="body_rkap">[1]SO1.2.01b_cast_A!#REF!</definedName>
    <definedName name="body_rozpocty">[1]SO1.2.01b_cast_A!#REF!</definedName>
    <definedName name="body_rozpočty">[1]SO1.2.01b_cast_A!#REF!</definedName>
    <definedName name="body_rpolozky">[1]SO1.2.01b_cast_A!#REF!</definedName>
    <definedName name="body_rpolozky.Poznamka2">[1]SO1.2.01b_cast_A!#REF!</definedName>
    <definedName name="celkembezdph">[1]SO1.2.01b_cast_A!#REF!</definedName>
    <definedName name="celkemsdph">[1]SO1.2.01b_cast_A!#REF!</definedName>
    <definedName name="celkemsdph.Poznamka2">[1]SO1.2.01b_cast_A!#REF!</definedName>
    <definedName name="celklemsdph">[1]SO1.2.01b_cast_A!#REF!</definedName>
    <definedName name="end_rozpocty">[1]SO1.2.01b_cast_A!#REF!</definedName>
    <definedName name="firmy_rozpocty_pozn.Poznamka2">[1]SO1.2.01b_cast_A!#REF!</definedName>
    <definedName name="_xlnm.Print_Titles" localSheetId="0">Rozpočet!$1:$8</definedName>
    <definedName name="_xlnm.Print_Area" localSheetId="0">Rozpočet!$A$1:$S$261</definedName>
    <definedName name="partneri.0">[1]SO1.2.01b_cast_A!#REF!</definedName>
    <definedName name="partneri.1">[1]SO1.2.01b_cast_A!#REF!</definedName>
    <definedName name="sum_memrekapdph">[1]SO1.2.01b_cast_A!#REF!</definedName>
    <definedName name="sum_prekap">[1]SO1.2.01b_cast_A!#REF!</definedName>
    <definedName name="top_memrekapdph">[1]SO1.2.01b_cast_A!#REF!</definedName>
    <definedName name="top_phlavy">[1]SO1.2.01b_cast_A!#REF!</definedName>
    <definedName name="top_rkap">[1]SO1.2.01b_cast_A!#REF!</definedName>
    <definedName name="top_rozpocty">[1]SO1.2.01b_cast_A!#REF!</definedName>
    <definedName name="top_rpolozky">[1]SO1.2.01b_cast_A!#REF!</definedName>
  </definedNames>
  <calcPr calcId="145621"/>
</workbook>
</file>

<file path=xl/calcChain.xml><?xml version="1.0" encoding="utf-8"?>
<calcChain xmlns="http://schemas.openxmlformats.org/spreadsheetml/2006/main">
  <c r="H258" i="4"/>
  <c r="H257"/>
  <c r="J165"/>
  <c r="H259" l="1"/>
  <c r="H260" s="1"/>
  <c r="H261" s="1"/>
  <c r="B3"/>
  <c r="N251"/>
  <c r="G78"/>
  <c r="N78" s="1"/>
  <c r="G84"/>
  <c r="N84" s="1"/>
  <c r="N248"/>
  <c r="N249"/>
  <c r="N250"/>
  <c r="G16"/>
  <c r="J16" s="1"/>
  <c r="G37"/>
  <c r="J37" s="1"/>
  <c r="G41"/>
  <c r="J41" s="1"/>
  <c r="G45"/>
  <c r="J45" s="1"/>
  <c r="G51"/>
  <c r="J51" s="1"/>
  <c r="G57"/>
  <c r="J57" s="1"/>
  <c r="G59"/>
  <c r="J59" s="1"/>
  <c r="G61"/>
  <c r="J61" s="1"/>
  <c r="G63"/>
  <c r="J63" s="1"/>
  <c r="G65"/>
  <c r="J65" s="1"/>
  <c r="G67"/>
  <c r="J67" s="1"/>
  <c r="G69"/>
  <c r="J69" s="1"/>
  <c r="G71"/>
  <c r="J71" s="1"/>
  <c r="G80"/>
  <c r="J80" s="1"/>
  <c r="G82"/>
  <c r="J82" s="1"/>
  <c r="G86"/>
  <c r="J86" s="1"/>
  <c r="G88"/>
  <c r="J88" s="1"/>
  <c r="G99"/>
  <c r="J99" s="1"/>
  <c r="G101"/>
  <c r="J101" s="1"/>
  <c r="G103"/>
  <c r="J103" s="1"/>
  <c r="G128"/>
  <c r="J128" s="1"/>
  <c r="J127" s="1"/>
  <c r="J13"/>
  <c r="P13"/>
  <c r="J14"/>
  <c r="P14"/>
  <c r="J15"/>
  <c r="J17"/>
  <c r="J20"/>
  <c r="J22"/>
  <c r="J24"/>
  <c r="J26"/>
  <c r="J28"/>
  <c r="J33"/>
  <c r="J35"/>
  <c r="J47"/>
  <c r="J49"/>
  <c r="J53"/>
  <c r="J75"/>
  <c r="J77"/>
  <c r="J90"/>
  <c r="J92"/>
  <c r="J93"/>
  <c r="J96"/>
  <c r="J95" s="1"/>
  <c r="N96"/>
  <c r="P100"/>
  <c r="P102"/>
  <c r="J107"/>
  <c r="P107"/>
  <c r="J108"/>
  <c r="J109"/>
  <c r="J110"/>
  <c r="J111"/>
  <c r="J112"/>
  <c r="J113"/>
  <c r="J115"/>
  <c r="J117"/>
  <c r="J118"/>
  <c r="P118"/>
  <c r="J119"/>
  <c r="P119"/>
  <c r="J120"/>
  <c r="J121"/>
  <c r="O121"/>
  <c r="P121" s="1"/>
  <c r="J122"/>
  <c r="O122"/>
  <c r="P122" s="1"/>
  <c r="J123"/>
  <c r="J124"/>
  <c r="J133"/>
  <c r="J134"/>
  <c r="J135"/>
  <c r="J136"/>
  <c r="J138"/>
  <c r="J140"/>
  <c r="J143"/>
  <c r="J145"/>
  <c r="J147"/>
  <c r="J150"/>
  <c r="J154"/>
  <c r="J156"/>
  <c r="J158"/>
  <c r="J161"/>
  <c r="J160" s="1"/>
  <c r="N166"/>
  <c r="N167"/>
  <c r="N168"/>
  <c r="N169"/>
  <c r="N170"/>
  <c r="N171"/>
  <c r="N172"/>
  <c r="N173"/>
  <c r="N174"/>
  <c r="N175"/>
  <c r="N176"/>
  <c r="N177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P197"/>
  <c r="P209" s="1"/>
  <c r="N200"/>
  <c r="N202"/>
  <c r="N204"/>
  <c r="N205"/>
  <c r="N206"/>
  <c r="N208"/>
  <c r="N213"/>
  <c r="N216"/>
  <c r="N217"/>
  <c r="N218"/>
  <c r="N219"/>
  <c r="N220"/>
  <c r="N221"/>
  <c r="N222"/>
  <c r="N223"/>
  <c r="N224"/>
  <c r="N226"/>
  <c r="N228"/>
  <c r="N229"/>
  <c r="N231"/>
  <c r="N233"/>
  <c r="P234"/>
  <c r="N237"/>
  <c r="N239"/>
  <c r="N242"/>
  <c r="N244"/>
  <c r="N245" s="1"/>
  <c r="N234" l="1"/>
  <c r="N197"/>
  <c r="P88"/>
  <c r="N252"/>
  <c r="N253" s="1"/>
  <c r="J132"/>
  <c r="J130" s="1"/>
  <c r="J106"/>
  <c r="J84"/>
  <c r="P101"/>
  <c r="G55"/>
  <c r="J55" s="1"/>
  <c r="J12" s="1"/>
  <c r="P99"/>
  <c r="J78"/>
  <c r="J74" s="1"/>
  <c r="P103"/>
  <c r="N209"/>
  <c r="N162"/>
  <c r="J98"/>
  <c r="P86"/>
  <c r="P162" l="1"/>
  <c r="P255" s="1"/>
  <c r="J258" s="1"/>
  <c r="N255"/>
  <c r="J257" s="1"/>
  <c r="J10"/>
  <c r="J162" s="1"/>
  <c r="J255" s="1"/>
  <c r="J259" l="1"/>
  <c r="J260" l="1"/>
  <c r="J261" s="1"/>
</calcChain>
</file>

<file path=xl/sharedStrings.xml><?xml version="1.0" encoding="utf-8"?>
<sst xmlns="http://schemas.openxmlformats.org/spreadsheetml/2006/main" count="790" uniqueCount="379">
  <si>
    <t>Stavba:   Protipovodňová opatření města Velké Meziříčí</t>
  </si>
  <si>
    <t>P.Č.</t>
  </si>
  <si>
    <t>KCN</t>
  </si>
  <si>
    <t>Kód položky</t>
  </si>
  <si>
    <t>Popis</t>
  </si>
  <si>
    <t>MJ</t>
  </si>
  <si>
    <t>Množství celkem</t>
  </si>
  <si>
    <t>Cena jednotková</t>
  </si>
  <si>
    <t>Dodávka celkem</t>
  </si>
  <si>
    <t>Montáž celkem</t>
  </si>
  <si>
    <t>Cena celkem</t>
  </si>
  <si>
    <t>Hmotnost</t>
  </si>
  <si>
    <t>Hmotnost celkem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</si>
  <si>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</si>
  <si>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</si>
  <si>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</si>
  <si>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</si>
  <si>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</si>
  <si>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</si>
  <si>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</si>
  <si>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</si>
  <si>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</si>
  <si>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</si>
  <si>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HSV</t>
  </si>
  <si>
    <t>Práce a dodávky HSV</t>
  </si>
  <si>
    <t>Zemní práce</t>
  </si>
  <si>
    <t>221</t>
  </si>
  <si>
    <t>113107224</t>
  </si>
  <si>
    <t>Odstranění podkladu pl přes 200 m2 z kameniva drceného tl 400 mm</t>
  </si>
  <si>
    <t>m2</t>
  </si>
  <si>
    <t>113107242</t>
  </si>
  <si>
    <t>Odstranění podkladu pl přes 200 m2 živičných tl 100 mm</t>
  </si>
  <si>
    <t>001</t>
  </si>
  <si>
    <t>120001101</t>
  </si>
  <si>
    <t>Příplatek za ztížení vykopávky v blízkosti podzemního vedení</t>
  </si>
  <si>
    <t>m3</t>
  </si>
  <si>
    <t>121101101</t>
  </si>
  <si>
    <t>Sejmutí ornice s přemístěním na vzdálenost do 50 m</t>
  </si>
  <si>
    <t>131201102</t>
  </si>
  <si>
    <t>Hloubení jam nezapažených v hornině tř. 3 objemu do 1000 m3</t>
  </si>
  <si>
    <t>výkop</t>
  </si>
  <si>
    <t>841</t>
  </si>
  <si>
    <t>výkop-25 "nezapažená část"</t>
  </si>
  <si>
    <t>131201109</t>
  </si>
  <si>
    <t>Příplatek za lepivost u hloubení jam nezapažených v hornině tř. 3</t>
  </si>
  <si>
    <t>0,15*(výkop-25) "15% lepivost"</t>
  </si>
  <si>
    <t>131201202</t>
  </si>
  <si>
    <t>Hloubení jam zapažených v hornině tř. 3 objemu do 1000 m3</t>
  </si>
  <si>
    <t>25 "zapažená část - u základu haly""</t>
  </si>
  <si>
    <t>131201209</t>
  </si>
  <si>
    <t>Příplatek za lepivost u hloubení jam zapažených v hornině tř. 3</t>
  </si>
  <si>
    <t>0,15*25 "15% lepivost"</t>
  </si>
  <si>
    <t>161101101</t>
  </si>
  <si>
    <t>Svislé přemístění výkopku z horniny tř. 1 až 4 hl výkopu do 2,5 m</t>
  </si>
  <si>
    <t>0,08*výkop</t>
  </si>
  <si>
    <t>162301101</t>
  </si>
  <si>
    <t>Vodorovné přemístění do 500 m výkopku z horniny tř. 1 až 4</t>
  </si>
  <si>
    <t>sejmutí  "přemístění na MD"</t>
  </si>
  <si>
    <t>2*zásyp "přemístění na MD a zpět do zásypu"</t>
  </si>
  <si>
    <t>0,15*(humrov+humsvah) "dovoz humusu z MD"</t>
  </si>
  <si>
    <t>Součet</t>
  </si>
  <si>
    <t>162301102</t>
  </si>
  <si>
    <t>Vodorovné přemístění do 1000 m výkopku z horniny tř. 1 až 4</t>
  </si>
  <si>
    <t>190,6 "přemístění zeminy do SO 1.1.1 a 1.1.2"</t>
  </si>
  <si>
    <t>162701105</t>
  </si>
  <si>
    <t>Vodorovné přemístění do 10000 m výkopku z horniny tř. 1 až 4</t>
  </si>
  <si>
    <t>odvoz</t>
  </si>
  <si>
    <t>výkop-zásyp - 190,6 "nadostatek v SO 1.1.1+.1.1.2"</t>
  </si>
  <si>
    <t>167101101</t>
  </si>
  <si>
    <t>Nakládání výkopku z hornin tř. 1 až 4 do 100 m3</t>
  </si>
  <si>
    <t>zásyp "naložení na MD"</t>
  </si>
  <si>
    <t>0,15*(humrov+humsvah) "naložení na MD"</t>
  </si>
  <si>
    <t>171201201</t>
  </si>
  <si>
    <t>Uložení sypaniny na skládky</t>
  </si>
  <si>
    <t>sejmutí "uložení na MD"</t>
  </si>
  <si>
    <t>zásyp "uložení na MD"</t>
  </si>
  <si>
    <t>171201211</t>
  </si>
  <si>
    <t>Poplatek za uložení odpadu ze sypaniny na skládce (skládkovné)</t>
  </si>
  <si>
    <t>t</t>
  </si>
  <si>
    <t>1,6*odvoz</t>
  </si>
  <si>
    <t>174101101</t>
  </si>
  <si>
    <t>Zásyp jam, šachet rýh nebo kolem objektů sypaninou se zhutněním</t>
  </si>
  <si>
    <t>zásyp</t>
  </si>
  <si>
    <t>206</t>
  </si>
  <si>
    <t>231</t>
  </si>
  <si>
    <t>180401211</t>
  </si>
  <si>
    <t>Založení lučního trávníku výsevem v rovině a ve svahu do 1:5</t>
  </si>
  <si>
    <t>humrov</t>
  </si>
  <si>
    <t>005</t>
  </si>
  <si>
    <t>005724700</t>
  </si>
  <si>
    <t>osivo směs travní krajinná - technická</t>
  </si>
  <si>
    <t>kg</t>
  </si>
  <si>
    <t>humrov*300/10000 "300 kg/ha"</t>
  </si>
  <si>
    <t>180401213</t>
  </si>
  <si>
    <t>Založení lučního trávníku výsevem ve svahu do 1:1</t>
  </si>
  <si>
    <t>humsvah</t>
  </si>
  <si>
    <t>humsvah*300/10000 "300 kg/ha"</t>
  </si>
  <si>
    <t>181101101</t>
  </si>
  <si>
    <t>Úprava pláně v zářezech v hornině tř. 1 až 4 bez zhutnění</t>
  </si>
  <si>
    <t>181101102</t>
  </si>
  <si>
    <t>Úprava pláně v zářezech v hornině tř. 1 až 4 se zhutněním</t>
  </si>
  <si>
    <t>asfalt</t>
  </si>
  <si>
    <t>181301112</t>
  </si>
  <si>
    <t>Rozprostření ornice tl vrstvy přes 150 mm pl přes 500 m2 v rovině nebo ve svahu do 1:5</t>
  </si>
  <si>
    <t>466</t>
  </si>
  <si>
    <t>182201101</t>
  </si>
  <si>
    <t>Svahování násypů</t>
  </si>
  <si>
    <t>182301122</t>
  </si>
  <si>
    <t>Rozprostření ornice pl přes 500 m2 ve svahu přes 1:5 tl vrstvy do 150 mm</t>
  </si>
  <si>
    <t>125</t>
  </si>
  <si>
    <t>185803111</t>
  </si>
  <si>
    <t>Ošetření trávníku shrabáním v rovině a svahu do 1:5</t>
  </si>
  <si>
    <t>185803113</t>
  </si>
  <si>
    <t>Ošetření trávníku shrabáním ve svahu do 1:1</t>
  </si>
  <si>
    <t>185804312</t>
  </si>
  <si>
    <t>Zalití rostlin vodou plocha přes 20 m2</t>
  </si>
  <si>
    <t>3*0,010*(humrov+humsvah)</t>
  </si>
  <si>
    <t>Svislé a kompletní konstrukce</t>
  </si>
  <si>
    <t>321</t>
  </si>
  <si>
    <t>320101111</t>
  </si>
  <si>
    <t>Osazení betonových a železobetonových prefabrikátů hmotnosti do 1000 kg</t>
  </si>
  <si>
    <t>5* (2,99*0,12*0,19) "osazení ŽB mobilního hrazení"</t>
  </si>
  <si>
    <t>R04</t>
  </si>
  <si>
    <t>dodávka železobetonového prefabrikátu 299x12x19 (mobilní hrazení)</t>
  </si>
  <si>
    <t>kus</t>
  </si>
  <si>
    <t>321321115</t>
  </si>
  <si>
    <t>Konstrukce přehrad ze ŽB mrazuvzdorného tř. C 25/30 - XC1, XF1, XA1</t>
  </si>
  <si>
    <t>ZB2530</t>
  </si>
  <si>
    <t>499</t>
  </si>
  <si>
    <t>321351010</t>
  </si>
  <si>
    <t>Bednění konstrukcí přehrad rovinné</t>
  </si>
  <si>
    <t>bed_rov</t>
  </si>
  <si>
    <t>1199</t>
  </si>
  <si>
    <t>321352010</t>
  </si>
  <si>
    <t>Odbednění konstrukcí přehrad rovinné</t>
  </si>
  <si>
    <t>321366111</t>
  </si>
  <si>
    <t>Výztuž železobetonových konstrukcí přehrad z oceli 10 505 D do 12 mm</t>
  </si>
  <si>
    <t>0,15*0,090*ZB2530 "uvažováno 90 kg/m3 - 15% do 12 mm"</t>
  </si>
  <si>
    <t>321366112</t>
  </si>
  <si>
    <t>Výztuž železobetonových konstrukcí přehrad z oceli 10 505 D do 32 mm</t>
  </si>
  <si>
    <t>0,65*0,090*ZB2530 "uvažováno 90 kg/m3 - 65% nad 12 mm"</t>
  </si>
  <si>
    <t>321368211</t>
  </si>
  <si>
    <t>Výztuž železobetonových konstrukcí přehrad ze svařovaných sítí</t>
  </si>
  <si>
    <t>0,20*0,090*ZB2530 "uvažováno 90 kg/m3 - 20% svař. sítě"</t>
  </si>
  <si>
    <t>015</t>
  </si>
  <si>
    <t>338171111</t>
  </si>
  <si>
    <t>Osazování sloupků a vzpěr plotových ocelových v 2 m se zalitím MC</t>
  </si>
  <si>
    <t>99+17</t>
  </si>
  <si>
    <t>3-R02</t>
  </si>
  <si>
    <t>dodávka pozinkovaných ocelových sloupků oplocení prům. 48/3,5 mm dl. 1,7 m</t>
  </si>
  <si>
    <t>3-R03</t>
  </si>
  <si>
    <t>dodávka ocelový vzpěr z trub pům. 33,5/3,25 dl. 2,1 m</t>
  </si>
  <si>
    <t>Vodorovné konstrukce</t>
  </si>
  <si>
    <t>211</t>
  </si>
  <si>
    <t>451315114</t>
  </si>
  <si>
    <t>Podkladní nebo výplňová vrstva z betonu C 12/15 tl do 100 mm</t>
  </si>
  <si>
    <t>Komunikace</t>
  </si>
  <si>
    <t>564261111</t>
  </si>
  <si>
    <t>Podklad nebo podsyp ze štěrkopísku ŠP tl 200 mm</t>
  </si>
  <si>
    <t>564752114</t>
  </si>
  <si>
    <t>Podklad z vibrovaného štěrku ŠV tl 180 mm</t>
  </si>
  <si>
    <t>577154221</t>
  </si>
  <si>
    <t>Asfaltový beton vrstva obrusná ACO 11 (ABS) tř. II tl 60 mm š přes 3 m z nemodifikovaného asfaltu</t>
  </si>
  <si>
    <t>29</t>
  </si>
  <si>
    <t>Ostatní konstrukce a práce-bourání</t>
  </si>
  <si>
    <t>919735112</t>
  </si>
  <si>
    <t>Řezání stávajícího živičného krytu hl do 100 mm</t>
  </si>
  <si>
    <t>m</t>
  </si>
  <si>
    <t>931992121</t>
  </si>
  <si>
    <t>Výplň dilatačních spár z extrudovaného polystyrénu tl 20 mm</t>
  </si>
  <si>
    <t>931994105</t>
  </si>
  <si>
    <t>Těsnění pracovní spáry betonové konstrukce vnitřním pásem "waterstop"</t>
  </si>
  <si>
    <t>931994106</t>
  </si>
  <si>
    <t>Těsnění dilatační spáry betonové konstrukce vnitřním pásem "waterstop"</t>
  </si>
  <si>
    <t>931994142</t>
  </si>
  <si>
    <t>Těsnění dilatační spáry betonové konstrukce polyuretanovým tmelem do pl 4,0 cm2</t>
  </si>
  <si>
    <t>931994151</t>
  </si>
  <si>
    <t>Těsnění spáry betonové konstrukce spárovým profilem průřezu 20/20 mm</t>
  </si>
  <si>
    <t>934956127</t>
  </si>
  <si>
    <t>Hradítka z dubového dřeva tl 100 mm</t>
  </si>
  <si>
    <t>1,7*3,0</t>
  </si>
  <si>
    <t>960211251</t>
  </si>
  <si>
    <t>Bourání konstrukcí zděných, z betonu nebo asfaltobetonu</t>
  </si>
  <si>
    <t>145 "bourání opěrných zídek a základů oplocení"</t>
  </si>
  <si>
    <t>966067111</t>
  </si>
  <si>
    <t>Rozebírání plotů v 2,5 m tyčkových, laťkových, prkenných, z drátěného pletiva nebo plechu</t>
  </si>
  <si>
    <t>979082318</t>
  </si>
  <si>
    <t>Vodorovná doprava suti a vybouraných hmot po suchu nad 5000 do 6000 m</t>
  </si>
  <si>
    <t>979082319</t>
  </si>
  <si>
    <t>Příplatek ZKD 1000 m vodorovné dopravy suti a vybouraných hmot po suchu</t>
  </si>
  <si>
    <t>979099115</t>
  </si>
  <si>
    <t>Poplatek za uložení betonového odpadu na skládce (skládkovné)</t>
  </si>
  <si>
    <t>979099145</t>
  </si>
  <si>
    <t>Poplatek za uložení odpadu z asfaltových povrchů na skládce (skládkovné)</t>
  </si>
  <si>
    <t>979099155</t>
  </si>
  <si>
    <t>Poplatek za uložení odpadu z kameniva na skládce (skládkovné)</t>
  </si>
  <si>
    <t>R</t>
  </si>
  <si>
    <t>9-R06</t>
  </si>
  <si>
    <t>Úprava křížení s plynovodem - dodávka a osazení dělené chráničky vč. utěsnění</t>
  </si>
  <si>
    <t>9-R07</t>
  </si>
  <si>
    <t>Úprava křížení se sdělovacím vedením - dodávka a osazení dělené chráničky vč. utěsnění</t>
  </si>
  <si>
    <t>2*3,0</t>
  </si>
  <si>
    <t>99</t>
  </si>
  <si>
    <t>Přesun hmot</t>
  </si>
  <si>
    <t>998332011</t>
  </si>
  <si>
    <t>Přesun hmot pro úpravy vodních toků a kanály</t>
  </si>
  <si>
    <t>PSV</t>
  </si>
  <si>
    <t>Práce a dodávky PSV</t>
  </si>
  <si>
    <t>767</t>
  </si>
  <si>
    <t>Konstrukce zámečnické</t>
  </si>
  <si>
    <t>767911120</t>
  </si>
  <si>
    <t>Montáž oplocení do 15° sklonu svahu, strojové pletivo s napínacími dráty, výšky do 1,6 m</t>
  </si>
  <si>
    <t>313</t>
  </si>
  <si>
    <t>313275020</t>
  </si>
  <si>
    <t>pletivo FLUIDEX čtvercová oka 50 mm x 2,2 mm x 150 cm</t>
  </si>
  <si>
    <t>767912110</t>
  </si>
  <si>
    <t>Montáž oplocení do 15° sklonu svahu z ostnatého drátu výšky do 2,0 m</t>
  </si>
  <si>
    <t>314</t>
  </si>
  <si>
    <t>314782010</t>
  </si>
  <si>
    <t>drát ostnatý D 2 mm 1 svitek 100 m</t>
  </si>
  <si>
    <t>72/100*1,10</t>
  </si>
  <si>
    <t>767912150</t>
  </si>
  <si>
    <t>Montáž oplocení do 15° sklonu svahu - napínacího drátu</t>
  </si>
  <si>
    <t>3*72</t>
  </si>
  <si>
    <t>156</t>
  </si>
  <si>
    <t>156125900</t>
  </si>
  <si>
    <t>drát kruhový holý matný měkký 11343 D3,15 mm</t>
  </si>
  <si>
    <t>Hmotnost: 0,061 kg/m</t>
  </si>
  <si>
    <t>3*72*1,15*61,1759/1000</t>
  </si>
  <si>
    <t>311</t>
  </si>
  <si>
    <t>311905140</t>
  </si>
  <si>
    <t>napínač s litými maticemi šrouby 4D oko - hák (1) M 16</t>
  </si>
  <si>
    <t>tis kus</t>
  </si>
  <si>
    <t>5*3/1000</t>
  </si>
  <si>
    <t>767912160</t>
  </si>
  <si>
    <t>Montáž oplocení do 15° sklonu svahu - přiháčkování strojového pletiva k napínacímu drátu</t>
  </si>
  <si>
    <t>156141450</t>
  </si>
  <si>
    <t>drát kruhový pozinkovaný měkký 11300 D1,25 mm</t>
  </si>
  <si>
    <t>Hmotnost: 0,00963 kg/m</t>
  </si>
  <si>
    <t>0,20*3*72*9,6334/1000</t>
  </si>
  <si>
    <t>767995104</t>
  </si>
  <si>
    <t>Montáž atypických zámečnických konstrukcí hmotnosti do 50 kg</t>
  </si>
  <si>
    <t>108 "montáž drážek a dosedacího prahu mobilního hrazení - dřevo"</t>
  </si>
  <si>
    <t>91 "montáž drážek a dosedacího prahu mobilního hrazení - ŽB"</t>
  </si>
  <si>
    <t>R01</t>
  </si>
  <si>
    <t>dodávka drážek a dosedacího prahu mobilního hrazení z U120</t>
  </si>
  <si>
    <t>Vč. kotev pro osazení do betonu
Povrchová úprava - žárové zinkování</t>
  </si>
  <si>
    <t>R05</t>
  </si>
  <si>
    <t>dodávka drážek a dosedacího prahu mobilního hrazení z U140</t>
  </si>
  <si>
    <t>998767101</t>
  </si>
  <si>
    <t>Přesun hmot pro zámečnické konstrukce v objektech v do 6 m</t>
  </si>
  <si>
    <t>783</t>
  </si>
  <si>
    <t>Dokončovací práce - nátěry</t>
  </si>
  <si>
    <t>783993011</t>
  </si>
  <si>
    <t>Nátěry preventivní (antigraffiti) dvojnásobné trvalé 25 cyklů s povrchem matným</t>
  </si>
  <si>
    <t>Celkem</t>
  </si>
  <si>
    <t>VP</t>
  </si>
  <si>
    <t>MP</t>
  </si>
  <si>
    <t>Vícepráce</t>
  </si>
  <si>
    <t>Méně práce</t>
  </si>
  <si>
    <t>SoD/ÚRS/ Nestandard</t>
  </si>
  <si>
    <t>cena jednotková</t>
  </si>
  <si>
    <t xml:space="preserve">Celkové množství </t>
  </si>
  <si>
    <t>množství</t>
  </si>
  <si>
    <t>cena</t>
  </si>
  <si>
    <t>Přeložka NN kabelu v KBB</t>
  </si>
  <si>
    <t>210220020</t>
  </si>
  <si>
    <t>Montáž uzemňovacího vedení vodičů FeZn pomocí svorek v zemi páskou do 120 mm2 ve městské zástavbě</t>
  </si>
  <si>
    <t>354420620</t>
  </si>
  <si>
    <t>páska zemnící 30 x 4 mm FeZn</t>
  </si>
  <si>
    <t>28*0,90 "kg/m"</t>
  </si>
  <si>
    <t>210220302</t>
  </si>
  <si>
    <t>Smršťovací koncovka kabelu vč. montáže</t>
  </si>
  <si>
    <t>354419860</t>
  </si>
  <si>
    <t>svorka odbočovací a spojovací SR 2a pro pásek 30x4 mm    FeZn</t>
  </si>
  <si>
    <t>210-R01</t>
  </si>
  <si>
    <t>Dodávka a montáž pojistkové skříně</t>
  </si>
  <si>
    <t>kpl.</t>
  </si>
  <si>
    <t>210-R02</t>
  </si>
  <si>
    <t>Odpojení a připojení v trafostanici</t>
  </si>
  <si>
    <t>210-R03</t>
  </si>
  <si>
    <t>Odpojení a připojení rozvaděče</t>
  </si>
  <si>
    <t>HZS</t>
  </si>
  <si>
    <t>210-R04</t>
  </si>
  <si>
    <t>Demontáž a zpětná montáž kabelu AYKY 3x120+70</t>
  </si>
  <si>
    <t>210-R05</t>
  </si>
  <si>
    <t>Výchozí revize elektrozařízení</t>
  </si>
  <si>
    <t>210-R06</t>
  </si>
  <si>
    <t>Zhotovení projektu</t>
  </si>
  <si>
    <t>46-M</t>
  </si>
  <si>
    <t>Zemní práce při extr.mont.pracích</t>
  </si>
  <si>
    <t>946</t>
  </si>
  <si>
    <t>460010024</t>
  </si>
  <si>
    <t>Vytyčení trasy vedení kabelového podzemního v zastavěném prostoru</t>
  </si>
  <si>
    <t>km</t>
  </si>
  <si>
    <t>odkop stávkab 54,8*0,3*0,8</t>
  </si>
  <si>
    <t>132201101</t>
  </si>
  <si>
    <t>Hloubení rýh š do 600 mm v hornině tř. 3 objemu do 100 m3</t>
  </si>
  <si>
    <t>nová trasa před halou=12,5*0,8*1,3 nová trasa halou 17,5*0,8*1,5</t>
  </si>
  <si>
    <t>132202101</t>
  </si>
  <si>
    <t xml:space="preserve">Hloubení rýh š do 600 mm ručním nebo pneum nářadím v soudržných horninách tř. 3   </t>
  </si>
  <si>
    <t>54,8*0,3*0,8</t>
  </si>
  <si>
    <t>132201109</t>
  </si>
  <si>
    <t>Příplatek za lepivost k hloubení rýh š do 600 mm v hornině tř. 3</t>
  </si>
  <si>
    <t>460490012</t>
  </si>
  <si>
    <t>Krytí kabelů výstražnou fólií šířky 25 cm</t>
  </si>
  <si>
    <t>175101101</t>
  </si>
  <si>
    <t>Obsyp potrubí bez prohození sypaniny z hornin tř. 1 až 4 uloženým do 3 m od kraje výkopu</t>
  </si>
  <si>
    <t>0,6*0,6*60</t>
  </si>
  <si>
    <t>460510064</t>
  </si>
  <si>
    <t>Kabelové prostupy z trub plastových do rýhy s obsypem, průměru do 10 cm</t>
  </si>
  <si>
    <t>345</t>
  </si>
  <si>
    <t>345713550</t>
  </si>
  <si>
    <t>120 * 1,05</t>
  </si>
  <si>
    <t>nová trasa před halou=12,5*0,8*1,0 nová trasa halou 17,5*0,8*1,2</t>
  </si>
  <si>
    <t>u rozv 3,6*1,2*0,4 k přip sloupu 8*0,9*0,4</t>
  </si>
  <si>
    <t>SoD</t>
  </si>
  <si>
    <t>Odstranění a doplnění betonových ploch u zídek a po výkopech přeložky NN v KBB</t>
  </si>
  <si>
    <t>Řezání stávajícího betonového krytu hl 200 mm</t>
  </si>
  <si>
    <t>Řezání stávajícího betonového krytu hl 150 mm</t>
  </si>
  <si>
    <t>247,23 "bour. betonové plochy tl.200 mm + 150 mm panel" - 247,23*0,35</t>
  </si>
  <si>
    <t>Výztuž železobetonových konstrukcí přehrad ze svařovaných sítí - 243,23*7,5</t>
  </si>
  <si>
    <t>Čerpání vody na dopravní výšku do 10 m průměrný přítok do 500l/min</t>
  </si>
  <si>
    <t>hod.</t>
  </si>
  <si>
    <t>9 dní * 8 hod.</t>
  </si>
  <si>
    <t>Trubní vedení</t>
  </si>
  <si>
    <t>271</t>
  </si>
  <si>
    <t>Rozebrání stávajícího betonového žlabu</t>
  </si>
  <si>
    <t>Podklad nebo podsyp ze štěrkopísku ŠP tl. 200 mm</t>
  </si>
  <si>
    <t>Příkop žlaby z beton tvárnic šíř do 600 mm do bet tl.100 mm</t>
  </si>
  <si>
    <t>Zřízení propustku z trub betonových nebo ŽB DN 600</t>
  </si>
  <si>
    <t>ks</t>
  </si>
  <si>
    <t>kpl</t>
  </si>
  <si>
    <t xml:space="preserve">Obetonování potrubí nebo zdiva stok betonem prost.tř.C12/15 </t>
  </si>
  <si>
    <t>PVC DN 300</t>
  </si>
  <si>
    <t>Kanalizační potrubí z tvrdého PVC-systém KG tuhost tř SN8 DN 300</t>
  </si>
  <si>
    <t>Těsnění Sikadur-Combiflex včetně lepidla</t>
  </si>
  <si>
    <t>zafrézování nálitku základové patky 6 ks (1,1*1,1*0,2)</t>
  </si>
  <si>
    <t>Izolace tepelné</t>
  </si>
  <si>
    <t>283-PC1</t>
  </si>
  <si>
    <t xml:space="preserve">Deska polystyrénová EPS 100 S Stabil tl. 120 mm </t>
  </si>
  <si>
    <t>(8+8+5,48)*2</t>
  </si>
  <si>
    <t>713 13-1145</t>
  </si>
  <si>
    <t>Montáž izolace tepelné stěn a základů lepením bodově rohoží, pásů, dílců, desek lepidlem polyuretanovým</t>
  </si>
  <si>
    <t>998274101</t>
  </si>
  <si>
    <t>Přesun hmot pro trubní vedení z trub betonových otevřený výkop</t>
  </si>
  <si>
    <t>Trouba hrdlová přímá ŽB s integr. těsněním 60x250x11,5</t>
  </si>
  <si>
    <t>Úpravy stávajících stěn hal</t>
  </si>
  <si>
    <t>Méněpráce</t>
  </si>
  <si>
    <t>Úpravy spojené s realizací bloků E1, E2</t>
  </si>
  <si>
    <t>URS 2013</t>
  </si>
  <si>
    <t>výtok pro potrubí KBB 4*1,5*1</t>
  </si>
  <si>
    <t>0,15*6 "15% lepivost"</t>
  </si>
  <si>
    <t>30 hod.</t>
  </si>
  <si>
    <t>891445211</t>
  </si>
  <si>
    <t>Montáž koncových klapek přírubových DN 600</t>
  </si>
  <si>
    <t>891R06</t>
  </si>
  <si>
    <t>Dodávka koncové šikmé klapky typ KRK-R-BS DN 600</t>
  </si>
  <si>
    <t>těsnění proti vodě podél stávající haly 2*7,5+2 = 17+aplikace</t>
  </si>
  <si>
    <t>Nosná konstrukce pod potrubí propustku</t>
  </si>
  <si>
    <t>Trubka elektroinstalační ohebná Kopoflex, HDPE+LDPE KF 09110</t>
  </si>
  <si>
    <t>bm</t>
  </si>
  <si>
    <t>Podklad nebo podsyp ze štěrkopísku ŠP tl 100 mm</t>
  </si>
  <si>
    <t>dorovnání terénu mezi halou a zídkou  1,4*12,6</t>
  </si>
  <si>
    <t>Oplechování hlavy ochranné zídky a vytažení na stávající stěnu</t>
  </si>
  <si>
    <t>Oplechování zdí Lindab r.š.200 mm</t>
  </si>
  <si>
    <t>Oplechování zdí Lindab r.š.750 mm</t>
  </si>
  <si>
    <t>Tmelení silikonovým tmelem spar prefabrikovaných dílců š do 15 mm včetně penetrace</t>
  </si>
  <si>
    <t>Připojovací dilatační Cu lišta r.š.120 mm</t>
  </si>
  <si>
    <t>Přesun hmot pro konstrukce klempířské stanovený procentní sazbou z ceny vodorovna dopravní vzdalenost do 50 m v objektech výšky do 6 m</t>
  </si>
  <si>
    <t>%</t>
  </si>
  <si>
    <t>ZL č. 3 - SO 1.1.05 - Levobřežní ochranná zídka v km 58.985 - 59.105 (k přeloženému mostu)</t>
  </si>
  <si>
    <t>Objekt:</t>
  </si>
  <si>
    <t>Datum:</t>
  </si>
  <si>
    <t>11.10.2013</t>
  </si>
  <si>
    <t>nestandard</t>
  </si>
  <si>
    <t>Celkem vícepráce - méněpráce</t>
  </si>
  <si>
    <t>DPH 21%</t>
  </si>
  <si>
    <t>Vícepráce - méněpráce vč. DPH</t>
  </si>
</sst>
</file>

<file path=xl/styles.xml><?xml version="1.0" encoding="utf-8"?>
<styleSheet xmlns="http://schemas.openxmlformats.org/spreadsheetml/2006/main">
  <numFmts count="7">
    <numFmt numFmtId="164" formatCode="#,##0;\-#,##0"/>
    <numFmt numFmtId="165" formatCode="#,##0.00;\-#,##0.00"/>
    <numFmt numFmtId="166" formatCode="#,##0.000;\-#,##0.000"/>
    <numFmt numFmtId="167" formatCode="#,##0.00000;\-#,##0.00000"/>
    <numFmt numFmtId="168" formatCode="#,##0.00_ ;\-#,##0.00\ "/>
    <numFmt numFmtId="169" formatCode="#,##0.000"/>
    <numFmt numFmtId="170" formatCode="####;\-####"/>
  </numFmts>
  <fonts count="48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8"/>
      <name val="MS Sans Serif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8"/>
      <name val="MS Sans Serif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name val="Helv"/>
      <charset val="204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u/>
      <sz val="8"/>
      <color indexed="10"/>
      <name val="Arial"/>
      <family val="2"/>
      <charset val="238"/>
    </font>
    <font>
      <sz val="8"/>
      <color indexed="63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i/>
      <sz val="8"/>
      <color indexed="12"/>
      <name val="Arial"/>
      <family val="2"/>
      <charset val="238"/>
    </font>
    <font>
      <b/>
      <u/>
      <sz val="8"/>
      <name val="Arial"/>
      <family val="2"/>
      <charset val="238"/>
    </font>
    <font>
      <u/>
      <sz val="8"/>
      <color indexed="10"/>
      <name val="Arial"/>
      <family val="2"/>
      <charset val="238"/>
    </font>
    <font>
      <b/>
      <sz val="14"/>
      <color indexed="10"/>
      <name val="Arial CE"/>
      <charset val="110"/>
    </font>
    <font>
      <sz val="8"/>
      <name val="Arial CE"/>
      <charset val="110"/>
    </font>
    <font>
      <sz val="8"/>
      <name val="Arial"/>
      <family val="2"/>
      <charset val="238"/>
    </font>
    <font>
      <b/>
      <sz val="8"/>
      <name val="Arial CE"/>
      <charset val="110"/>
    </font>
    <font>
      <b/>
      <sz val="8"/>
      <name val="Arial CE"/>
      <charset val="238"/>
    </font>
    <font>
      <b/>
      <sz val="12"/>
      <name val="Arial CE"/>
      <charset val="238"/>
    </font>
    <font>
      <sz val="12"/>
      <name val="Arial CE"/>
      <charset val="110"/>
    </font>
    <font>
      <sz val="12"/>
      <name val="Arial"/>
      <family val="2"/>
      <charset val="238"/>
    </font>
    <font>
      <sz val="8"/>
      <color rgb="FF0000FF"/>
      <name val="Arial"/>
      <family val="2"/>
      <charset val="238"/>
    </font>
    <font>
      <b/>
      <sz val="10"/>
      <color rgb="FF0000FF"/>
      <name val="Arial CE"/>
      <charset val="238"/>
    </font>
    <font>
      <b/>
      <sz val="8"/>
      <color indexed="12"/>
      <name val="Arial"/>
      <family val="2"/>
      <charset val="238"/>
    </font>
    <font>
      <b/>
      <u/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b/>
      <u/>
      <sz val="8"/>
      <color rgb="FFFF0000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13"/>
        <bgColor indexed="64"/>
      </patternFill>
    </fill>
    <fill>
      <patternFill patternType="solid">
        <fgColor indexed="13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49" fontId="24" fillId="0" borderId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49" fontId="25" fillId="0" borderId="3" applyBorder="0" applyProtection="0">
      <alignment horizontal="left"/>
    </xf>
    <xf numFmtId="169" fontId="25" fillId="0" borderId="0" applyBorder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5" fillId="0" borderId="3" applyBorder="0" applyProtection="0">
      <alignment horizontal="left"/>
      <protection locked="0"/>
    </xf>
    <xf numFmtId="0" fontId="11" fillId="17" borderId="0" applyNumberFormat="0" applyBorder="0" applyAlignment="0" applyProtection="0"/>
    <xf numFmtId="0" fontId="12" fillId="0" borderId="0" applyAlignment="0">
      <alignment vertical="top" wrapText="1"/>
      <protection locked="0"/>
    </xf>
    <xf numFmtId="0" fontId="12" fillId="0" borderId="0" applyAlignment="0">
      <alignment vertical="top" wrapText="1"/>
      <protection locked="0"/>
    </xf>
    <xf numFmtId="0" fontId="4" fillId="18" borderId="7" applyNumberFormat="0" applyFont="0" applyAlignment="0" applyProtection="0"/>
    <xf numFmtId="0" fontId="13" fillId="0" borderId="8" applyNumberFormat="0" applyFill="0" applyAlignment="0" applyProtection="0"/>
    <xf numFmtId="0" fontId="14" fillId="4" borderId="0" applyNumberFormat="0" applyBorder="0" applyAlignment="0" applyProtection="0"/>
    <xf numFmtId="0" fontId="15" fillId="0" borderId="0"/>
    <xf numFmtId="0" fontId="16" fillId="0" borderId="0" applyNumberFormat="0" applyFill="0" applyBorder="0" applyAlignment="0" applyProtection="0"/>
    <xf numFmtId="0" fontId="17" fillId="7" borderId="9" applyNumberFormat="0" applyAlignment="0" applyProtection="0"/>
    <xf numFmtId="0" fontId="26" fillId="0" borderId="0"/>
    <xf numFmtId="0" fontId="18" fillId="19" borderId="9" applyNumberFormat="0" applyAlignment="0" applyProtection="0"/>
    <xf numFmtId="0" fontId="19" fillId="19" borderId="10" applyNumberFormat="0" applyAlignment="0" applyProtection="0"/>
    <xf numFmtId="0" fontId="20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291">
    <xf numFmtId="0" fontId="0" fillId="0" borderId="0" xfId="0"/>
    <xf numFmtId="4" fontId="21" fillId="0" borderId="11" xfId="33" applyNumberFormat="1" applyFont="1" applyBorder="1" applyAlignment="1">
      <alignment horizontal="right"/>
      <protection locked="0"/>
    </xf>
    <xf numFmtId="4" fontId="23" fillId="0" borderId="0" xfId="33" applyNumberFormat="1" applyFont="1" applyAlignment="1">
      <alignment horizontal="right"/>
      <protection locked="0"/>
    </xf>
    <xf numFmtId="0" fontId="21" fillId="0" borderId="0" xfId="33" applyFont="1" applyAlignment="1">
      <alignment horizontal="left" vertical="top"/>
      <protection locked="0"/>
    </xf>
    <xf numFmtId="166" fontId="21" fillId="0" borderId="0" xfId="33" applyNumberFormat="1" applyFont="1" applyAlignment="1">
      <alignment horizontal="right" vertical="top"/>
      <protection locked="0"/>
    </xf>
    <xf numFmtId="4" fontId="27" fillId="0" borderId="0" xfId="33" applyNumberFormat="1" applyFont="1" applyAlignment="1">
      <alignment horizontal="right"/>
      <protection locked="0"/>
    </xf>
    <xf numFmtId="4" fontId="27" fillId="0" borderId="0" xfId="33" applyNumberFormat="1" applyFont="1" applyAlignment="1">
      <alignment horizontal="right" vertical="top"/>
      <protection locked="0"/>
    </xf>
    <xf numFmtId="165" fontId="21" fillId="0" borderId="0" xfId="33" applyNumberFormat="1" applyFont="1" applyAlignment="1">
      <alignment horizontal="right" vertical="top"/>
      <protection locked="0"/>
    </xf>
    <xf numFmtId="167" fontId="21" fillId="0" borderId="0" xfId="33" applyNumberFormat="1" applyFont="1" applyAlignment="1">
      <alignment horizontal="right" vertical="top"/>
      <protection locked="0"/>
    </xf>
    <xf numFmtId="4" fontId="21" fillId="0" borderId="0" xfId="33" applyNumberFormat="1" applyFont="1" applyAlignment="1">
      <alignment horizontal="right"/>
      <protection locked="0"/>
    </xf>
    <xf numFmtId="164" fontId="27" fillId="0" borderId="0" xfId="33" applyNumberFormat="1" applyFont="1" applyAlignment="1">
      <alignment horizontal="right"/>
      <protection locked="0"/>
    </xf>
    <xf numFmtId="165" fontId="23" fillId="0" borderId="0" xfId="33" applyNumberFormat="1" applyFont="1" applyBorder="1" applyAlignment="1">
      <alignment horizontal="right"/>
      <protection locked="0"/>
    </xf>
    <xf numFmtId="4" fontId="21" fillId="0" borderId="0" xfId="33" applyNumberFormat="1" applyFont="1" applyBorder="1" applyAlignment="1">
      <alignment horizontal="right"/>
      <protection locked="0"/>
    </xf>
    <xf numFmtId="0" fontId="21" fillId="0" borderId="0" xfId="33" applyFont="1" applyFill="1" applyBorder="1" applyAlignment="1">
      <alignment horizontal="left" vertical="top"/>
      <protection locked="0"/>
    </xf>
    <xf numFmtId="0" fontId="29" fillId="18" borderId="0" xfId="33" applyFont="1" applyFill="1" applyAlignment="1" applyProtection="1">
      <alignment horizontal="left"/>
    </xf>
    <xf numFmtId="4" fontId="21" fillId="0" borderId="0" xfId="33" applyNumberFormat="1" applyFont="1" applyFill="1" applyAlignment="1">
      <alignment horizontal="right"/>
      <protection locked="0"/>
    </xf>
    <xf numFmtId="0" fontId="27" fillId="0" borderId="0" xfId="33" applyFont="1" applyAlignment="1">
      <alignment horizontal="left" wrapText="1"/>
      <protection locked="0"/>
    </xf>
    <xf numFmtId="166" fontId="27" fillId="0" borderId="0" xfId="33" applyNumberFormat="1" applyFont="1" applyAlignment="1">
      <alignment horizontal="right"/>
      <protection locked="0"/>
    </xf>
    <xf numFmtId="165" fontId="27" fillId="0" borderId="0" xfId="33" applyNumberFormat="1" applyFont="1" applyAlignment="1">
      <alignment horizontal="right"/>
      <protection locked="0"/>
    </xf>
    <xf numFmtId="167" fontId="27" fillId="0" borderId="0" xfId="33" applyNumberFormat="1" applyFont="1" applyAlignment="1">
      <alignment horizontal="right"/>
      <protection locked="0"/>
    </xf>
    <xf numFmtId="0" fontId="21" fillId="0" borderId="0" xfId="33" applyFont="1" applyAlignment="1">
      <alignment horizontal="left" vertical="top" wrapText="1"/>
      <protection locked="0"/>
    </xf>
    <xf numFmtId="165" fontId="27" fillId="0" borderId="0" xfId="33" applyNumberFormat="1" applyFont="1" applyFill="1" applyAlignment="1">
      <alignment horizontal="right"/>
      <protection locked="0"/>
    </xf>
    <xf numFmtId="0" fontId="21" fillId="0" borderId="0" xfId="33" applyFont="1" applyBorder="1" applyAlignment="1">
      <alignment horizontal="left" wrapText="1"/>
      <protection locked="0"/>
    </xf>
    <xf numFmtId="166" fontId="21" fillId="0" borderId="0" xfId="33" applyNumberFormat="1" applyFont="1" applyBorder="1" applyAlignment="1">
      <alignment horizontal="right"/>
      <protection locked="0"/>
    </xf>
    <xf numFmtId="165" fontId="21" fillId="0" borderId="0" xfId="33" applyNumberFormat="1" applyFont="1" applyFill="1" applyBorder="1" applyAlignment="1">
      <alignment horizontal="right"/>
      <protection locked="0"/>
    </xf>
    <xf numFmtId="165" fontId="21" fillId="0" borderId="0" xfId="33" applyNumberFormat="1" applyFont="1" applyBorder="1" applyAlignment="1">
      <alignment horizontal="right"/>
      <protection locked="0"/>
    </xf>
    <xf numFmtId="0" fontId="21" fillId="0" borderId="0" xfId="33" applyFont="1" applyFill="1" applyBorder="1" applyAlignment="1">
      <alignment horizontal="left" wrapText="1"/>
      <protection locked="0"/>
    </xf>
    <xf numFmtId="166" fontId="21" fillId="0" borderId="0" xfId="33" applyNumberFormat="1" applyFont="1" applyFill="1" applyBorder="1" applyAlignment="1">
      <alignment horizontal="right"/>
      <protection locked="0"/>
    </xf>
    <xf numFmtId="0" fontId="21" fillId="0" borderId="0" xfId="33" applyFont="1" applyAlignment="1">
      <alignment horizontal="right" vertical="top"/>
      <protection locked="0"/>
    </xf>
    <xf numFmtId="0" fontId="21" fillId="0" borderId="0" xfId="33" applyFont="1" applyAlignment="1">
      <alignment horizontal="right"/>
      <protection locked="0"/>
    </xf>
    <xf numFmtId="167" fontId="21" fillId="0" borderId="0" xfId="33" applyNumberFormat="1" applyFont="1" applyBorder="1" applyAlignment="1">
      <alignment horizontal="right" vertical="top"/>
      <protection locked="0"/>
    </xf>
    <xf numFmtId="166" fontId="21" fillId="0" borderId="0" xfId="33" applyNumberFormat="1" applyFont="1" applyBorder="1" applyAlignment="1">
      <alignment horizontal="right" vertical="top"/>
      <protection locked="0"/>
    </xf>
    <xf numFmtId="0" fontId="21" fillId="0" borderId="0" xfId="33" applyFont="1" applyBorder="1" applyAlignment="1">
      <alignment horizontal="left" vertical="top"/>
      <protection locked="0"/>
    </xf>
    <xf numFmtId="167" fontId="21" fillId="0" borderId="0" xfId="33" applyNumberFormat="1" applyFont="1" applyBorder="1" applyAlignment="1">
      <alignment horizontal="right"/>
      <protection locked="0"/>
    </xf>
    <xf numFmtId="0" fontId="21" fillId="0" borderId="0" xfId="33" applyFont="1" applyBorder="1" applyAlignment="1">
      <alignment horizontal="left" vertical="top" wrapText="1"/>
      <protection locked="0"/>
    </xf>
    <xf numFmtId="165" fontId="21" fillId="0" borderId="0" xfId="33" applyNumberFormat="1" applyFont="1" applyBorder="1" applyAlignment="1">
      <alignment horizontal="right" vertical="top"/>
      <protection locked="0"/>
    </xf>
    <xf numFmtId="0" fontId="27" fillId="0" borderId="0" xfId="33" applyFont="1" applyFill="1" applyBorder="1" applyAlignment="1">
      <alignment horizontal="left" wrapText="1"/>
      <protection locked="0"/>
    </xf>
    <xf numFmtId="167" fontId="21" fillId="0" borderId="0" xfId="33" applyNumberFormat="1" applyFont="1" applyFill="1" applyBorder="1" applyAlignment="1">
      <alignment horizontal="right"/>
      <protection locked="0"/>
    </xf>
    <xf numFmtId="0" fontId="21" fillId="0" borderId="0" xfId="33" applyFont="1" applyFill="1" applyBorder="1" applyAlignment="1">
      <alignment horizontal="right"/>
      <protection locked="0"/>
    </xf>
    <xf numFmtId="4" fontId="27" fillId="0" borderId="0" xfId="33" applyNumberFormat="1" applyFont="1" applyFill="1" applyBorder="1" applyAlignment="1">
      <alignment horizontal="right"/>
      <protection locked="0"/>
    </xf>
    <xf numFmtId="164" fontId="32" fillId="0" borderId="0" xfId="33" applyNumberFormat="1" applyFont="1" applyAlignment="1">
      <alignment horizontal="right"/>
      <protection locked="0"/>
    </xf>
    <xf numFmtId="0" fontId="21" fillId="0" borderId="0" xfId="33" applyFont="1" applyFill="1" applyBorder="1" applyAlignment="1" applyProtection="1">
      <alignment horizontal="center" vertical="center" wrapText="1"/>
    </xf>
    <xf numFmtId="4" fontId="21" fillId="0" borderId="0" xfId="33" applyNumberFormat="1" applyFont="1" applyFill="1" applyBorder="1" applyAlignment="1">
      <alignment horizontal="right" vertical="top"/>
      <protection locked="0"/>
    </xf>
    <xf numFmtId="0" fontId="21" fillId="0" borderId="0" xfId="33" applyFont="1" applyFill="1" applyBorder="1" applyAlignment="1">
      <alignment horizontal="right" vertical="top"/>
      <protection locked="0"/>
    </xf>
    <xf numFmtId="4" fontId="21" fillId="0" borderId="0" xfId="33" applyNumberFormat="1" applyFont="1" applyFill="1" applyBorder="1" applyAlignment="1">
      <alignment horizontal="right"/>
      <protection locked="0"/>
    </xf>
    <xf numFmtId="4" fontId="33" fillId="0" borderId="0" xfId="33" applyNumberFormat="1" applyFont="1" applyFill="1" applyBorder="1" applyAlignment="1">
      <alignment horizontal="right" vertical="top"/>
      <protection locked="0"/>
    </xf>
    <xf numFmtId="165" fontId="27" fillId="0" borderId="0" xfId="33" applyNumberFormat="1" applyFont="1" applyFill="1" applyBorder="1" applyAlignment="1">
      <alignment horizontal="right"/>
      <protection locked="0"/>
    </xf>
    <xf numFmtId="4" fontId="27" fillId="0" borderId="0" xfId="33" applyNumberFormat="1" applyFont="1" applyFill="1" applyBorder="1" applyAlignment="1">
      <alignment horizontal="right" vertical="top"/>
      <protection locked="0"/>
    </xf>
    <xf numFmtId="0" fontId="35" fillId="26" borderId="0" xfId="0" applyFont="1" applyFill="1" applyAlignment="1" applyProtection="1">
      <alignment horizontal="left"/>
    </xf>
    <xf numFmtId="169" fontId="35" fillId="26" borderId="0" xfId="0" applyNumberFormat="1" applyFont="1" applyFill="1" applyAlignment="1" applyProtection="1">
      <alignment horizontal="left"/>
    </xf>
    <xf numFmtId="0" fontId="36" fillId="26" borderId="0" xfId="0" applyFont="1" applyFill="1" applyAlignment="1" applyProtection="1">
      <alignment horizontal="left"/>
    </xf>
    <xf numFmtId="0" fontId="0" fillId="26" borderId="0" xfId="0" applyFill="1" applyAlignment="1" applyProtection="1">
      <alignment horizontal="left" vertical="top"/>
    </xf>
    <xf numFmtId="4" fontId="0" fillId="26" borderId="0" xfId="0" applyNumberFormat="1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37" fillId="26" borderId="0" xfId="0" applyFont="1" applyFill="1" applyAlignment="1" applyProtection="1">
      <alignment horizontal="left" vertical="center"/>
    </xf>
    <xf numFmtId="0" fontId="35" fillId="26" borderId="0" xfId="0" applyFont="1" applyFill="1" applyAlignment="1" applyProtection="1">
      <alignment horizontal="left" vertical="center"/>
    </xf>
    <xf numFmtId="169" fontId="35" fillId="26" borderId="0" xfId="0" applyNumberFormat="1" applyFont="1" applyFill="1" applyAlignment="1" applyProtection="1">
      <alignment horizontal="left" vertical="center"/>
    </xf>
    <xf numFmtId="4" fontId="38" fillId="26" borderId="0" xfId="0" applyNumberFormat="1" applyFont="1" applyFill="1" applyAlignment="1" applyProtection="1">
      <alignment horizontal="left" vertical="center"/>
    </xf>
    <xf numFmtId="0" fontId="38" fillId="26" borderId="0" xfId="0" applyFont="1" applyFill="1" applyAlignment="1" applyProtection="1">
      <alignment horizontal="left" vertical="center"/>
    </xf>
    <xf numFmtId="0" fontId="40" fillId="26" borderId="0" xfId="0" applyFont="1" applyFill="1" applyAlignment="1" applyProtection="1">
      <alignment horizontal="left" vertical="center"/>
    </xf>
    <xf numFmtId="169" fontId="40" fillId="26" borderId="0" xfId="0" applyNumberFormat="1" applyFont="1" applyFill="1" applyAlignment="1" applyProtection="1">
      <alignment horizontal="left" vertical="center"/>
    </xf>
    <xf numFmtId="0" fontId="40" fillId="26" borderId="0" xfId="0" applyFont="1" applyFill="1" applyAlignment="1" applyProtection="1">
      <alignment horizontal="left"/>
    </xf>
    <xf numFmtId="0" fontId="41" fillId="26" borderId="0" xfId="0" applyFont="1" applyFill="1" applyAlignment="1" applyProtection="1">
      <alignment horizontal="left"/>
    </xf>
    <xf numFmtId="0" fontId="41" fillId="26" borderId="0" xfId="0" applyFont="1" applyFill="1" applyAlignment="1" applyProtection="1">
      <alignment horizontal="left" vertical="top"/>
    </xf>
    <xf numFmtId="4" fontId="39" fillId="26" borderId="0" xfId="0" applyNumberFormat="1" applyFont="1" applyFill="1" applyAlignment="1" applyProtection="1">
      <alignment horizontal="left" vertical="center"/>
    </xf>
    <xf numFmtId="4" fontId="41" fillId="26" borderId="0" xfId="0" applyNumberFormat="1" applyFont="1" applyFill="1" applyAlignment="1" applyProtection="1">
      <alignment horizontal="left" vertical="top"/>
    </xf>
    <xf numFmtId="0" fontId="35" fillId="27" borderId="0" xfId="0" applyFont="1" applyFill="1" applyAlignment="1" applyProtection="1">
      <alignment horizontal="left" vertical="center"/>
    </xf>
    <xf numFmtId="4" fontId="0" fillId="28" borderId="0" xfId="0" applyNumberFormat="1" applyFill="1" applyAlignment="1" applyProtection="1">
      <alignment horizontal="left" vertical="top"/>
    </xf>
    <xf numFmtId="4" fontId="0" fillId="29" borderId="0" xfId="0" applyNumberFormat="1" applyFill="1" applyAlignment="1" applyProtection="1">
      <alignment horizontal="left" vertical="top"/>
    </xf>
    <xf numFmtId="0" fontId="40" fillId="27" borderId="0" xfId="0" applyFont="1" applyFill="1" applyAlignment="1" applyProtection="1">
      <alignment horizontal="left" vertical="center"/>
    </xf>
    <xf numFmtId="169" fontId="40" fillId="27" borderId="0" xfId="0" applyNumberFormat="1" applyFont="1" applyFill="1" applyAlignment="1" applyProtection="1">
      <alignment horizontal="left" vertical="center"/>
    </xf>
    <xf numFmtId="0" fontId="40" fillId="27" borderId="0" xfId="0" applyFont="1" applyFill="1" applyAlignment="1" applyProtection="1">
      <alignment horizontal="left"/>
    </xf>
    <xf numFmtId="4" fontId="39" fillId="27" borderId="0" xfId="0" applyNumberFormat="1" applyFont="1" applyFill="1" applyAlignment="1" applyProtection="1">
      <alignment horizontal="left" vertical="center"/>
    </xf>
    <xf numFmtId="4" fontId="41" fillId="27" borderId="0" xfId="0" applyNumberFormat="1" applyFont="1" applyFill="1" applyAlignment="1" applyProtection="1">
      <alignment horizontal="left" vertical="top"/>
    </xf>
    <xf numFmtId="0" fontId="21" fillId="25" borderId="13" xfId="33" applyFont="1" applyFill="1" applyBorder="1" applyAlignment="1" applyProtection="1">
      <alignment horizontal="center" vertical="center" wrapText="1"/>
    </xf>
    <xf numFmtId="0" fontId="21" fillId="25" borderId="14" xfId="33" applyFont="1" applyFill="1" applyBorder="1" applyAlignment="1" applyProtection="1">
      <alignment horizontal="center" vertical="center" wrapText="1"/>
    </xf>
    <xf numFmtId="0" fontId="21" fillId="24" borderId="14" xfId="0" applyFont="1" applyFill="1" applyBorder="1" applyAlignment="1" applyProtection="1">
      <alignment horizontal="left" vertical="top" wrapText="1"/>
    </xf>
    <xf numFmtId="169" fontId="21" fillId="25" borderId="15" xfId="0" applyNumberFormat="1" applyFont="1" applyFill="1" applyBorder="1" applyAlignment="1" applyProtection="1">
      <alignment horizontal="center" vertical="center" wrapText="1"/>
    </xf>
    <xf numFmtId="0" fontId="21" fillId="25" borderId="16" xfId="33" applyFont="1" applyFill="1" applyBorder="1" applyAlignment="1" applyProtection="1">
      <alignment horizontal="center" vertical="center" wrapText="1"/>
    </xf>
    <xf numFmtId="0" fontId="21" fillId="25" borderId="17" xfId="33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horizontal="left" vertical="top"/>
    </xf>
    <xf numFmtId="169" fontId="21" fillId="25" borderId="18" xfId="0" applyNumberFormat="1" applyFont="1" applyFill="1" applyBorder="1" applyAlignment="1" applyProtection="1">
      <alignment horizontal="center" vertical="center"/>
    </xf>
    <xf numFmtId="4" fontId="0" fillId="0" borderId="0" xfId="0" applyNumberFormat="1" applyFill="1" applyAlignment="1" applyProtection="1">
      <alignment horizontal="left" vertical="top"/>
    </xf>
    <xf numFmtId="0" fontId="35" fillId="0" borderId="0" xfId="0" applyFont="1" applyFill="1" applyAlignment="1" applyProtection="1">
      <alignment horizontal="left"/>
    </xf>
    <xf numFmtId="4" fontId="0" fillId="0" borderId="0" xfId="0" applyNumberFormat="1" applyFill="1" applyAlignment="1" applyProtection="1">
      <alignment horizontal="right" vertical="top"/>
    </xf>
    <xf numFmtId="0" fontId="35" fillId="0" borderId="0" xfId="0" applyFont="1" applyFill="1" applyAlignment="1" applyProtection="1">
      <alignment horizontal="left" vertical="center"/>
    </xf>
    <xf numFmtId="4" fontId="38" fillId="0" borderId="0" xfId="0" applyNumberFormat="1" applyFont="1" applyFill="1" applyAlignment="1" applyProtection="1">
      <alignment horizontal="left" vertical="center"/>
    </xf>
    <xf numFmtId="0" fontId="41" fillId="0" borderId="0" xfId="0" applyFont="1" applyFill="1" applyAlignment="1" applyProtection="1">
      <alignment horizontal="left" vertical="top"/>
    </xf>
    <xf numFmtId="0" fontId="40" fillId="0" borderId="0" xfId="0" applyFont="1" applyFill="1" applyAlignment="1" applyProtection="1">
      <alignment horizontal="left" vertical="center"/>
    </xf>
    <xf numFmtId="4" fontId="39" fillId="0" borderId="0" xfId="0" applyNumberFormat="1" applyFont="1" applyFill="1" applyAlignment="1" applyProtection="1">
      <alignment horizontal="left" vertical="center"/>
    </xf>
    <xf numFmtId="170" fontId="21" fillId="25" borderId="16" xfId="0" applyNumberFormat="1" applyFont="1" applyFill="1" applyBorder="1" applyAlignment="1" applyProtection="1">
      <alignment horizontal="center" vertical="center"/>
    </xf>
    <xf numFmtId="170" fontId="21" fillId="25" borderId="18" xfId="0" applyNumberFormat="1" applyFont="1" applyFill="1" applyBorder="1" applyAlignment="1" applyProtection="1">
      <alignment horizontal="center" vertical="center"/>
    </xf>
    <xf numFmtId="0" fontId="21" fillId="25" borderId="19" xfId="33" applyFont="1" applyFill="1" applyBorder="1" applyAlignment="1" applyProtection="1">
      <alignment horizontal="center" vertical="center" wrapText="1"/>
    </xf>
    <xf numFmtId="0" fontId="21" fillId="25" borderId="20" xfId="33" applyFont="1" applyFill="1" applyBorder="1" applyAlignment="1" applyProtection="1">
      <alignment horizontal="center" vertical="center" wrapText="1"/>
    </xf>
    <xf numFmtId="169" fontId="21" fillId="25" borderId="16" xfId="0" applyNumberFormat="1" applyFont="1" applyFill="1" applyBorder="1" applyAlignment="1" applyProtection="1">
      <alignment horizontal="center" vertical="center"/>
    </xf>
    <xf numFmtId="0" fontId="21" fillId="25" borderId="15" xfId="33" applyFont="1" applyFill="1" applyBorder="1" applyAlignment="1" applyProtection="1">
      <alignment horizontal="center" vertical="center" wrapText="1"/>
    </xf>
    <xf numFmtId="0" fontId="21" fillId="25" borderId="18" xfId="33" applyFont="1" applyFill="1" applyBorder="1" applyAlignment="1" applyProtection="1">
      <alignment horizontal="center" vertical="center" wrapText="1"/>
    </xf>
    <xf numFmtId="0" fontId="21" fillId="0" borderId="12" xfId="33" applyFont="1" applyBorder="1" applyAlignment="1">
      <alignment horizontal="left" wrapText="1"/>
      <protection locked="0"/>
    </xf>
    <xf numFmtId="166" fontId="21" fillId="0" borderId="12" xfId="33" applyNumberFormat="1" applyFont="1" applyBorder="1" applyAlignment="1">
      <alignment horizontal="right"/>
      <protection locked="0"/>
    </xf>
    <xf numFmtId="165" fontId="21" fillId="0" borderId="12" xfId="33" applyNumberFormat="1" applyFont="1" applyFill="1" applyBorder="1" applyAlignment="1">
      <alignment horizontal="right"/>
      <protection locked="0"/>
    </xf>
    <xf numFmtId="165" fontId="21" fillId="0" borderId="12" xfId="33" applyNumberFormat="1" applyFont="1" applyBorder="1" applyAlignment="1">
      <alignment horizontal="right"/>
      <protection locked="0"/>
    </xf>
    <xf numFmtId="167" fontId="21" fillId="0" borderId="12" xfId="33" applyNumberFormat="1" applyFont="1" applyBorder="1" applyAlignment="1">
      <alignment horizontal="right"/>
      <protection locked="0"/>
    </xf>
    <xf numFmtId="0" fontId="21" fillId="0" borderId="12" xfId="33" applyFont="1" applyBorder="1" applyAlignment="1">
      <alignment horizontal="left" vertical="top"/>
      <protection locked="0"/>
    </xf>
    <xf numFmtId="0" fontId="35" fillId="26" borderId="0" xfId="0" applyFont="1" applyFill="1" applyAlignment="1" applyProtection="1">
      <alignment horizontal="center" vertical="center"/>
    </xf>
    <xf numFmtId="0" fontId="38" fillId="26" borderId="0" xfId="0" applyFont="1" applyFill="1" applyAlignment="1" applyProtection="1">
      <alignment horizontal="center" vertical="center"/>
    </xf>
    <xf numFmtId="0" fontId="38" fillId="27" borderId="0" xfId="0" applyFont="1" applyFill="1" applyAlignment="1" applyProtection="1">
      <alignment horizontal="center" vertical="center"/>
    </xf>
    <xf numFmtId="0" fontId="29" fillId="18" borderId="0" xfId="33" applyFont="1" applyFill="1" applyAlignment="1" applyProtection="1">
      <alignment horizontal="center" vertical="center"/>
    </xf>
    <xf numFmtId="164" fontId="27" fillId="0" borderId="0" xfId="33" applyNumberFormat="1" applyFont="1" applyAlignment="1">
      <alignment horizontal="center" vertical="center"/>
      <protection locked="0"/>
    </xf>
    <xf numFmtId="164" fontId="21" fillId="0" borderId="0" xfId="33" applyNumberFormat="1" applyFont="1" applyAlignment="1">
      <alignment horizontal="center" vertical="center"/>
      <protection locked="0"/>
    </xf>
    <xf numFmtId="164" fontId="21" fillId="0" borderId="0" xfId="33" applyNumberFormat="1" applyFont="1" applyBorder="1" applyAlignment="1">
      <alignment horizontal="center" vertical="center"/>
      <protection locked="0"/>
    </xf>
    <xf numFmtId="164" fontId="21" fillId="0" borderId="0" xfId="33" applyNumberFormat="1" applyFont="1" applyFill="1" applyBorder="1" applyAlignment="1">
      <alignment horizontal="center" vertical="center"/>
      <protection locked="0"/>
    </xf>
    <xf numFmtId="0" fontId="23" fillId="0" borderId="0" xfId="33" applyFont="1" applyBorder="1" applyAlignment="1">
      <alignment horizontal="left" wrapText="1"/>
      <protection locked="0"/>
    </xf>
    <xf numFmtId="0" fontId="42" fillId="0" borderId="0" xfId="0" applyFont="1" applyFill="1" applyAlignment="1" applyProtection="1">
      <alignment horizontal="center" vertical="center"/>
    </xf>
    <xf numFmtId="0" fontId="43" fillId="0" borderId="0" xfId="0" applyFont="1" applyAlignment="1" applyProtection="1">
      <alignment horizontal="left" wrapText="1"/>
      <protection locked="0"/>
    </xf>
    <xf numFmtId="4" fontId="42" fillId="0" borderId="0" xfId="0" applyNumberFormat="1" applyFont="1" applyFill="1" applyAlignment="1" applyProtection="1">
      <alignment horizontal="right" vertical="center"/>
    </xf>
    <xf numFmtId="4" fontId="43" fillId="0" borderId="0" xfId="0" applyNumberFormat="1" applyFont="1" applyAlignment="1" applyProtection="1">
      <alignment horizontal="right" wrapText="1"/>
      <protection locked="0"/>
    </xf>
    <xf numFmtId="4" fontId="42" fillId="0" borderId="0" xfId="0" applyNumberFormat="1" applyFont="1" applyFill="1" applyAlignment="1" applyProtection="1">
      <alignment vertical="center"/>
    </xf>
    <xf numFmtId="0" fontId="42" fillId="0" borderId="0" xfId="0" applyFont="1" applyFill="1" applyAlignment="1" applyProtection="1">
      <alignment horizontal="left" vertical="center"/>
    </xf>
    <xf numFmtId="0" fontId="23" fillId="0" borderId="0" xfId="0" applyFont="1" applyFill="1" applyAlignment="1" applyProtection="1">
      <alignment horizontal="left" vertical="center"/>
    </xf>
    <xf numFmtId="0" fontId="44" fillId="0" borderId="0" xfId="0" applyFont="1" applyFill="1" applyAlignment="1" applyProtection="1">
      <alignment horizontal="left" vertical="center"/>
    </xf>
    <xf numFmtId="0" fontId="23" fillId="0" borderId="0" xfId="0" applyFont="1" applyFill="1" applyAlignment="1" applyProtection="1">
      <alignment horizontal="center" vertical="center"/>
    </xf>
    <xf numFmtId="4" fontId="23" fillId="0" borderId="0" xfId="0" applyNumberFormat="1" applyFont="1" applyFill="1" applyAlignment="1" applyProtection="1">
      <alignment horizontal="left" vertical="center"/>
    </xf>
    <xf numFmtId="4" fontId="44" fillId="0" borderId="0" xfId="0" applyNumberFormat="1" applyFont="1" applyFill="1" applyAlignment="1" applyProtection="1">
      <alignment horizontal="right" vertical="center"/>
    </xf>
    <xf numFmtId="4" fontId="23" fillId="0" borderId="0" xfId="0" applyNumberFormat="1" applyFont="1" applyFill="1" applyAlignment="1" applyProtection="1">
      <alignment vertical="center"/>
    </xf>
    <xf numFmtId="4" fontId="21" fillId="0" borderId="0" xfId="0" applyNumberFormat="1" applyFont="1" applyFill="1" applyAlignment="1" applyProtection="1">
      <alignment horizontal="right" vertical="center"/>
    </xf>
    <xf numFmtId="164" fontId="28" fillId="0" borderId="0" xfId="33" applyNumberFormat="1" applyFont="1" applyBorder="1" applyAlignment="1">
      <alignment horizontal="center" vertical="center"/>
      <protection locked="0"/>
    </xf>
    <xf numFmtId="0" fontId="28" fillId="0" borderId="0" xfId="33" applyFont="1" applyBorder="1" applyAlignment="1">
      <alignment horizontal="left" wrapText="1"/>
      <protection locked="0"/>
    </xf>
    <xf numFmtId="166" fontId="28" fillId="0" borderId="0" xfId="33" applyNumberFormat="1" applyFont="1" applyBorder="1" applyAlignment="1">
      <alignment horizontal="right"/>
      <protection locked="0"/>
    </xf>
    <xf numFmtId="165" fontId="28" fillId="0" borderId="0" xfId="33" applyNumberFormat="1" applyFont="1" applyFill="1" applyBorder="1" applyAlignment="1">
      <alignment horizontal="right"/>
      <protection locked="0"/>
    </xf>
    <xf numFmtId="165" fontId="28" fillId="0" borderId="0" xfId="33" applyNumberFormat="1" applyFont="1" applyBorder="1" applyAlignment="1">
      <alignment horizontal="right"/>
      <protection locked="0"/>
    </xf>
    <xf numFmtId="167" fontId="28" fillId="0" borderId="0" xfId="33" applyNumberFormat="1" applyFont="1" applyBorder="1" applyAlignment="1">
      <alignment horizontal="right"/>
      <protection locked="0"/>
    </xf>
    <xf numFmtId="164" fontId="31" fillId="0" borderId="0" xfId="33" applyNumberFormat="1" applyFont="1" applyBorder="1" applyAlignment="1">
      <alignment horizontal="center" vertical="center"/>
      <protection locked="0"/>
    </xf>
    <xf numFmtId="0" fontId="31" fillId="0" borderId="0" xfId="33" applyFont="1" applyBorder="1" applyAlignment="1">
      <alignment horizontal="left" wrapText="1"/>
      <protection locked="0"/>
    </xf>
    <xf numFmtId="166" fontId="31" fillId="0" borderId="0" xfId="33" applyNumberFormat="1" applyFont="1" applyBorder="1" applyAlignment="1">
      <alignment horizontal="right"/>
      <protection locked="0"/>
    </xf>
    <xf numFmtId="165" fontId="31" fillId="0" borderId="0" xfId="33" applyNumberFormat="1" applyFont="1" applyFill="1" applyBorder="1" applyAlignment="1">
      <alignment horizontal="right"/>
      <protection locked="0"/>
    </xf>
    <xf numFmtId="165" fontId="31" fillId="0" borderId="0" xfId="33" applyNumberFormat="1" applyFont="1" applyBorder="1" applyAlignment="1">
      <alignment horizontal="right"/>
      <protection locked="0"/>
    </xf>
    <xf numFmtId="168" fontId="31" fillId="0" borderId="0" xfId="33" applyNumberFormat="1" applyFont="1" applyBorder="1" applyAlignment="1">
      <alignment horizontal="right"/>
      <protection locked="0"/>
    </xf>
    <xf numFmtId="167" fontId="31" fillId="0" borderId="0" xfId="33" applyNumberFormat="1" applyFont="1" applyBorder="1" applyAlignment="1">
      <alignment horizontal="right"/>
      <protection locked="0"/>
    </xf>
    <xf numFmtId="4" fontId="21" fillId="0" borderId="0" xfId="33" applyNumberFormat="1" applyFont="1" applyBorder="1" applyAlignment="1">
      <alignment horizontal="right" vertical="top"/>
      <protection locked="0"/>
    </xf>
    <xf numFmtId="164" fontId="21" fillId="0" borderId="13" xfId="33" applyNumberFormat="1" applyFont="1" applyBorder="1" applyAlignment="1">
      <alignment horizontal="center" vertical="center"/>
      <protection locked="0"/>
    </xf>
    <xf numFmtId="0" fontId="21" fillId="0" borderId="14" xfId="33" applyFont="1" applyBorder="1" applyAlignment="1">
      <alignment horizontal="left" wrapText="1"/>
      <protection locked="0"/>
    </xf>
    <xf numFmtId="166" fontId="21" fillId="0" borderId="14" xfId="33" applyNumberFormat="1" applyFont="1" applyBorder="1" applyAlignment="1">
      <alignment horizontal="right"/>
      <protection locked="0"/>
    </xf>
    <xf numFmtId="165" fontId="21" fillId="0" borderId="14" xfId="33" applyNumberFormat="1" applyFont="1" applyFill="1" applyBorder="1" applyAlignment="1">
      <alignment horizontal="right"/>
      <protection locked="0"/>
    </xf>
    <xf numFmtId="165" fontId="21" fillId="0" borderId="14" xfId="33" applyNumberFormat="1" applyFont="1" applyBorder="1" applyAlignment="1">
      <alignment horizontal="right"/>
      <protection locked="0"/>
    </xf>
    <xf numFmtId="167" fontId="21" fillId="0" borderId="14" xfId="33" applyNumberFormat="1" applyFont="1" applyBorder="1" applyAlignment="1">
      <alignment horizontal="right"/>
      <protection locked="0"/>
    </xf>
    <xf numFmtId="166" fontId="21" fillId="0" borderId="15" xfId="33" applyNumberFormat="1" applyFont="1" applyBorder="1" applyAlignment="1">
      <alignment horizontal="right"/>
      <protection locked="0"/>
    </xf>
    <xf numFmtId="164" fontId="21" fillId="0" borderId="21" xfId="33" applyNumberFormat="1" applyFont="1" applyBorder="1" applyAlignment="1">
      <alignment horizontal="center" vertical="center"/>
      <protection locked="0"/>
    </xf>
    <xf numFmtId="166" fontId="21" fillId="0" borderId="22" xfId="33" applyNumberFormat="1" applyFont="1" applyBorder="1" applyAlignment="1">
      <alignment horizontal="right"/>
      <protection locked="0"/>
    </xf>
    <xf numFmtId="164" fontId="21" fillId="0" borderId="16" xfId="33" applyNumberFormat="1" applyFont="1" applyBorder="1" applyAlignment="1">
      <alignment horizontal="center" vertical="center"/>
      <protection locked="0"/>
    </xf>
    <xf numFmtId="0" fontId="21" fillId="0" borderId="17" xfId="33" applyFont="1" applyBorder="1" applyAlignment="1">
      <alignment horizontal="left" wrapText="1"/>
      <protection locked="0"/>
    </xf>
    <xf numFmtId="166" fontId="21" fillId="0" borderId="17" xfId="33" applyNumberFormat="1" applyFont="1" applyBorder="1" applyAlignment="1">
      <alignment horizontal="right"/>
      <protection locked="0"/>
    </xf>
    <xf numFmtId="165" fontId="21" fillId="0" borderId="17" xfId="33" applyNumberFormat="1" applyFont="1" applyFill="1" applyBorder="1" applyAlignment="1">
      <alignment horizontal="right"/>
      <protection locked="0"/>
    </xf>
    <xf numFmtId="165" fontId="21" fillId="0" borderId="17" xfId="33" applyNumberFormat="1" applyFont="1" applyBorder="1" applyAlignment="1">
      <alignment horizontal="right"/>
      <protection locked="0"/>
    </xf>
    <xf numFmtId="167" fontId="21" fillId="0" borderId="17" xfId="33" applyNumberFormat="1" applyFont="1" applyBorder="1" applyAlignment="1">
      <alignment horizontal="right"/>
      <protection locked="0"/>
    </xf>
    <xf numFmtId="166" fontId="21" fillId="0" borderId="18" xfId="33" applyNumberFormat="1" applyFont="1" applyBorder="1" applyAlignment="1">
      <alignment horizontal="right"/>
      <protection locked="0"/>
    </xf>
    <xf numFmtId="0" fontId="21" fillId="0" borderId="15" xfId="33" applyFont="1" applyBorder="1" applyAlignment="1">
      <alignment horizontal="left" vertical="top"/>
      <protection locked="0"/>
    </xf>
    <xf numFmtId="0" fontId="21" fillId="0" borderId="22" xfId="33" applyFont="1" applyBorder="1" applyAlignment="1">
      <alignment horizontal="left" vertical="top"/>
      <protection locked="0"/>
    </xf>
    <xf numFmtId="0" fontId="21" fillId="0" borderId="18" xfId="33" applyFont="1" applyBorder="1" applyAlignment="1">
      <alignment horizontal="left" vertical="top"/>
      <protection locked="0"/>
    </xf>
    <xf numFmtId="4" fontId="21" fillId="0" borderId="13" xfId="33" applyNumberFormat="1" applyFont="1" applyBorder="1" applyAlignment="1">
      <alignment horizontal="right" vertical="top"/>
      <protection locked="0"/>
    </xf>
    <xf numFmtId="4" fontId="21" fillId="0" borderId="15" xfId="33" applyNumberFormat="1" applyFont="1" applyBorder="1" applyAlignment="1">
      <alignment horizontal="right" vertical="top"/>
      <protection locked="0"/>
    </xf>
    <xf numFmtId="4" fontId="21" fillId="0" borderId="21" xfId="33" applyNumberFormat="1" applyFont="1" applyBorder="1" applyAlignment="1">
      <alignment horizontal="right" vertical="top"/>
      <protection locked="0"/>
    </xf>
    <xf numFmtId="4" fontId="21" fillId="0" borderId="22" xfId="33" applyNumberFormat="1" applyFont="1" applyBorder="1" applyAlignment="1">
      <alignment horizontal="right" vertical="top"/>
      <protection locked="0"/>
    </xf>
    <xf numFmtId="4" fontId="21" fillId="0" borderId="16" xfId="33" applyNumberFormat="1" applyFont="1" applyBorder="1" applyAlignment="1">
      <alignment horizontal="right" vertical="top"/>
      <protection locked="0"/>
    </xf>
    <xf numFmtId="4" fontId="21" fillId="0" borderId="18" xfId="33" applyNumberFormat="1" applyFont="1" applyBorder="1" applyAlignment="1">
      <alignment horizontal="right" vertical="top"/>
      <protection locked="0"/>
    </xf>
    <xf numFmtId="0" fontId="21" fillId="0" borderId="14" xfId="33" applyFont="1" applyBorder="1" applyAlignment="1">
      <alignment horizontal="left" vertical="top"/>
      <protection locked="0"/>
    </xf>
    <xf numFmtId="0" fontId="21" fillId="0" borderId="17" xfId="33" applyFont="1" applyBorder="1" applyAlignment="1">
      <alignment horizontal="left" vertical="top"/>
      <protection locked="0"/>
    </xf>
    <xf numFmtId="0" fontId="21" fillId="0" borderId="13" xfId="33" applyFont="1" applyBorder="1" applyAlignment="1">
      <alignment horizontal="right" vertical="top"/>
      <protection locked="0"/>
    </xf>
    <xf numFmtId="0" fontId="21" fillId="0" borderId="21" xfId="33" applyFont="1" applyBorder="1" applyAlignment="1">
      <alignment horizontal="right" vertical="top"/>
      <protection locked="0"/>
    </xf>
    <xf numFmtId="0" fontId="21" fillId="0" borderId="16" xfId="33" applyFont="1" applyBorder="1" applyAlignment="1">
      <alignment horizontal="right" vertical="top"/>
      <protection locked="0"/>
    </xf>
    <xf numFmtId="0" fontId="21" fillId="0" borderId="0" xfId="33" applyFont="1" applyBorder="1" applyAlignment="1">
      <alignment horizontal="right" vertical="top"/>
      <protection locked="0"/>
    </xf>
    <xf numFmtId="4" fontId="21" fillId="0" borderId="0" xfId="33" applyNumberFormat="1" applyFont="1" applyAlignment="1">
      <alignment horizontal="right" vertical="top"/>
      <protection locked="0"/>
    </xf>
    <xf numFmtId="0" fontId="34" fillId="26" borderId="0" xfId="0" applyFont="1" applyFill="1" applyAlignment="1" applyProtection="1">
      <alignment horizontal="left" vertical="center"/>
    </xf>
    <xf numFmtId="0" fontId="21" fillId="0" borderId="0" xfId="33" applyFont="1" applyAlignment="1">
      <alignment horizontal="center" vertical="top" wrapText="1"/>
      <protection locked="0"/>
    </xf>
    <xf numFmtId="164" fontId="21" fillId="0" borderId="23" xfId="33" applyNumberFormat="1" applyFont="1" applyBorder="1" applyAlignment="1">
      <alignment horizontal="center" vertical="center"/>
      <protection locked="0"/>
    </xf>
    <xf numFmtId="0" fontId="21" fillId="0" borderId="24" xfId="33" applyFont="1" applyBorder="1" applyAlignment="1">
      <alignment horizontal="left" wrapText="1"/>
      <protection locked="0"/>
    </xf>
    <xf numFmtId="166" fontId="21" fillId="0" borderId="24" xfId="33" applyNumberFormat="1" applyFont="1" applyBorder="1" applyAlignment="1">
      <alignment horizontal="right"/>
      <protection locked="0"/>
    </xf>
    <xf numFmtId="165" fontId="21" fillId="0" borderId="24" xfId="33" applyNumberFormat="1" applyFont="1" applyFill="1" applyBorder="1" applyAlignment="1">
      <alignment horizontal="right"/>
      <protection locked="0"/>
    </xf>
    <xf numFmtId="165" fontId="21" fillId="0" borderId="24" xfId="33" applyNumberFormat="1" applyFont="1" applyBorder="1" applyAlignment="1">
      <alignment horizontal="right"/>
      <protection locked="0"/>
    </xf>
    <xf numFmtId="167" fontId="21" fillId="0" borderId="24" xfId="33" applyNumberFormat="1" applyFont="1" applyBorder="1" applyAlignment="1">
      <alignment horizontal="right"/>
      <protection locked="0"/>
    </xf>
    <xf numFmtId="166" fontId="21" fillId="0" borderId="25" xfId="33" applyNumberFormat="1" applyFont="1" applyBorder="1" applyAlignment="1">
      <alignment horizontal="right"/>
      <protection locked="0"/>
    </xf>
    <xf numFmtId="4" fontId="21" fillId="0" borderId="23" xfId="33" applyNumberFormat="1" applyFont="1" applyBorder="1" applyAlignment="1">
      <alignment horizontal="right" vertical="top"/>
      <protection locked="0"/>
    </xf>
    <xf numFmtId="4" fontId="21" fillId="0" borderId="25" xfId="33" applyNumberFormat="1" applyFont="1" applyBorder="1" applyAlignment="1">
      <alignment horizontal="right" vertical="top"/>
      <protection locked="0"/>
    </xf>
    <xf numFmtId="0" fontId="21" fillId="0" borderId="24" xfId="33" applyFont="1" applyBorder="1" applyAlignment="1">
      <alignment horizontal="left" vertical="top"/>
      <protection locked="0"/>
    </xf>
    <xf numFmtId="0" fontId="21" fillId="0" borderId="25" xfId="33" applyFont="1" applyBorder="1" applyAlignment="1">
      <alignment horizontal="left" vertical="top"/>
      <protection locked="0"/>
    </xf>
    <xf numFmtId="164" fontId="21" fillId="0" borderId="21" xfId="33" applyNumberFormat="1" applyFont="1" applyBorder="1" applyAlignment="1">
      <alignment horizontal="center"/>
      <protection locked="0"/>
    </xf>
    <xf numFmtId="0" fontId="21" fillId="0" borderId="22" xfId="33" applyFont="1" applyBorder="1" applyAlignment="1">
      <alignment horizontal="right"/>
      <protection locked="0"/>
    </xf>
    <xf numFmtId="4" fontId="21" fillId="0" borderId="21" xfId="33" applyNumberFormat="1" applyFont="1" applyBorder="1" applyAlignment="1">
      <alignment horizontal="right"/>
      <protection locked="0"/>
    </xf>
    <xf numFmtId="4" fontId="21" fillId="0" borderId="22" xfId="33" applyNumberFormat="1" applyFont="1" applyBorder="1" applyAlignment="1">
      <alignment horizontal="right"/>
      <protection locked="0"/>
    </xf>
    <xf numFmtId="0" fontId="21" fillId="0" borderId="21" xfId="33" applyFont="1" applyBorder="1" applyAlignment="1">
      <alignment horizontal="left"/>
      <protection locked="0"/>
    </xf>
    <xf numFmtId="0" fontId="21" fillId="0" borderId="12" xfId="33" applyFont="1" applyBorder="1" applyAlignment="1">
      <alignment horizontal="left"/>
      <protection locked="0"/>
    </xf>
    <xf numFmtId="0" fontId="21" fillId="0" borderId="22" xfId="33" applyFont="1" applyBorder="1" applyAlignment="1">
      <alignment horizontal="left"/>
      <protection locked="0"/>
    </xf>
    <xf numFmtId="0" fontId="21" fillId="0" borderId="0" xfId="33" applyFont="1" applyAlignment="1">
      <alignment horizontal="left"/>
      <protection locked="0"/>
    </xf>
    <xf numFmtId="164" fontId="21" fillId="0" borderId="26" xfId="33" applyNumberFormat="1" applyFont="1" applyBorder="1" applyAlignment="1">
      <alignment horizontal="center" vertical="center"/>
      <protection locked="0"/>
    </xf>
    <xf numFmtId="0" fontId="21" fillId="0" borderId="27" xfId="33" applyFont="1" applyBorder="1" applyAlignment="1">
      <alignment horizontal="left" wrapText="1"/>
      <protection locked="0"/>
    </xf>
    <xf numFmtId="166" fontId="21" fillId="0" borderId="27" xfId="33" applyNumberFormat="1" applyFont="1" applyBorder="1" applyAlignment="1">
      <alignment horizontal="right"/>
      <protection locked="0"/>
    </xf>
    <xf numFmtId="165" fontId="21" fillId="0" borderId="27" xfId="33" applyNumberFormat="1" applyFont="1" applyFill="1" applyBorder="1" applyAlignment="1">
      <alignment horizontal="right"/>
      <protection locked="0"/>
    </xf>
    <xf numFmtId="165" fontId="21" fillId="0" borderId="27" xfId="33" applyNumberFormat="1" applyFont="1" applyBorder="1" applyAlignment="1">
      <alignment horizontal="right"/>
      <protection locked="0"/>
    </xf>
    <xf numFmtId="167" fontId="21" fillId="0" borderId="27" xfId="33" applyNumberFormat="1" applyFont="1" applyBorder="1" applyAlignment="1">
      <alignment horizontal="right"/>
      <protection locked="0"/>
    </xf>
    <xf numFmtId="166" fontId="21" fillId="0" borderId="28" xfId="33" applyNumberFormat="1" applyFont="1" applyBorder="1" applyAlignment="1">
      <alignment horizontal="right"/>
      <protection locked="0"/>
    </xf>
    <xf numFmtId="0" fontId="21" fillId="0" borderId="26" xfId="33" applyFont="1" applyBorder="1" applyAlignment="1">
      <alignment horizontal="right" vertical="top"/>
      <protection locked="0"/>
    </xf>
    <xf numFmtId="4" fontId="21" fillId="0" borderId="26" xfId="33" applyNumberFormat="1" applyFont="1" applyBorder="1" applyAlignment="1">
      <alignment horizontal="right" vertical="top"/>
      <protection locked="0"/>
    </xf>
    <xf numFmtId="4" fontId="21" fillId="0" borderId="28" xfId="33" applyNumberFormat="1" applyFont="1" applyBorder="1" applyAlignment="1">
      <alignment horizontal="right" vertical="top"/>
      <protection locked="0"/>
    </xf>
    <xf numFmtId="0" fontId="21" fillId="0" borderId="27" xfId="33" applyFont="1" applyBorder="1" applyAlignment="1">
      <alignment horizontal="left" vertical="top"/>
      <protection locked="0"/>
    </xf>
    <xf numFmtId="0" fontId="21" fillId="0" borderId="28" xfId="33" applyFont="1" applyBorder="1" applyAlignment="1">
      <alignment horizontal="left" vertical="top"/>
      <protection locked="0"/>
    </xf>
    <xf numFmtId="164" fontId="21" fillId="0" borderId="29" xfId="33" applyNumberFormat="1" applyFont="1" applyBorder="1" applyAlignment="1">
      <alignment horizontal="center" vertical="center"/>
      <protection locked="0"/>
    </xf>
    <xf numFmtId="0" fontId="21" fillId="0" borderId="30" xfId="33" applyFont="1" applyBorder="1" applyAlignment="1">
      <alignment horizontal="left" vertical="top"/>
      <protection locked="0"/>
    </xf>
    <xf numFmtId="4" fontId="21" fillId="0" borderId="13" xfId="33" applyNumberFormat="1" applyFont="1" applyBorder="1" applyAlignment="1">
      <alignment horizontal="right"/>
      <protection locked="0"/>
    </xf>
    <xf numFmtId="4" fontId="21" fillId="0" borderId="15" xfId="33" applyNumberFormat="1" applyFont="1" applyBorder="1" applyAlignment="1">
      <alignment horizontal="right"/>
      <protection locked="0"/>
    </xf>
    <xf numFmtId="4" fontId="21" fillId="0" borderId="16" xfId="33" applyNumberFormat="1" applyFont="1" applyBorder="1" applyAlignment="1">
      <alignment horizontal="right"/>
      <protection locked="0"/>
    </xf>
    <xf numFmtId="4" fontId="21" fillId="0" borderId="18" xfId="33" applyNumberFormat="1" applyFont="1" applyBorder="1" applyAlignment="1">
      <alignment horizontal="right"/>
      <protection locked="0"/>
    </xf>
    <xf numFmtId="0" fontId="0" fillId="26" borderId="0" xfId="0" applyFill="1" applyAlignment="1" applyProtection="1">
      <alignment horizontal="left"/>
    </xf>
    <xf numFmtId="0" fontId="41" fillId="27" borderId="0" xfId="0" applyFont="1" applyFill="1" applyAlignment="1" applyProtection="1">
      <alignment horizontal="left"/>
    </xf>
    <xf numFmtId="2" fontId="21" fillId="24" borderId="13" xfId="0" applyNumberFormat="1" applyFont="1" applyFill="1" applyBorder="1" applyAlignment="1" applyProtection="1">
      <alignment horizontal="left" wrapText="1"/>
    </xf>
    <xf numFmtId="0" fontId="30" fillId="24" borderId="16" xfId="0" applyFont="1" applyFill="1" applyBorder="1" applyAlignment="1" applyProtection="1">
      <alignment horizontal="left"/>
    </xf>
    <xf numFmtId="4" fontId="44" fillId="0" borderId="0" xfId="0" applyNumberFormat="1" applyFont="1" applyFill="1" applyAlignment="1" applyProtection="1">
      <alignment horizontal="right"/>
    </xf>
    <xf numFmtId="0" fontId="21" fillId="0" borderId="13" xfId="33" applyFont="1" applyBorder="1" applyAlignment="1">
      <alignment horizontal="left"/>
      <protection locked="0"/>
    </xf>
    <xf numFmtId="0" fontId="21" fillId="0" borderId="16" xfId="33" applyFont="1" applyBorder="1" applyAlignment="1">
      <alignment horizontal="left"/>
      <protection locked="0"/>
    </xf>
    <xf numFmtId="0" fontId="21" fillId="0" borderId="26" xfId="33" applyFont="1" applyBorder="1" applyAlignment="1">
      <alignment horizontal="left"/>
      <protection locked="0"/>
    </xf>
    <xf numFmtId="0" fontId="21" fillId="0" borderId="0" xfId="33" applyFont="1" applyBorder="1" applyAlignment="1">
      <alignment horizontal="left"/>
      <protection locked="0"/>
    </xf>
    <xf numFmtId="0" fontId="21" fillId="0" borderId="23" xfId="33" applyFont="1" applyBorder="1" applyAlignment="1">
      <alignment horizontal="left"/>
      <protection locked="0"/>
    </xf>
    <xf numFmtId="0" fontId="21" fillId="0" borderId="0" xfId="33" applyFont="1" applyBorder="1" applyAlignment="1">
      <alignment horizontal="right"/>
      <protection locked="0"/>
    </xf>
    <xf numFmtId="0" fontId="21" fillId="0" borderId="0" xfId="33" applyFont="1" applyFill="1" applyBorder="1" applyAlignment="1">
      <alignment horizontal="left"/>
      <protection locked="0"/>
    </xf>
    <xf numFmtId="0" fontId="23" fillId="30" borderId="0" xfId="0" applyFont="1" applyFill="1" applyAlignment="1" applyProtection="1">
      <alignment horizontal="left" vertical="center"/>
    </xf>
    <xf numFmtId="0" fontId="44" fillId="30" borderId="0" xfId="0" applyFont="1" applyFill="1" applyAlignment="1" applyProtection="1">
      <alignment horizontal="left" vertical="center"/>
    </xf>
    <xf numFmtId="0" fontId="23" fillId="30" borderId="0" xfId="0" applyFont="1" applyFill="1" applyAlignment="1" applyProtection="1">
      <alignment horizontal="center" vertical="center"/>
    </xf>
    <xf numFmtId="4" fontId="23" fillId="30" borderId="0" xfId="0" applyNumberFormat="1" applyFont="1" applyFill="1" applyAlignment="1" applyProtection="1">
      <alignment horizontal="left" vertical="center"/>
    </xf>
    <xf numFmtId="4" fontId="44" fillId="30" borderId="0" xfId="0" applyNumberFormat="1" applyFont="1" applyFill="1" applyAlignment="1" applyProtection="1">
      <alignment horizontal="right" vertical="center"/>
    </xf>
    <xf numFmtId="4" fontId="44" fillId="30" borderId="0" xfId="0" applyNumberFormat="1" applyFont="1" applyFill="1" applyAlignment="1" applyProtection="1">
      <alignment horizontal="right"/>
    </xf>
    <xf numFmtId="0" fontId="23" fillId="0" borderId="29" xfId="0" applyFont="1" applyFill="1" applyBorder="1" applyAlignment="1" applyProtection="1">
      <alignment horizontal="left" vertical="center"/>
    </xf>
    <xf numFmtId="0" fontId="23" fillId="0" borderId="0" xfId="0" applyFont="1" applyFill="1" applyBorder="1" applyAlignment="1" applyProtection="1">
      <alignment horizontal="left" vertical="center"/>
    </xf>
    <xf numFmtId="0" fontId="44" fillId="0" borderId="0" xfId="0" applyFont="1" applyFill="1" applyBorder="1" applyAlignment="1" applyProtection="1">
      <alignment horizontal="left" vertical="center"/>
    </xf>
    <xf numFmtId="0" fontId="23" fillId="0" borderId="0" xfId="0" applyFont="1" applyFill="1" applyBorder="1" applyAlignment="1" applyProtection="1">
      <alignment horizontal="center" vertical="center"/>
    </xf>
    <xf numFmtId="4" fontId="23" fillId="0" borderId="0" xfId="0" applyNumberFormat="1" applyFont="1" applyFill="1" applyBorder="1" applyAlignment="1" applyProtection="1">
      <alignment horizontal="left" vertical="center"/>
    </xf>
    <xf numFmtId="4" fontId="44" fillId="0" borderId="0" xfId="0" applyNumberFormat="1" applyFont="1" applyFill="1" applyBorder="1" applyAlignment="1" applyProtection="1">
      <alignment horizontal="right" vertical="center"/>
    </xf>
    <xf numFmtId="4" fontId="44" fillId="0" borderId="0" xfId="0" applyNumberFormat="1" applyFont="1" applyFill="1" applyBorder="1" applyAlignment="1" applyProtection="1">
      <alignment horizontal="right"/>
    </xf>
    <xf numFmtId="4" fontId="44" fillId="0" borderId="30" xfId="0" applyNumberFormat="1" applyFont="1" applyFill="1" applyBorder="1" applyAlignment="1" applyProtection="1">
      <alignment horizontal="right" vertical="center"/>
    </xf>
    <xf numFmtId="164" fontId="45" fillId="0" borderId="0" xfId="33" applyNumberFormat="1" applyFont="1" applyAlignment="1">
      <alignment horizontal="center" vertical="center"/>
      <protection locked="0"/>
    </xf>
    <xf numFmtId="0" fontId="45" fillId="0" borderId="0" xfId="33" applyFont="1" applyAlignment="1">
      <alignment horizontal="left" wrapText="1"/>
      <protection locked="0"/>
    </xf>
    <xf numFmtId="0" fontId="45" fillId="0" borderId="0" xfId="33" applyFont="1" applyFill="1" applyBorder="1" applyAlignment="1">
      <alignment horizontal="left" wrapText="1"/>
      <protection locked="0"/>
    </xf>
    <xf numFmtId="166" fontId="45" fillId="0" borderId="0" xfId="33" applyNumberFormat="1" applyFont="1" applyAlignment="1">
      <alignment horizontal="right"/>
      <protection locked="0"/>
    </xf>
    <xf numFmtId="165" fontId="45" fillId="0" borderId="0" xfId="33" applyNumberFormat="1" applyFont="1" applyFill="1" applyAlignment="1">
      <alignment horizontal="right"/>
      <protection locked="0"/>
    </xf>
    <xf numFmtId="165" fontId="45" fillId="0" borderId="0" xfId="33" applyNumberFormat="1" applyFont="1" applyAlignment="1">
      <alignment horizontal="right"/>
      <protection locked="0"/>
    </xf>
    <xf numFmtId="4" fontId="45" fillId="0" borderId="0" xfId="33" applyNumberFormat="1" applyFont="1" applyAlignment="1">
      <alignment horizontal="right" vertical="top"/>
      <protection locked="0"/>
    </xf>
    <xf numFmtId="4" fontId="45" fillId="0" borderId="0" xfId="33" applyNumberFormat="1" applyFont="1" applyFill="1" applyBorder="1" applyAlignment="1">
      <alignment horizontal="right" vertical="top"/>
      <protection locked="0"/>
    </xf>
    <xf numFmtId="167" fontId="46" fillId="0" borderId="0" xfId="33" applyNumberFormat="1" applyFont="1" applyAlignment="1">
      <alignment horizontal="right" vertical="top"/>
      <protection locked="0"/>
    </xf>
    <xf numFmtId="166" fontId="46" fillId="0" borderId="0" xfId="33" applyNumberFormat="1" applyFont="1" applyAlignment="1">
      <alignment horizontal="right" vertical="top"/>
      <protection locked="0"/>
    </xf>
    <xf numFmtId="0" fontId="46" fillId="0" borderId="0" xfId="33" applyFont="1" applyAlignment="1">
      <alignment horizontal="left" vertical="top"/>
      <protection locked="0"/>
    </xf>
    <xf numFmtId="0" fontId="46" fillId="0" borderId="0" xfId="33" applyFont="1" applyAlignment="1">
      <alignment horizontal="left"/>
      <protection locked="0"/>
    </xf>
    <xf numFmtId="0" fontId="46" fillId="0" borderId="0" xfId="33" applyFont="1" applyFill="1" applyBorder="1" applyAlignment="1">
      <alignment horizontal="left" vertical="top"/>
      <protection locked="0"/>
    </xf>
    <xf numFmtId="168" fontId="45" fillId="0" borderId="0" xfId="33" applyNumberFormat="1" applyFont="1" applyAlignment="1">
      <alignment horizontal="right"/>
      <protection locked="0"/>
    </xf>
    <xf numFmtId="0" fontId="47" fillId="26" borderId="0" xfId="0" applyFont="1" applyFill="1" applyAlignment="1" applyProtection="1">
      <alignment horizontal="left"/>
    </xf>
    <xf numFmtId="4" fontId="47" fillId="26" borderId="0" xfId="0" applyNumberFormat="1" applyFont="1" applyFill="1" applyAlignment="1" applyProtection="1">
      <alignment horizontal="right"/>
    </xf>
    <xf numFmtId="4" fontId="21" fillId="26" borderId="0" xfId="0" applyNumberFormat="1" applyFont="1" applyFill="1" applyAlignment="1" applyProtection="1">
      <alignment horizontal="left"/>
    </xf>
    <xf numFmtId="164" fontId="45" fillId="26" borderId="0" xfId="33" applyNumberFormat="1" applyFont="1" applyFill="1" applyAlignment="1">
      <alignment horizontal="center" vertical="center"/>
      <protection locked="0"/>
    </xf>
    <xf numFmtId="0" fontId="45" fillId="26" borderId="0" xfId="33" applyFont="1" applyFill="1" applyAlignment="1">
      <alignment horizontal="left" wrapText="1"/>
      <protection locked="0"/>
    </xf>
    <xf numFmtId="165" fontId="27" fillId="26" borderId="0" xfId="33" applyNumberFormat="1" applyFont="1" applyFill="1" applyAlignment="1">
      <alignment horizontal="right"/>
      <protection locked="0"/>
    </xf>
    <xf numFmtId="168" fontId="27" fillId="26" borderId="0" xfId="33" applyNumberFormat="1" applyFont="1" applyFill="1" applyAlignment="1">
      <alignment horizontal="right"/>
      <protection locked="0"/>
    </xf>
    <xf numFmtId="167" fontId="46" fillId="26" borderId="0" xfId="33" applyNumberFormat="1" applyFont="1" applyFill="1" applyAlignment="1">
      <alignment horizontal="right" vertical="top"/>
      <protection locked="0"/>
    </xf>
    <xf numFmtId="166" fontId="46" fillId="26" borderId="0" xfId="33" applyNumberFormat="1" applyFont="1" applyFill="1" applyAlignment="1">
      <alignment horizontal="right" vertical="top"/>
      <protection locked="0"/>
    </xf>
    <xf numFmtId="0" fontId="46" fillId="26" borderId="0" xfId="33" applyFont="1" applyFill="1" applyAlignment="1">
      <alignment horizontal="left" vertical="top"/>
      <protection locked="0"/>
    </xf>
    <xf numFmtId="4" fontId="45" fillId="26" borderId="0" xfId="33" applyNumberFormat="1" applyFont="1" applyFill="1" applyAlignment="1">
      <alignment horizontal="right" vertical="top"/>
      <protection locked="0"/>
    </xf>
    <xf numFmtId="0" fontId="46" fillId="26" borderId="0" xfId="33" applyFont="1" applyFill="1" applyAlignment="1">
      <alignment horizontal="left"/>
      <protection locked="0"/>
    </xf>
    <xf numFmtId="0" fontId="21" fillId="0" borderId="15" xfId="33" applyFont="1" applyBorder="1" applyAlignment="1">
      <alignment horizontal="right"/>
      <protection locked="0"/>
    </xf>
    <xf numFmtId="0" fontId="21" fillId="0" borderId="18" xfId="33" applyFont="1" applyBorder="1" applyAlignment="1">
      <alignment horizontal="right"/>
      <protection locked="0"/>
    </xf>
    <xf numFmtId="0" fontId="21" fillId="0" borderId="28" xfId="33" applyFont="1" applyBorder="1" applyAlignment="1">
      <alignment horizontal="right"/>
      <protection locked="0"/>
    </xf>
    <xf numFmtId="0" fontId="21" fillId="0" borderId="25" xfId="33" applyFont="1" applyBorder="1" applyAlignment="1">
      <alignment horizontal="right"/>
      <protection locked="0"/>
    </xf>
    <xf numFmtId="4" fontId="21" fillId="0" borderId="23" xfId="33" applyNumberFormat="1" applyFont="1" applyBorder="1" applyAlignment="1">
      <alignment horizontal="right"/>
      <protection locked="0"/>
    </xf>
    <xf numFmtId="4" fontId="21" fillId="0" borderId="26" xfId="33" applyNumberFormat="1" applyFont="1" applyBorder="1" applyAlignment="1">
      <alignment horizontal="right"/>
      <protection locked="0"/>
    </xf>
    <xf numFmtId="0" fontId="35" fillId="26" borderId="0" xfId="0" applyFont="1" applyFill="1" applyAlignment="1" applyProtection="1">
      <alignment horizontal="center"/>
    </xf>
    <xf numFmtId="0" fontId="39" fillId="26" borderId="0" xfId="0" applyFont="1" applyFill="1" applyAlignment="1" applyProtection="1">
      <alignment horizontal="center" vertical="center"/>
    </xf>
    <xf numFmtId="0" fontId="39" fillId="27" borderId="0" xfId="0" applyFont="1" applyFill="1" applyAlignment="1" applyProtection="1">
      <alignment horizontal="center" vertical="center"/>
    </xf>
    <xf numFmtId="0" fontId="29" fillId="18" borderId="0" xfId="33" applyFont="1" applyFill="1" applyAlignment="1" applyProtection="1">
      <alignment horizontal="center"/>
    </xf>
    <xf numFmtId="0" fontId="21" fillId="0" borderId="14" xfId="33" applyFont="1" applyBorder="1" applyAlignment="1">
      <alignment horizontal="center" wrapText="1"/>
      <protection locked="0"/>
    </xf>
    <xf numFmtId="0" fontId="21" fillId="0" borderId="12" xfId="33" applyFont="1" applyBorder="1" applyAlignment="1">
      <alignment horizontal="center" wrapText="1"/>
      <protection locked="0"/>
    </xf>
    <xf numFmtId="0" fontId="21" fillId="0" borderId="17" xfId="33" applyFont="1" applyBorder="1" applyAlignment="1">
      <alignment horizontal="center" wrapText="1"/>
      <protection locked="0"/>
    </xf>
    <xf numFmtId="0" fontId="21" fillId="0" borderId="27" xfId="33" applyFont="1" applyBorder="1" applyAlignment="1">
      <alignment horizontal="center" wrapText="1"/>
      <protection locked="0"/>
    </xf>
    <xf numFmtId="0" fontId="21" fillId="0" borderId="0" xfId="33" applyFont="1" applyBorder="1" applyAlignment="1">
      <alignment horizontal="center" wrapText="1"/>
      <protection locked="0"/>
    </xf>
    <xf numFmtId="0" fontId="31" fillId="0" borderId="0" xfId="33" applyFont="1" applyBorder="1" applyAlignment="1">
      <alignment horizontal="center" wrapText="1"/>
      <protection locked="0"/>
    </xf>
    <xf numFmtId="0" fontId="21" fillId="0" borderId="24" xfId="33" applyFont="1" applyBorder="1" applyAlignment="1">
      <alignment horizontal="center" wrapText="1"/>
      <protection locked="0"/>
    </xf>
    <xf numFmtId="0" fontId="28" fillId="0" borderId="0" xfId="33" applyFont="1" applyBorder="1" applyAlignment="1">
      <alignment horizontal="center" wrapText="1"/>
      <protection locked="0"/>
    </xf>
    <xf numFmtId="0" fontId="27" fillId="0" borderId="0" xfId="33" applyFont="1" applyAlignment="1">
      <alignment horizontal="center" wrapText="1"/>
      <protection locked="0"/>
    </xf>
    <xf numFmtId="0" fontId="21" fillId="0" borderId="0" xfId="33" applyFont="1" applyFill="1" applyBorder="1" applyAlignment="1">
      <alignment horizontal="center" wrapText="1"/>
      <protection locked="0"/>
    </xf>
    <xf numFmtId="0" fontId="45" fillId="0" borderId="0" xfId="33" applyFont="1" applyAlignment="1">
      <alignment horizontal="center" wrapText="1"/>
      <protection locked="0"/>
    </xf>
    <xf numFmtId="0" fontId="21" fillId="26" borderId="0" xfId="0" applyFont="1" applyFill="1" applyAlignment="1" applyProtection="1">
      <alignment horizontal="center"/>
    </xf>
    <xf numFmtId="0" fontId="21" fillId="0" borderId="0" xfId="33" applyFont="1" applyBorder="1" applyAlignment="1">
      <alignment horizontal="center" vertical="top" wrapText="1"/>
      <protection locked="0"/>
    </xf>
    <xf numFmtId="49" fontId="38" fillId="26" borderId="0" xfId="0" applyNumberFormat="1" applyFont="1" applyFill="1" applyBorder="1" applyAlignment="1" applyProtection="1">
      <alignment horizontal="left" vertical="center"/>
    </xf>
    <xf numFmtId="14" fontId="38" fillId="26" borderId="0" xfId="0" applyNumberFormat="1" applyFont="1" applyFill="1" applyBorder="1" applyAlignment="1" applyProtection="1">
      <alignment horizontal="left" vertical="center"/>
    </xf>
    <xf numFmtId="0" fontId="21" fillId="25" borderId="13" xfId="0" applyFont="1" applyFill="1" applyBorder="1" applyAlignment="1" applyProtection="1">
      <alignment horizontal="center" vertical="center" wrapText="1"/>
    </xf>
    <xf numFmtId="0" fontId="21" fillId="25" borderId="15" xfId="0" applyFont="1" applyFill="1" applyBorder="1" applyAlignment="1" applyProtection="1">
      <alignment horizontal="center" vertical="center" wrapText="1"/>
    </xf>
    <xf numFmtId="164" fontId="21" fillId="0" borderId="0" xfId="33" applyNumberFormat="1" applyFont="1" applyAlignment="1">
      <alignment horizontal="center" vertical="top"/>
      <protection locked="0"/>
    </xf>
    <xf numFmtId="49" fontId="38" fillId="27" borderId="0" xfId="0" applyNumberFormat="1" applyFont="1" applyFill="1" applyBorder="1" applyAlignment="1" applyProtection="1">
      <alignment horizontal="left" vertical="center"/>
    </xf>
  </cellXfs>
  <cellStyles count="50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isloSpecif" xfId="20"/>
    <cellStyle name="Chybně" xfId="21" builtinId="27" customBuiltin="1"/>
    <cellStyle name="Kontrolní buňka" xfId="22" builtinId="23" customBuiltin="1"/>
    <cellStyle name="MJPolozky" xfId="23"/>
    <cellStyle name="MnozstviPolozky" xfId="24"/>
    <cellStyle name="Nadpis 1" xfId="25" builtinId="16" customBuiltin="1"/>
    <cellStyle name="Nadpis 2" xfId="26" builtinId="17" customBuiltin="1"/>
    <cellStyle name="Nadpis 3" xfId="27" builtinId="18" customBuiltin="1"/>
    <cellStyle name="Nadpis 4" xfId="28" builtinId="19" customBuiltin="1"/>
    <cellStyle name="Název" xfId="29" builtinId="15" customBuiltin="1"/>
    <cellStyle name="NazevPolozky" xfId="30"/>
    <cellStyle name="Neutrální" xfId="31" builtinId="28" customBuiltin="1"/>
    <cellStyle name="normální" xfId="0" builtinId="0"/>
    <cellStyle name="normální 2" xfId="32"/>
    <cellStyle name="normální_3_PPO_Velke_Mezirici_soupis FINAL NABÍDKA" xfId="33"/>
    <cellStyle name="Poznámka" xfId="34" builtinId="10" customBuiltin="1"/>
    <cellStyle name="Propojená buňka" xfId="35" builtinId="24" customBuiltin="1"/>
    <cellStyle name="Správně" xfId="36" builtinId="26" customBuiltin="1"/>
    <cellStyle name="Styl 1" xfId="37"/>
    <cellStyle name="Text upozornění" xfId="38" builtinId="11" customBuiltin="1"/>
    <cellStyle name="Vstup" xfId="39" builtinId="20" customBuiltin="1"/>
    <cellStyle name="VykazPolozka" xfId="40"/>
    <cellStyle name="Výpočet" xfId="41" builtinId="22" customBuiltin="1"/>
    <cellStyle name="Výstup" xfId="42" builtinId="21" customBuiltin="1"/>
    <cellStyle name="Vysvětlující text" xfId="43" builtinId="53" customBuiltin="1"/>
    <cellStyle name="Zvýraznění 1" xfId="44" builtinId="29" customBuiltin="1"/>
    <cellStyle name="Zvýraznění 2" xfId="45" builtinId="33" customBuiltin="1"/>
    <cellStyle name="Zvýraznění 3" xfId="46" builtinId="37" customBuiltin="1"/>
    <cellStyle name="Zvýraznění 4" xfId="47" builtinId="41" customBuiltin="1"/>
    <cellStyle name="Zvýraznění 5" xfId="48" builtinId="45" customBuiltin="1"/>
    <cellStyle name="Zvýraznění 6" xfId="49" builtinId="49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A-PPO%20Velk&#233;%20Mezi&#345;&#237;&#269;&#237;\3_PPO_Velke_Mezirici_soupis%20FINAL%20NAB&#205;D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ocha/zm&#283;n&#225;k/VCP_-_Dodatek_&#269;._1_(10.10.2013)/ZL%20&#269;.%201%20-%20SO%201.1.02%20-%20&#218;prava%20koryta%20v%20km%2059.275%20-%2059.33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Ostatní náklady"/>
      <sheetName val="SO1.1.01_Kry"/>
      <sheetName val="SO1.1.01_Rek"/>
      <sheetName val="SO1.1.01_Roz"/>
      <sheetName val="SO1.1.02_Kry"/>
      <sheetName val="SO1.1.02_Rek"/>
      <sheetName val="SO1.1.02_Roz"/>
      <sheetName val="SO1.1.03_Kry"/>
      <sheetName val="SO1.1.03_Rek"/>
      <sheetName val="SO1.1.03_Roz"/>
      <sheetName val="SO1.1.04_Kry"/>
      <sheetName val="SO1.1.04_Rek"/>
      <sheetName val="SO1.1.04_Roz"/>
      <sheetName val="SO1.1.05_Kry"/>
      <sheetName val="SO1.1.05_Rek"/>
      <sheetName val="SO1.1.05_Roz"/>
      <sheetName val="SO1.1.06_Kry"/>
      <sheetName val="SO1.1.06_Rek"/>
      <sheetName val="SO1.1.06_Roz"/>
      <sheetName val="SO1.1.07_Kry"/>
      <sheetName val="SO1.1.07_Rek"/>
      <sheetName val="SO1.1.07_Roz"/>
      <sheetName val="SO1.1.08_Kry"/>
      <sheetName val="SO1.1.08_Rek"/>
      <sheetName val="SO1.1.08_Roz"/>
      <sheetName val="SO1.1.09_Kry"/>
      <sheetName val="SO1.1.09_Rek"/>
      <sheetName val="SO1.1.09_Roz"/>
      <sheetName val="SO1.1.10_Kry"/>
      <sheetName val="SO1.1.10_Rek"/>
      <sheetName val="SO1.1.10_Roz"/>
      <sheetName val="SO1.1.11_Kry"/>
      <sheetName val="SO1.1.11_Rek"/>
      <sheetName val="SO1.1.11_Roz"/>
      <sheetName val="SO1.1.12_Kry"/>
      <sheetName val="SO1.1.12_Rek"/>
      <sheetName val="SO1.1.12_Roz"/>
      <sheetName val="SO1.2.01a_Kry"/>
      <sheetName val="SO1.2.01a_Rek"/>
      <sheetName val="SO1.2.01a_Roz"/>
      <sheetName val="SO1.2.01a_vypis_materialu"/>
      <sheetName val="SO1.2.01b_cast_A"/>
      <sheetName val="SO1.2.01b_cast_B"/>
      <sheetName val="SO1.2.01b_cast_C"/>
      <sheetName val="SO1.2.01c_Kry"/>
      <sheetName val="SO1.2.01c_Rek"/>
      <sheetName val="SO1.2.01c_Roz"/>
      <sheetName val="SO1.3.01_Kry"/>
      <sheetName val="SO1.3.01_Rek"/>
      <sheetName val="SO1.3.01_Roz"/>
      <sheetName val="SO 1.3.02"/>
      <sheetName val="SO1.3.03_Kry"/>
      <sheetName val="SO1.3.03_Rek"/>
      <sheetName val="SO1.3.03_Roz"/>
      <sheetName val="SO1.4.01_Kry"/>
      <sheetName val="SO1.4.01_Rek"/>
      <sheetName val="SO1.4.02_Kry"/>
      <sheetName val="SO1.4.02_Rek"/>
      <sheetName val="SO1.4.02_Roz"/>
      <sheetName val="SO1.5.1.01_Kry"/>
      <sheetName val="SO1.5.1.01_Rek"/>
      <sheetName val="SO1.5.1.01_Roz"/>
      <sheetName val="SO1.5.1.03_Kry"/>
      <sheetName val="SO1.5.1.03_Rek"/>
      <sheetName val="SO1.5.1.03_Roz"/>
      <sheetName val="SO1.5.1.04_Kry"/>
      <sheetName val="SO1.5.1.04_Rek"/>
      <sheetName val="SO1.5.1.04_Roz"/>
      <sheetName val="SO1.5.1.05_Kry"/>
      <sheetName val="SO1.5.1.05_Rek"/>
      <sheetName val="SO1.5.1.05_Roz"/>
      <sheetName val="SO1.5.1.06_Kry"/>
      <sheetName val="SO1.5.1.06_Rek"/>
      <sheetName val="SO1.5.1.06_Roz"/>
      <sheetName val="SO1.5.1.07_Kry"/>
      <sheetName val="SO1.5.1.07_Rek"/>
      <sheetName val="SO1.5.1.07_Roz"/>
      <sheetName val="SO1.5.1.08_Kry"/>
      <sheetName val="SO1.5.1.08_Rek"/>
      <sheetName val="SO1.5.1.08_Roz"/>
      <sheetName val="SO1.5.1.09_Kry"/>
      <sheetName val="SO1.5.1.09_Rek"/>
      <sheetName val="SO1.5.1.09_Roz"/>
      <sheetName val="SO1.5.3.01_Kry"/>
      <sheetName val="SO1.5.3.01_Rek"/>
      <sheetName val="SO1.5.3.01_Roz"/>
      <sheetName val="SO1.5.3.02_Kry"/>
      <sheetName val="SO1.5.3.02_Rek"/>
      <sheetName val="SO1.5.3.02_Roz"/>
      <sheetName val="SO1.5.04_Kry"/>
      <sheetName val="SO1.5.04_Rek"/>
      <sheetName val="SO1.5.04_Roz"/>
      <sheetName val="SO1.5.5.01_Kry"/>
      <sheetName val="SO1.5.5.01_Rek"/>
      <sheetName val="SO1.5.5.01_Roz"/>
      <sheetName val="SO1.5.06_Kry"/>
      <sheetName val="SO1.5.06_Rek"/>
      <sheetName val="SO1.5.06_Roz"/>
      <sheetName val="SO1.6.01_Kry"/>
      <sheetName val="SO1.6.01_Rek"/>
      <sheetName val="SO1.6.01_Roz"/>
      <sheetName val="SO1.6.02_Kry"/>
      <sheetName val="SO1.6.02_Rek"/>
      <sheetName val="SO1.6.02_Roz"/>
      <sheetName val="SO1.6.03_Kry"/>
      <sheetName val="SO1.6.03_Rek"/>
      <sheetName val="SO1.6.03_Roz"/>
      <sheetName val="SO1.6.04a_Kry"/>
      <sheetName val="SO1.6.04a_Rek"/>
      <sheetName val="SO1.6.04a_Roz"/>
      <sheetName val="SO1.6.04b_Kry"/>
      <sheetName val="SO1.6.04b_Rek"/>
      <sheetName val="SO1.6.04b_Roz"/>
      <sheetName val="SO2.1.01_Kry"/>
      <sheetName val="SO2.1.01_Rek"/>
      <sheetName val="SO2.1.01_Roz"/>
      <sheetName val="SO2.1.02a_Kry"/>
      <sheetName val="SO2.1.02a_Rek"/>
      <sheetName val="SO2.1.02a_Roz"/>
      <sheetName val="SO2.1.02b_Kry"/>
      <sheetName val="SO2.1.02b_Rek"/>
      <sheetName val="SO2.1.02b_Roz"/>
      <sheetName val="SO2.1.03_Kry"/>
      <sheetName val="SO2.1.03_Rek"/>
      <sheetName val="SO2.1.03_Roz"/>
      <sheetName val="SO2.1.04_Kry"/>
      <sheetName val="SO2.1.04_Rek"/>
      <sheetName val="SO2.1.04_Roz"/>
      <sheetName val="SO2.1.05_Kry"/>
      <sheetName val="SO2.1.05_Rek"/>
      <sheetName val="SO2.1.05_Roz"/>
      <sheetName val="SO2.1.06_Kry"/>
      <sheetName val="SO2.1.06_Rek"/>
      <sheetName val="SO2.1.06_Roz"/>
      <sheetName val="SO2.2.01_Kry"/>
      <sheetName val="SO2.2.01_Rek"/>
      <sheetName val="SO2.2.01_Roz"/>
      <sheetName val="SO2.3.1.01_Kry"/>
      <sheetName val="SO2.3.1.01_Rek"/>
      <sheetName val="SO2.3.1.01_Roz"/>
      <sheetName val="SO2.3.1.02_Kry"/>
      <sheetName val="SO2.3.1.02_Rek"/>
      <sheetName val="SO2.3.1.02_Roz"/>
      <sheetName val="SO2.3.1.03_Kry"/>
      <sheetName val="SO2.3.1.03_Rek"/>
      <sheetName val="SO2.3.1.03_Roz"/>
      <sheetName val="SO2.3.1.04_Kry"/>
      <sheetName val="SO2.3.1.04_Rek"/>
      <sheetName val="SO2.3.1.04_Roz"/>
      <sheetName val="SO2.3.1.06_Kry"/>
      <sheetName val="SO2.3.1.06_Rek"/>
      <sheetName val="SO2.3.1.06_Roz"/>
      <sheetName val="SO2.3.1.07_Kry"/>
      <sheetName val="SO2.3.1.07_Rek"/>
      <sheetName val="SO2.3.1.07_Roz"/>
      <sheetName val="SO2.3.1.08_Kry"/>
      <sheetName val="SO2.3.1.08_Rek"/>
      <sheetName val="SO2.3.1.08_Roz"/>
      <sheetName val="SO2.3.1.09_Kry"/>
      <sheetName val="SO2.3.1.09_Rek"/>
      <sheetName val="SO2.3.1.09_Roz"/>
      <sheetName val="SO2.3.1.10_Kry"/>
      <sheetName val="SO2.3.1.10_Rek"/>
      <sheetName val="SO2.3.1.10_Roz"/>
      <sheetName val="SO2.3.1.11_Kry"/>
      <sheetName val="SO2.3.1.11_Rek"/>
      <sheetName val="SO2.3.1.11_Roz"/>
      <sheetName val="SO2.4.01_Kry"/>
      <sheetName val="SO2.4.01_Rek"/>
      <sheetName val="SO2.4.01_Roz"/>
      <sheetName val="SO2.4.02a_Kry"/>
      <sheetName val="SO2.4.02a_Rek"/>
      <sheetName val="SO2.4.02a_Roz"/>
      <sheetName val="SO2.4.02b_Kry"/>
      <sheetName val="SO2.4.02b_Rek"/>
      <sheetName val="SO2.4.02b_Roz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0">
          <cell r="G60">
            <v>10.9</v>
          </cell>
        </row>
      </sheetData>
      <sheetData sheetId="5" refreshError="1"/>
      <sheetData sheetId="6" refreshError="1"/>
      <sheetData sheetId="7" refreshError="1">
        <row r="49">
          <cell r="G49">
            <v>12.5</v>
          </cell>
        </row>
        <row r="51">
          <cell r="G51">
            <v>10.199999999999999</v>
          </cell>
        </row>
        <row r="53">
          <cell r="G53">
            <v>29.7</v>
          </cell>
        </row>
        <row r="61">
          <cell r="G61">
            <v>5.8</v>
          </cell>
        </row>
        <row r="70">
          <cell r="G70">
            <v>115.2</v>
          </cell>
        </row>
        <row r="72">
          <cell r="G72">
            <v>164.7</v>
          </cell>
        </row>
        <row r="74">
          <cell r="G74">
            <v>349.5</v>
          </cell>
        </row>
      </sheetData>
      <sheetData sheetId="8" refreshError="1"/>
      <sheetData sheetId="9" refreshError="1"/>
      <sheetData sheetId="10" refreshError="1">
        <row r="12">
          <cell r="G12">
            <v>29.6</v>
          </cell>
        </row>
        <row r="28">
          <cell r="G28">
            <v>54.2</v>
          </cell>
        </row>
        <row r="35">
          <cell r="G35">
            <v>16.2</v>
          </cell>
        </row>
        <row r="41">
          <cell r="G41">
            <v>96</v>
          </cell>
        </row>
        <row r="43">
          <cell r="G43">
            <v>9.8000000000000007</v>
          </cell>
        </row>
        <row r="51">
          <cell r="G51">
            <v>4.9000000000000004</v>
          </cell>
        </row>
        <row r="53">
          <cell r="G53">
            <v>93.4</v>
          </cell>
        </row>
        <row r="62">
          <cell r="G62">
            <v>243.5</v>
          </cell>
        </row>
      </sheetData>
      <sheetData sheetId="11" refreshError="1"/>
      <sheetData sheetId="12" refreshError="1"/>
      <sheetData sheetId="13" refreshError="1">
        <row r="16">
          <cell r="G16">
            <v>150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>
        <row r="70">
          <cell r="G70">
            <v>5152</v>
          </cell>
        </row>
        <row r="72">
          <cell r="G72">
            <v>825</v>
          </cell>
        </row>
        <row r="73">
          <cell r="G73">
            <v>238.8</v>
          </cell>
        </row>
        <row r="74">
          <cell r="G74">
            <v>30515</v>
          </cell>
        </row>
        <row r="76">
          <cell r="G76">
            <v>32024</v>
          </cell>
        </row>
        <row r="78">
          <cell r="G78">
            <v>34005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Rozpocet"/>
      <sheetName val="#Figury"/>
    </sheetNames>
    <sheetDataSet>
      <sheetData sheetId="0">
        <row r="7">
          <cell r="E7" t="str">
            <v>SSO 1 - Protipovodňová opatření na řece Oslavě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  <pageSetUpPr fitToPage="1"/>
  </sheetPr>
  <dimension ref="A1:X270"/>
  <sheetViews>
    <sheetView showGridLines="0" tabSelected="1" zoomScaleNormal="100" workbookViewId="0">
      <selection activeCell="U51" sqref="U51"/>
    </sheetView>
  </sheetViews>
  <sheetFormatPr defaultColWidth="9" defaultRowHeight="12" customHeight="1"/>
  <cols>
    <col min="1" max="1" width="7.140625" style="108" customWidth="1"/>
    <col min="2" max="2" width="4.5703125" style="20" customWidth="1"/>
    <col min="3" max="3" width="12.28515625" style="20" customWidth="1"/>
    <col min="4" max="4" width="52.85546875" style="20" customWidth="1"/>
    <col min="5" max="5" width="4.5703125" style="172" customWidth="1"/>
    <col min="6" max="6" width="8.42578125" style="4" customWidth="1"/>
    <col min="7" max="7" width="9.7109375" style="7" customWidth="1"/>
    <col min="8" max="8" width="11" style="7" hidden="1" customWidth="1"/>
    <col min="9" max="9" width="12.42578125" style="7" hidden="1" customWidth="1"/>
    <col min="10" max="10" width="13.7109375" style="7" customWidth="1"/>
    <col min="11" max="11" width="8.42578125" style="8" hidden="1" customWidth="1"/>
    <col min="12" max="12" width="10.85546875" style="4" customWidth="1"/>
    <col min="13" max="13" width="9.7109375" style="3" customWidth="1"/>
    <col min="14" max="14" width="12.140625" style="3" customWidth="1"/>
    <col min="15" max="15" width="9.7109375" style="3" customWidth="1"/>
    <col min="16" max="16" width="12.140625" style="3" customWidth="1"/>
    <col min="17" max="17" width="9.7109375" style="191" customWidth="1"/>
    <col min="18" max="18" width="9.7109375" style="3" customWidth="1"/>
    <col min="19" max="19" width="13" style="3" customWidth="1"/>
    <col min="20" max="20" width="9" style="3"/>
    <col min="21" max="21" width="10.140625" style="3" bestFit="1" customWidth="1"/>
    <col min="22" max="22" width="9" style="3"/>
    <col min="23" max="23" width="10.85546875" style="3" customWidth="1"/>
    <col min="24" max="16384" width="9" style="3"/>
  </cols>
  <sheetData>
    <row r="1" spans="1:24" s="53" customFormat="1" ht="18" customHeight="1">
      <c r="A1" s="171" t="s">
        <v>371</v>
      </c>
      <c r="B1" s="48"/>
      <c r="C1" s="48"/>
      <c r="D1" s="48"/>
      <c r="E1" s="268"/>
      <c r="F1" s="48"/>
      <c r="G1" s="48"/>
      <c r="H1" s="48"/>
      <c r="I1" s="48"/>
      <c r="J1" s="49"/>
      <c r="K1" s="48"/>
      <c r="L1" s="48"/>
      <c r="M1" s="49"/>
      <c r="N1" s="50"/>
      <c r="O1" s="50"/>
      <c r="P1" s="51"/>
      <c r="Q1" s="210"/>
      <c r="R1" s="52"/>
      <c r="S1" s="52"/>
      <c r="T1" s="82"/>
      <c r="U1" s="82"/>
      <c r="V1" s="83"/>
      <c r="W1" s="82"/>
      <c r="X1" s="84"/>
    </row>
    <row r="2" spans="1:24" s="53" customFormat="1" ht="11.25" customHeight="1">
      <c r="A2" s="54" t="s">
        <v>0</v>
      </c>
      <c r="B2" s="55"/>
      <c r="C2" s="55"/>
      <c r="D2" s="55"/>
      <c r="E2" s="103"/>
      <c r="F2" s="55"/>
      <c r="G2" s="55"/>
      <c r="H2" s="55"/>
      <c r="I2" s="55"/>
      <c r="J2" s="56"/>
      <c r="K2" s="48"/>
      <c r="L2" s="48"/>
      <c r="M2" s="56"/>
      <c r="N2" s="50"/>
      <c r="O2" s="50"/>
      <c r="P2" s="51"/>
      <c r="Q2" s="210"/>
      <c r="R2" s="52"/>
      <c r="S2" s="52"/>
      <c r="T2" s="82"/>
      <c r="U2" s="82"/>
      <c r="V2" s="85"/>
      <c r="W2" s="82"/>
      <c r="X2" s="84"/>
    </row>
    <row r="3" spans="1:24" s="53" customFormat="1" ht="11.25" customHeight="1">
      <c r="A3" s="54" t="s">
        <v>372</v>
      </c>
      <c r="B3" s="55" t="str">
        <f>'[2]Krycí list'!E7</f>
        <v>SSO 1 - Protipovodňová opatření na řece Oslavě</v>
      </c>
      <c r="C3" s="55"/>
      <c r="D3" s="55"/>
      <c r="E3" s="103"/>
      <c r="F3" s="55"/>
      <c r="G3" s="55"/>
      <c r="H3" s="55"/>
      <c r="I3" s="55"/>
      <c r="J3" s="56"/>
      <c r="K3" s="48"/>
      <c r="L3" s="48"/>
      <c r="M3" s="56"/>
      <c r="N3" s="50"/>
      <c r="O3" s="50"/>
      <c r="P3" s="51"/>
      <c r="Q3" s="210"/>
      <c r="R3" s="52"/>
      <c r="S3" s="52"/>
      <c r="T3" s="82"/>
      <c r="U3" s="82"/>
      <c r="V3" s="85"/>
      <c r="W3" s="82"/>
      <c r="X3" s="84"/>
    </row>
    <row r="4" spans="1:24" s="53" customFormat="1" ht="11.25" customHeight="1">
      <c r="A4" s="55"/>
      <c r="B4" s="55"/>
      <c r="C4" s="55"/>
      <c r="D4" s="55"/>
      <c r="E4" s="104"/>
      <c r="F4" s="55"/>
      <c r="G4" s="55"/>
      <c r="H4" s="55"/>
      <c r="I4" s="55"/>
      <c r="J4" s="56"/>
      <c r="K4" s="48"/>
      <c r="L4" s="48"/>
      <c r="M4" s="56"/>
      <c r="N4" s="50"/>
      <c r="O4" s="50"/>
      <c r="P4" s="51"/>
      <c r="Q4" s="210"/>
      <c r="R4" s="57"/>
      <c r="S4" s="52"/>
      <c r="T4" s="86"/>
      <c r="U4" s="82"/>
      <c r="V4" s="85"/>
      <c r="W4" s="82"/>
      <c r="X4" s="84"/>
    </row>
    <row r="5" spans="1:24" s="53" customFormat="1" ht="19.5" customHeight="1">
      <c r="A5" s="58" t="s">
        <v>373</v>
      </c>
      <c r="B5" s="285" t="s">
        <v>374</v>
      </c>
      <c r="C5" s="286"/>
      <c r="D5" s="55"/>
      <c r="E5" s="269" t="s">
        <v>316</v>
      </c>
      <c r="F5" s="59"/>
      <c r="G5" s="59"/>
      <c r="H5" s="59"/>
      <c r="I5" s="59"/>
      <c r="J5" s="60"/>
      <c r="K5" s="61"/>
      <c r="L5" s="61"/>
      <c r="M5" s="64" t="s">
        <v>256</v>
      </c>
      <c r="N5" s="65"/>
      <c r="O5" s="64" t="s">
        <v>257</v>
      </c>
      <c r="P5" s="60"/>
      <c r="Q5" s="62"/>
      <c r="R5" s="62"/>
      <c r="S5" s="63"/>
      <c r="T5" s="87"/>
      <c r="U5" s="82"/>
      <c r="V5" s="88"/>
      <c r="W5" s="82"/>
      <c r="X5" s="84"/>
    </row>
    <row r="6" spans="1:24" s="53" customFormat="1" ht="19.5" customHeight="1">
      <c r="A6" s="105"/>
      <c r="B6" s="290"/>
      <c r="C6" s="290"/>
      <c r="D6" s="66"/>
      <c r="E6" s="270"/>
      <c r="F6" s="69"/>
      <c r="G6" s="69"/>
      <c r="H6" s="69"/>
      <c r="I6" s="69"/>
      <c r="J6" s="70"/>
      <c r="K6" s="71"/>
      <c r="L6" s="71"/>
      <c r="M6" s="67"/>
      <c r="N6" s="67"/>
      <c r="O6" s="68"/>
      <c r="P6" s="68"/>
      <c r="Q6" s="211"/>
      <c r="R6" s="72"/>
      <c r="S6" s="73"/>
      <c r="T6" s="89"/>
      <c r="U6" s="82"/>
      <c r="V6" s="88"/>
      <c r="W6" s="82"/>
      <c r="X6" s="84"/>
    </row>
    <row r="7" spans="1:24" ht="21.75" customHeight="1">
      <c r="A7" s="74" t="s">
        <v>1</v>
      </c>
      <c r="B7" s="75" t="s">
        <v>2</v>
      </c>
      <c r="C7" s="92" t="s">
        <v>3</v>
      </c>
      <c r="D7" s="74" t="s">
        <v>4</v>
      </c>
      <c r="E7" s="75" t="s">
        <v>5</v>
      </c>
      <c r="F7" s="75" t="s">
        <v>6</v>
      </c>
      <c r="G7" s="75" t="s">
        <v>7</v>
      </c>
      <c r="H7" s="75" t="s">
        <v>8</v>
      </c>
      <c r="I7" s="75" t="s">
        <v>9</v>
      </c>
      <c r="J7" s="75" t="s">
        <v>10</v>
      </c>
      <c r="K7" s="75" t="s">
        <v>11</v>
      </c>
      <c r="L7" s="95" t="s">
        <v>12</v>
      </c>
      <c r="M7" s="287" t="s">
        <v>258</v>
      </c>
      <c r="N7" s="288"/>
      <c r="O7" s="287" t="s">
        <v>259</v>
      </c>
      <c r="P7" s="288"/>
      <c r="Q7" s="212" t="s">
        <v>260</v>
      </c>
      <c r="R7" s="76" t="s">
        <v>261</v>
      </c>
      <c r="S7" s="77" t="s">
        <v>262</v>
      </c>
      <c r="U7" s="41"/>
      <c r="V7" s="41"/>
      <c r="W7" s="41"/>
    </row>
    <row r="8" spans="1:24" ht="12.75" customHeight="1">
      <c r="A8" s="78" t="s">
        <v>13</v>
      </c>
      <c r="B8" s="79" t="s">
        <v>14</v>
      </c>
      <c r="C8" s="93" t="s">
        <v>15</v>
      </c>
      <c r="D8" s="78" t="s">
        <v>16</v>
      </c>
      <c r="E8" s="79" t="s">
        <v>17</v>
      </c>
      <c r="F8" s="79" t="s">
        <v>18</v>
      </c>
      <c r="G8" s="79" t="s">
        <v>19</v>
      </c>
      <c r="H8" s="79" t="s">
        <v>20</v>
      </c>
      <c r="I8" s="79" t="s">
        <v>21</v>
      </c>
      <c r="J8" s="79">
        <v>8</v>
      </c>
      <c r="K8" s="79" t="s">
        <v>22</v>
      </c>
      <c r="L8" s="96">
        <v>9</v>
      </c>
      <c r="M8" s="94" t="s">
        <v>263</v>
      </c>
      <c r="N8" s="91" t="s">
        <v>264</v>
      </c>
      <c r="O8" s="90" t="s">
        <v>263</v>
      </c>
      <c r="P8" s="91" t="s">
        <v>264</v>
      </c>
      <c r="Q8" s="213"/>
      <c r="R8" s="80"/>
      <c r="S8" s="81"/>
      <c r="U8" s="13"/>
      <c r="V8" s="13"/>
      <c r="W8" s="13"/>
    </row>
    <row r="9" spans="1:24" ht="6" customHeight="1">
      <c r="A9" s="106"/>
      <c r="B9" s="14"/>
      <c r="C9" s="14"/>
      <c r="D9" s="14"/>
      <c r="E9" s="271"/>
      <c r="F9" s="14"/>
      <c r="G9" s="14"/>
      <c r="H9" s="14"/>
      <c r="I9" s="14"/>
      <c r="J9" s="14"/>
      <c r="K9" s="14"/>
      <c r="L9" s="14"/>
      <c r="U9" s="13"/>
      <c r="V9" s="13"/>
      <c r="W9" s="13"/>
    </row>
    <row r="10" spans="1:24" s="117" customFormat="1" ht="13.5" customHeight="1">
      <c r="A10" s="112"/>
      <c r="B10" s="112"/>
      <c r="C10" s="113" t="s">
        <v>23</v>
      </c>
      <c r="D10" s="113" t="s">
        <v>24</v>
      </c>
      <c r="E10" s="112"/>
      <c r="F10" s="114"/>
      <c r="G10" s="114"/>
      <c r="H10" s="115"/>
      <c r="I10" s="115"/>
      <c r="J10" s="115">
        <f>J12+J74+J95+J98+J106+J127</f>
        <v>6818321.8348000003</v>
      </c>
      <c r="K10" s="115"/>
      <c r="L10" s="115">
        <v>60.868851739999997</v>
      </c>
      <c r="M10" s="115"/>
      <c r="N10" s="115"/>
      <c r="O10" s="115"/>
      <c r="P10" s="115"/>
      <c r="Q10" s="115"/>
      <c r="R10" s="115"/>
      <c r="S10" s="115"/>
      <c r="T10" s="115"/>
      <c r="U10" s="115"/>
      <c r="V10" s="114"/>
      <c r="W10" s="116"/>
      <c r="X10" s="114"/>
    </row>
    <row r="11" spans="1:24" s="117" customFormat="1" ht="13.5" customHeight="1">
      <c r="A11" s="112"/>
      <c r="B11" s="112"/>
      <c r="C11" s="113"/>
      <c r="D11" s="113"/>
      <c r="E11" s="112"/>
      <c r="F11" s="114"/>
      <c r="G11" s="114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4"/>
      <c r="W11" s="116"/>
      <c r="X11" s="114"/>
    </row>
    <row r="12" spans="1:24" s="118" customFormat="1" ht="12.75" customHeight="1">
      <c r="C12" s="119" t="s">
        <v>13</v>
      </c>
      <c r="D12" s="119" t="s">
        <v>25</v>
      </c>
      <c r="E12" s="120"/>
      <c r="F12" s="121"/>
      <c r="G12" s="121"/>
      <c r="H12" s="122"/>
      <c r="I12" s="122"/>
      <c r="J12" s="122">
        <f>SUM(J13:J72)</f>
        <v>458447.35600000003</v>
      </c>
      <c r="K12" s="122"/>
      <c r="L12" s="122">
        <v>1.7729999999999999E-2</v>
      </c>
      <c r="M12" s="122"/>
      <c r="N12" s="122"/>
      <c r="O12" s="122"/>
      <c r="P12" s="122"/>
      <c r="Q12" s="214"/>
      <c r="R12" s="122"/>
      <c r="S12" s="122"/>
      <c r="T12" s="122"/>
      <c r="U12" s="122"/>
      <c r="V12" s="121"/>
      <c r="W12" s="123"/>
      <c r="X12" s="124"/>
    </row>
    <row r="13" spans="1:24" ht="13.5" customHeight="1">
      <c r="A13" s="139">
        <v>1</v>
      </c>
      <c r="B13" s="140" t="s">
        <v>26</v>
      </c>
      <c r="C13" s="140" t="s">
        <v>27</v>
      </c>
      <c r="D13" s="140" t="s">
        <v>28</v>
      </c>
      <c r="E13" s="272" t="s">
        <v>29</v>
      </c>
      <c r="F13" s="141">
        <v>29</v>
      </c>
      <c r="G13" s="142">
        <v>58.6</v>
      </c>
      <c r="H13" s="143"/>
      <c r="I13" s="143"/>
      <c r="J13" s="143">
        <f>G13*F13</f>
        <v>1699.4</v>
      </c>
      <c r="K13" s="144">
        <v>0</v>
      </c>
      <c r="L13" s="145">
        <v>0</v>
      </c>
      <c r="M13" s="166"/>
      <c r="N13" s="262"/>
      <c r="O13" s="158">
        <v>29</v>
      </c>
      <c r="P13" s="159">
        <f>G13*O13</f>
        <v>1699.4</v>
      </c>
      <c r="Q13" s="215" t="s">
        <v>316</v>
      </c>
      <c r="R13" s="164"/>
      <c r="S13" s="155"/>
      <c r="U13" s="42"/>
      <c r="V13" s="43"/>
      <c r="W13" s="42"/>
    </row>
    <row r="14" spans="1:24" ht="13.5" customHeight="1">
      <c r="A14" s="146">
        <v>2</v>
      </c>
      <c r="B14" s="97" t="s">
        <v>26</v>
      </c>
      <c r="C14" s="97" t="s">
        <v>30</v>
      </c>
      <c r="D14" s="97" t="s">
        <v>31</v>
      </c>
      <c r="E14" s="273" t="s">
        <v>29</v>
      </c>
      <c r="F14" s="98">
        <v>29</v>
      </c>
      <c r="G14" s="99">
        <v>69.8</v>
      </c>
      <c r="H14" s="100"/>
      <c r="I14" s="100"/>
      <c r="J14" s="100">
        <f>G14*F14</f>
        <v>2024.1999999999998</v>
      </c>
      <c r="K14" s="101">
        <v>0</v>
      </c>
      <c r="L14" s="147">
        <v>0</v>
      </c>
      <c r="M14" s="167"/>
      <c r="N14" s="185"/>
      <c r="O14" s="160">
        <v>29</v>
      </c>
      <c r="P14" s="161">
        <f>G14*O14</f>
        <v>2024.1999999999998</v>
      </c>
      <c r="Q14" s="188" t="s">
        <v>316</v>
      </c>
      <c r="R14" s="102"/>
      <c r="S14" s="156"/>
      <c r="U14" s="42"/>
      <c r="V14" s="43"/>
      <c r="W14" s="42"/>
    </row>
    <row r="15" spans="1:24" ht="13.5" customHeight="1">
      <c r="A15" s="146">
        <v>3</v>
      </c>
      <c r="B15" s="97" t="s">
        <v>32</v>
      </c>
      <c r="C15" s="97" t="s">
        <v>33</v>
      </c>
      <c r="D15" s="97" t="s">
        <v>34</v>
      </c>
      <c r="E15" s="273" t="s">
        <v>35</v>
      </c>
      <c r="F15" s="98">
        <v>30</v>
      </c>
      <c r="G15" s="99">
        <v>349.1</v>
      </c>
      <c r="H15" s="100"/>
      <c r="I15" s="100"/>
      <c r="J15" s="100">
        <f>G15*F15</f>
        <v>10473</v>
      </c>
      <c r="K15" s="101">
        <v>0</v>
      </c>
      <c r="L15" s="147">
        <v>0</v>
      </c>
      <c r="M15" s="167"/>
      <c r="N15" s="185"/>
      <c r="O15" s="160"/>
      <c r="P15" s="161"/>
      <c r="Q15" s="188" t="s">
        <v>316</v>
      </c>
      <c r="R15" s="102"/>
      <c r="S15" s="156"/>
      <c r="U15" s="42"/>
      <c r="V15" s="43"/>
      <c r="W15" s="42"/>
    </row>
    <row r="16" spans="1:24" ht="13.5" customHeight="1">
      <c r="A16" s="146">
        <v>4</v>
      </c>
      <c r="B16" s="97" t="s">
        <v>32</v>
      </c>
      <c r="C16" s="97" t="s">
        <v>36</v>
      </c>
      <c r="D16" s="97" t="s">
        <v>37</v>
      </c>
      <c r="E16" s="273" t="s">
        <v>35</v>
      </c>
      <c r="F16" s="98">
        <v>101.1</v>
      </c>
      <c r="G16" s="99">
        <f>[1]SO1.1.03_Roz!G12</f>
        <v>29.6</v>
      </c>
      <c r="H16" s="100"/>
      <c r="I16" s="100"/>
      <c r="J16" s="100">
        <f>G16*F16</f>
        <v>2992.56</v>
      </c>
      <c r="K16" s="101">
        <v>0</v>
      </c>
      <c r="L16" s="147">
        <v>0</v>
      </c>
      <c r="M16" s="167"/>
      <c r="N16" s="185"/>
      <c r="O16" s="160"/>
      <c r="P16" s="161"/>
      <c r="Q16" s="188" t="s">
        <v>316</v>
      </c>
      <c r="R16" s="102"/>
      <c r="S16" s="156"/>
      <c r="U16" s="42"/>
      <c r="V16" s="43"/>
      <c r="W16" s="42"/>
    </row>
    <row r="17" spans="1:23" ht="13.5" customHeight="1">
      <c r="A17" s="146">
        <v>5</v>
      </c>
      <c r="B17" s="97" t="s">
        <v>32</v>
      </c>
      <c r="C17" s="97" t="s">
        <v>38</v>
      </c>
      <c r="D17" s="97" t="s">
        <v>39</v>
      </c>
      <c r="E17" s="273" t="s">
        <v>35</v>
      </c>
      <c r="F17" s="98">
        <v>816</v>
      </c>
      <c r="G17" s="99">
        <v>128.9</v>
      </c>
      <c r="H17" s="100"/>
      <c r="I17" s="100"/>
      <c r="J17" s="100">
        <f>G17*F17</f>
        <v>105182.40000000001</v>
      </c>
      <c r="K17" s="101">
        <v>0</v>
      </c>
      <c r="L17" s="147">
        <v>0</v>
      </c>
      <c r="M17" s="167"/>
      <c r="N17" s="185"/>
      <c r="O17" s="160"/>
      <c r="P17" s="161"/>
      <c r="Q17" s="188" t="s">
        <v>316</v>
      </c>
      <c r="R17" s="102"/>
      <c r="S17" s="156"/>
      <c r="U17" s="42"/>
      <c r="V17" s="43"/>
      <c r="W17" s="42"/>
    </row>
    <row r="18" spans="1:23" ht="13.5" hidden="1" customHeight="1">
      <c r="A18" s="146"/>
      <c r="B18" s="97"/>
      <c r="C18" s="97" t="s">
        <v>40</v>
      </c>
      <c r="D18" s="97" t="s">
        <v>41</v>
      </c>
      <c r="E18" s="273"/>
      <c r="F18" s="98">
        <v>841</v>
      </c>
      <c r="G18" s="99"/>
      <c r="H18" s="100"/>
      <c r="I18" s="100"/>
      <c r="J18" s="100"/>
      <c r="K18" s="101"/>
      <c r="L18" s="147"/>
      <c r="M18" s="167"/>
      <c r="N18" s="185"/>
      <c r="O18" s="160"/>
      <c r="P18" s="161"/>
      <c r="Q18" s="188" t="s">
        <v>316</v>
      </c>
      <c r="R18" s="102"/>
      <c r="S18" s="156"/>
      <c r="U18" s="42"/>
      <c r="V18" s="43"/>
      <c r="W18" s="42"/>
    </row>
    <row r="19" spans="1:23" ht="13.5" hidden="1" customHeight="1">
      <c r="A19" s="146"/>
      <c r="B19" s="97"/>
      <c r="C19" s="97"/>
      <c r="D19" s="97" t="s">
        <v>42</v>
      </c>
      <c r="E19" s="273"/>
      <c r="F19" s="98">
        <v>816</v>
      </c>
      <c r="G19" s="99"/>
      <c r="H19" s="100"/>
      <c r="I19" s="100"/>
      <c r="J19" s="100"/>
      <c r="K19" s="101"/>
      <c r="L19" s="147"/>
      <c r="M19" s="167"/>
      <c r="N19" s="185"/>
      <c r="O19" s="160"/>
      <c r="P19" s="161"/>
      <c r="Q19" s="188" t="s">
        <v>316</v>
      </c>
      <c r="R19" s="102"/>
      <c r="S19" s="156"/>
      <c r="U19" s="42"/>
      <c r="V19" s="43"/>
      <c r="W19" s="42"/>
    </row>
    <row r="20" spans="1:23" ht="13.5" customHeight="1">
      <c r="A20" s="146">
        <v>6</v>
      </c>
      <c r="B20" s="97" t="s">
        <v>32</v>
      </c>
      <c r="C20" s="97" t="s">
        <v>43</v>
      </c>
      <c r="D20" s="97" t="s">
        <v>44</v>
      </c>
      <c r="E20" s="273" t="s">
        <v>35</v>
      </c>
      <c r="F20" s="98">
        <v>122.4</v>
      </c>
      <c r="G20" s="99">
        <v>19.2</v>
      </c>
      <c r="H20" s="100"/>
      <c r="I20" s="100"/>
      <c r="J20" s="100">
        <f>G20*F20</f>
        <v>2350.08</v>
      </c>
      <c r="K20" s="101">
        <v>0</v>
      </c>
      <c r="L20" s="147">
        <v>0</v>
      </c>
      <c r="M20" s="167"/>
      <c r="N20" s="185"/>
      <c r="O20" s="160"/>
      <c r="P20" s="161"/>
      <c r="Q20" s="188" t="s">
        <v>316</v>
      </c>
      <c r="R20" s="102"/>
      <c r="S20" s="156"/>
      <c r="U20" s="42"/>
      <c r="V20" s="43"/>
      <c r="W20" s="42"/>
    </row>
    <row r="21" spans="1:23" ht="13.5" hidden="1" customHeight="1">
      <c r="A21" s="146"/>
      <c r="B21" s="97"/>
      <c r="C21" s="97"/>
      <c r="D21" s="97" t="s">
        <v>45</v>
      </c>
      <c r="E21" s="273"/>
      <c r="F21" s="98">
        <v>122.4</v>
      </c>
      <c r="G21" s="99"/>
      <c r="H21" s="100"/>
      <c r="I21" s="100"/>
      <c r="J21" s="100"/>
      <c r="K21" s="101"/>
      <c r="L21" s="147"/>
      <c r="M21" s="167"/>
      <c r="N21" s="185"/>
      <c r="O21" s="160"/>
      <c r="P21" s="161"/>
      <c r="Q21" s="188" t="s">
        <v>316</v>
      </c>
      <c r="R21" s="102"/>
      <c r="S21" s="156"/>
      <c r="U21" s="42"/>
      <c r="V21" s="43"/>
      <c r="W21" s="42"/>
    </row>
    <row r="22" spans="1:23" ht="13.5" customHeight="1">
      <c r="A22" s="146">
        <v>7</v>
      </c>
      <c r="B22" s="97" t="s">
        <v>32</v>
      </c>
      <c r="C22" s="97" t="s">
        <v>46</v>
      </c>
      <c r="D22" s="97" t="s">
        <v>47</v>
      </c>
      <c r="E22" s="273" t="s">
        <v>35</v>
      </c>
      <c r="F22" s="98">
        <v>25</v>
      </c>
      <c r="G22" s="99">
        <v>407.6</v>
      </c>
      <c r="H22" s="100"/>
      <c r="I22" s="100"/>
      <c r="J22" s="100">
        <f>G22*F22</f>
        <v>10190</v>
      </c>
      <c r="K22" s="101">
        <v>0</v>
      </c>
      <c r="L22" s="147">
        <v>0</v>
      </c>
      <c r="M22" s="167"/>
      <c r="N22" s="185"/>
      <c r="O22" s="160"/>
      <c r="P22" s="161"/>
      <c r="Q22" s="188" t="s">
        <v>316</v>
      </c>
      <c r="R22" s="102"/>
      <c r="S22" s="156"/>
      <c r="U22" s="42"/>
      <c r="V22" s="43"/>
      <c r="W22" s="42"/>
    </row>
    <row r="23" spans="1:23" ht="13.5" hidden="1" customHeight="1">
      <c r="A23" s="146"/>
      <c r="B23" s="97"/>
      <c r="C23" s="97"/>
      <c r="D23" s="97" t="s">
        <v>48</v>
      </c>
      <c r="E23" s="273"/>
      <c r="F23" s="98">
        <v>25</v>
      </c>
      <c r="G23" s="99"/>
      <c r="H23" s="100"/>
      <c r="I23" s="100"/>
      <c r="J23" s="100"/>
      <c r="K23" s="101"/>
      <c r="L23" s="147"/>
      <c r="M23" s="167"/>
      <c r="N23" s="185"/>
      <c r="O23" s="160"/>
      <c r="P23" s="161"/>
      <c r="Q23" s="188" t="s">
        <v>316</v>
      </c>
      <c r="R23" s="102"/>
      <c r="S23" s="156"/>
      <c r="U23" s="42"/>
      <c r="V23" s="43"/>
      <c r="W23" s="42"/>
    </row>
    <row r="24" spans="1:23" ht="13.5" customHeight="1">
      <c r="A24" s="146">
        <v>8</v>
      </c>
      <c r="B24" s="97" t="s">
        <v>32</v>
      </c>
      <c r="C24" s="97" t="s">
        <v>49</v>
      </c>
      <c r="D24" s="97" t="s">
        <v>50</v>
      </c>
      <c r="E24" s="273" t="s">
        <v>35</v>
      </c>
      <c r="F24" s="98">
        <v>3.75</v>
      </c>
      <c r="G24" s="99">
        <v>19.2</v>
      </c>
      <c r="H24" s="100"/>
      <c r="I24" s="100"/>
      <c r="J24" s="100">
        <f>G24*F24</f>
        <v>72</v>
      </c>
      <c r="K24" s="101">
        <v>0</v>
      </c>
      <c r="L24" s="147">
        <v>0</v>
      </c>
      <c r="M24" s="167"/>
      <c r="N24" s="185"/>
      <c r="O24" s="160"/>
      <c r="P24" s="161"/>
      <c r="Q24" s="188" t="s">
        <v>316</v>
      </c>
      <c r="R24" s="102"/>
      <c r="S24" s="156"/>
      <c r="U24" s="42"/>
      <c r="V24" s="43"/>
      <c r="W24" s="42"/>
    </row>
    <row r="25" spans="1:23" ht="13.5" hidden="1" customHeight="1">
      <c r="A25" s="146"/>
      <c r="B25" s="97"/>
      <c r="C25" s="97"/>
      <c r="D25" s="97" t="s">
        <v>51</v>
      </c>
      <c r="E25" s="273"/>
      <c r="F25" s="98">
        <v>3.75</v>
      </c>
      <c r="G25" s="99"/>
      <c r="H25" s="100"/>
      <c r="I25" s="100"/>
      <c r="J25" s="100"/>
      <c r="K25" s="101"/>
      <c r="L25" s="147"/>
      <c r="M25" s="167"/>
      <c r="N25" s="185"/>
      <c r="O25" s="160"/>
      <c r="P25" s="161"/>
      <c r="Q25" s="188" t="s">
        <v>316</v>
      </c>
      <c r="R25" s="102"/>
      <c r="S25" s="156"/>
      <c r="U25" s="42"/>
      <c r="V25" s="43"/>
      <c r="W25" s="42"/>
    </row>
    <row r="26" spans="1:23" ht="13.5" customHeight="1">
      <c r="A26" s="146">
        <v>9</v>
      </c>
      <c r="B26" s="97" t="s">
        <v>32</v>
      </c>
      <c r="C26" s="97" t="s">
        <v>52</v>
      </c>
      <c r="D26" s="97" t="s">
        <v>53</v>
      </c>
      <c r="E26" s="273" t="s">
        <v>35</v>
      </c>
      <c r="F26" s="98">
        <v>67.28</v>
      </c>
      <c r="G26" s="99">
        <v>69.3</v>
      </c>
      <c r="H26" s="100"/>
      <c r="I26" s="100"/>
      <c r="J26" s="100">
        <f>G26*F26</f>
        <v>4662.5039999999999</v>
      </c>
      <c r="K26" s="101">
        <v>0</v>
      </c>
      <c r="L26" s="147">
        <v>0</v>
      </c>
      <c r="M26" s="167"/>
      <c r="N26" s="185"/>
      <c r="O26" s="160"/>
      <c r="P26" s="161"/>
      <c r="Q26" s="188" t="s">
        <v>316</v>
      </c>
      <c r="R26" s="102"/>
      <c r="S26" s="156"/>
      <c r="U26" s="42"/>
      <c r="V26" s="43"/>
      <c r="W26" s="42"/>
    </row>
    <row r="27" spans="1:23" ht="13.5" hidden="1" customHeight="1">
      <c r="A27" s="146"/>
      <c r="B27" s="97"/>
      <c r="C27" s="97"/>
      <c r="D27" s="97" t="s">
        <v>54</v>
      </c>
      <c r="E27" s="273"/>
      <c r="F27" s="98">
        <v>67.28</v>
      </c>
      <c r="G27" s="99"/>
      <c r="H27" s="100"/>
      <c r="I27" s="100"/>
      <c r="J27" s="100"/>
      <c r="K27" s="101"/>
      <c r="L27" s="147"/>
      <c r="M27" s="167"/>
      <c r="N27" s="185"/>
      <c r="O27" s="160"/>
      <c r="P27" s="161"/>
      <c r="Q27" s="188" t="s">
        <v>316</v>
      </c>
      <c r="R27" s="102"/>
      <c r="S27" s="156"/>
      <c r="U27" s="42"/>
      <c r="V27" s="43"/>
      <c r="W27" s="42"/>
    </row>
    <row r="28" spans="1:23" ht="13.5" customHeight="1">
      <c r="A28" s="146">
        <v>10</v>
      </c>
      <c r="B28" s="97" t="s">
        <v>32</v>
      </c>
      <c r="C28" s="97" t="s">
        <v>55</v>
      </c>
      <c r="D28" s="97" t="s">
        <v>56</v>
      </c>
      <c r="E28" s="273" t="s">
        <v>35</v>
      </c>
      <c r="F28" s="98">
        <v>601.75</v>
      </c>
      <c r="G28" s="99">
        <v>46.8</v>
      </c>
      <c r="H28" s="100"/>
      <c r="I28" s="100"/>
      <c r="J28" s="100">
        <f>G28*F28</f>
        <v>28161.899999999998</v>
      </c>
      <c r="K28" s="101">
        <v>0</v>
      </c>
      <c r="L28" s="147">
        <v>0</v>
      </c>
      <c r="M28" s="167"/>
      <c r="N28" s="185"/>
      <c r="O28" s="160"/>
      <c r="P28" s="161"/>
      <c r="Q28" s="188" t="s">
        <v>316</v>
      </c>
      <c r="R28" s="102"/>
      <c r="S28" s="156"/>
      <c r="U28" s="42"/>
      <c r="V28" s="43"/>
      <c r="W28" s="42"/>
    </row>
    <row r="29" spans="1:23" ht="13.5" hidden="1" customHeight="1">
      <c r="A29" s="146"/>
      <c r="B29" s="97"/>
      <c r="C29" s="97"/>
      <c r="D29" s="97" t="s">
        <v>57</v>
      </c>
      <c r="E29" s="273"/>
      <c r="F29" s="98">
        <v>101.1</v>
      </c>
      <c r="G29" s="99"/>
      <c r="H29" s="100"/>
      <c r="I29" s="100"/>
      <c r="J29" s="100"/>
      <c r="K29" s="101"/>
      <c r="L29" s="147"/>
      <c r="M29" s="167"/>
      <c r="N29" s="185"/>
      <c r="O29" s="160"/>
      <c r="P29" s="161"/>
      <c r="Q29" s="188" t="s">
        <v>316</v>
      </c>
      <c r="R29" s="102"/>
      <c r="S29" s="156"/>
      <c r="U29" s="42"/>
      <c r="V29" s="43"/>
      <c r="W29" s="42"/>
    </row>
    <row r="30" spans="1:23" ht="13.5" hidden="1" customHeight="1">
      <c r="A30" s="146"/>
      <c r="B30" s="97"/>
      <c r="C30" s="97"/>
      <c r="D30" s="97" t="s">
        <v>58</v>
      </c>
      <c r="E30" s="273"/>
      <c r="F30" s="98">
        <v>412</v>
      </c>
      <c r="G30" s="99"/>
      <c r="H30" s="100"/>
      <c r="I30" s="100"/>
      <c r="J30" s="100"/>
      <c r="K30" s="101"/>
      <c r="L30" s="147"/>
      <c r="M30" s="167"/>
      <c r="N30" s="185"/>
      <c r="O30" s="160"/>
      <c r="P30" s="161"/>
      <c r="Q30" s="188" t="s">
        <v>316</v>
      </c>
      <c r="R30" s="102"/>
      <c r="S30" s="156"/>
      <c r="U30" s="42"/>
      <c r="V30" s="43"/>
      <c r="W30" s="42"/>
    </row>
    <row r="31" spans="1:23" ht="13.5" hidden="1" customHeight="1">
      <c r="A31" s="146"/>
      <c r="B31" s="97"/>
      <c r="C31" s="97"/>
      <c r="D31" s="97" t="s">
        <v>59</v>
      </c>
      <c r="E31" s="273"/>
      <c r="F31" s="98">
        <v>88.65</v>
      </c>
      <c r="G31" s="99"/>
      <c r="H31" s="100"/>
      <c r="I31" s="100"/>
      <c r="J31" s="100"/>
      <c r="K31" s="101"/>
      <c r="L31" s="147"/>
      <c r="M31" s="167"/>
      <c r="N31" s="185"/>
      <c r="O31" s="160"/>
      <c r="P31" s="161"/>
      <c r="Q31" s="188" t="s">
        <v>316</v>
      </c>
      <c r="R31" s="102"/>
      <c r="S31" s="156"/>
      <c r="U31" s="42"/>
      <c r="V31" s="43"/>
      <c r="W31" s="42"/>
    </row>
    <row r="32" spans="1:23" ht="13.5" hidden="1" customHeight="1">
      <c r="A32" s="146"/>
      <c r="B32" s="97"/>
      <c r="C32" s="97"/>
      <c r="D32" s="97" t="s">
        <v>60</v>
      </c>
      <c r="E32" s="273"/>
      <c r="F32" s="98">
        <v>601.75</v>
      </c>
      <c r="G32" s="99"/>
      <c r="H32" s="100"/>
      <c r="I32" s="100"/>
      <c r="J32" s="100"/>
      <c r="K32" s="101"/>
      <c r="L32" s="147"/>
      <c r="M32" s="167"/>
      <c r="N32" s="185"/>
      <c r="O32" s="160"/>
      <c r="P32" s="161"/>
      <c r="Q32" s="188" t="s">
        <v>316</v>
      </c>
      <c r="R32" s="102"/>
      <c r="S32" s="156"/>
      <c r="U32" s="42"/>
      <c r="V32" s="43"/>
      <c r="W32" s="42"/>
    </row>
    <row r="33" spans="1:23" ht="13.5" customHeight="1">
      <c r="A33" s="146">
        <v>11</v>
      </c>
      <c r="B33" s="97" t="s">
        <v>32</v>
      </c>
      <c r="C33" s="97" t="s">
        <v>61</v>
      </c>
      <c r="D33" s="97" t="s">
        <v>62</v>
      </c>
      <c r="E33" s="273" t="s">
        <v>35</v>
      </c>
      <c r="F33" s="98">
        <v>190.6</v>
      </c>
      <c r="G33" s="99">
        <v>66.400000000000006</v>
      </c>
      <c r="H33" s="100"/>
      <c r="I33" s="100"/>
      <c r="J33" s="100">
        <f>G33*F33</f>
        <v>12655.84</v>
      </c>
      <c r="K33" s="101">
        <v>0</v>
      </c>
      <c r="L33" s="147">
        <v>0</v>
      </c>
      <c r="M33" s="167"/>
      <c r="N33" s="185"/>
      <c r="O33" s="160"/>
      <c r="P33" s="161"/>
      <c r="Q33" s="188" t="s">
        <v>316</v>
      </c>
      <c r="R33" s="102"/>
      <c r="S33" s="156"/>
      <c r="U33" s="42"/>
      <c r="V33" s="43"/>
      <c r="W33" s="42"/>
    </row>
    <row r="34" spans="1:23" ht="13.5" hidden="1" customHeight="1">
      <c r="A34" s="146"/>
      <c r="B34" s="97"/>
      <c r="C34" s="97"/>
      <c r="D34" s="97" t="s">
        <v>63</v>
      </c>
      <c r="E34" s="273"/>
      <c r="F34" s="98">
        <v>190.6</v>
      </c>
      <c r="G34" s="99"/>
      <c r="H34" s="100"/>
      <c r="I34" s="100"/>
      <c r="J34" s="100"/>
      <c r="K34" s="101"/>
      <c r="L34" s="147"/>
      <c r="M34" s="167"/>
      <c r="N34" s="185"/>
      <c r="O34" s="160"/>
      <c r="P34" s="161"/>
      <c r="Q34" s="188" t="s">
        <v>316</v>
      </c>
      <c r="R34" s="102"/>
      <c r="S34" s="156"/>
      <c r="U34" s="42"/>
      <c r="V34" s="43"/>
      <c r="W34" s="42"/>
    </row>
    <row r="35" spans="1:23" ht="13.5" customHeight="1">
      <c r="A35" s="146">
        <v>12</v>
      </c>
      <c r="B35" s="97" t="s">
        <v>32</v>
      </c>
      <c r="C35" s="97" t="s">
        <v>64</v>
      </c>
      <c r="D35" s="97" t="s">
        <v>65</v>
      </c>
      <c r="E35" s="273" t="s">
        <v>35</v>
      </c>
      <c r="F35" s="98">
        <v>444.4</v>
      </c>
      <c r="G35" s="99">
        <v>223.4</v>
      </c>
      <c r="H35" s="100"/>
      <c r="I35" s="100"/>
      <c r="J35" s="100">
        <f>G35*F35</f>
        <v>99278.959999999992</v>
      </c>
      <c r="K35" s="101">
        <v>0</v>
      </c>
      <c r="L35" s="147">
        <v>0</v>
      </c>
      <c r="M35" s="167"/>
      <c r="N35" s="185"/>
      <c r="O35" s="160"/>
      <c r="P35" s="161"/>
      <c r="Q35" s="188" t="s">
        <v>316</v>
      </c>
      <c r="R35" s="102"/>
      <c r="S35" s="156"/>
      <c r="U35" s="42"/>
      <c r="V35" s="43"/>
      <c r="W35" s="42"/>
    </row>
    <row r="36" spans="1:23" ht="13.5" hidden="1" customHeight="1">
      <c r="A36" s="146"/>
      <c r="B36" s="97"/>
      <c r="C36" s="97" t="s">
        <v>66</v>
      </c>
      <c r="D36" s="97" t="s">
        <v>67</v>
      </c>
      <c r="E36" s="273"/>
      <c r="F36" s="98">
        <v>444.4</v>
      </c>
      <c r="G36" s="99"/>
      <c r="H36" s="100"/>
      <c r="I36" s="100"/>
      <c r="J36" s="100"/>
      <c r="K36" s="101"/>
      <c r="L36" s="147"/>
      <c r="M36" s="167"/>
      <c r="N36" s="185"/>
      <c r="O36" s="160"/>
      <c r="P36" s="161"/>
      <c r="Q36" s="188" t="s">
        <v>316</v>
      </c>
      <c r="R36" s="102"/>
      <c r="S36" s="156"/>
      <c r="U36" s="42"/>
      <c r="V36" s="43"/>
      <c r="W36" s="42"/>
    </row>
    <row r="37" spans="1:23" ht="13.5" customHeight="1">
      <c r="A37" s="146">
        <v>13</v>
      </c>
      <c r="B37" s="97" t="s">
        <v>32</v>
      </c>
      <c r="C37" s="97" t="s">
        <v>68</v>
      </c>
      <c r="D37" s="97" t="s">
        <v>69</v>
      </c>
      <c r="E37" s="273" t="s">
        <v>35</v>
      </c>
      <c r="F37" s="98">
        <v>294.64999999999998</v>
      </c>
      <c r="G37" s="99">
        <f>[1]SO1.1.03_Roz!G28</f>
        <v>54.2</v>
      </c>
      <c r="H37" s="100"/>
      <c r="I37" s="100"/>
      <c r="J37" s="100">
        <f>G37*F37</f>
        <v>15970.029999999999</v>
      </c>
      <c r="K37" s="101">
        <v>0</v>
      </c>
      <c r="L37" s="147">
        <v>0</v>
      </c>
      <c r="M37" s="167"/>
      <c r="N37" s="185"/>
      <c r="O37" s="160"/>
      <c r="P37" s="161"/>
      <c r="Q37" s="188" t="s">
        <v>316</v>
      </c>
      <c r="R37" s="102"/>
      <c r="S37" s="156"/>
      <c r="U37" s="42"/>
      <c r="V37" s="43"/>
      <c r="W37" s="42"/>
    </row>
    <row r="38" spans="1:23" ht="13.5" hidden="1" customHeight="1">
      <c r="A38" s="146"/>
      <c r="B38" s="97"/>
      <c r="C38" s="97"/>
      <c r="D38" s="97" t="s">
        <v>70</v>
      </c>
      <c r="E38" s="273"/>
      <c r="F38" s="98">
        <v>206</v>
      </c>
      <c r="G38" s="99"/>
      <c r="H38" s="100"/>
      <c r="I38" s="100"/>
      <c r="J38" s="100"/>
      <c r="K38" s="101"/>
      <c r="L38" s="147"/>
      <c r="M38" s="167"/>
      <c r="N38" s="185"/>
      <c r="O38" s="160"/>
      <c r="P38" s="161"/>
      <c r="Q38" s="188" t="s">
        <v>316</v>
      </c>
      <c r="R38" s="102"/>
      <c r="S38" s="156"/>
      <c r="U38" s="42"/>
      <c r="V38" s="43"/>
      <c r="W38" s="42"/>
    </row>
    <row r="39" spans="1:23" ht="13.5" hidden="1" customHeight="1">
      <c r="A39" s="146"/>
      <c r="B39" s="97"/>
      <c r="C39" s="97"/>
      <c r="D39" s="97" t="s">
        <v>71</v>
      </c>
      <c r="E39" s="273"/>
      <c r="F39" s="98">
        <v>88.65</v>
      </c>
      <c r="G39" s="99"/>
      <c r="H39" s="100"/>
      <c r="I39" s="100"/>
      <c r="J39" s="100"/>
      <c r="K39" s="101"/>
      <c r="L39" s="147"/>
      <c r="M39" s="167"/>
      <c r="N39" s="185"/>
      <c r="O39" s="160"/>
      <c r="P39" s="161"/>
      <c r="Q39" s="188" t="s">
        <v>316</v>
      </c>
      <c r="R39" s="102"/>
      <c r="S39" s="156"/>
      <c r="U39" s="42"/>
      <c r="V39" s="43"/>
      <c r="W39" s="42"/>
    </row>
    <row r="40" spans="1:23" ht="13.5" hidden="1" customHeight="1">
      <c r="A40" s="146"/>
      <c r="B40" s="97"/>
      <c r="C40" s="97"/>
      <c r="D40" s="97" t="s">
        <v>60</v>
      </c>
      <c r="E40" s="273"/>
      <c r="F40" s="98">
        <v>294.64999999999998</v>
      </c>
      <c r="G40" s="99"/>
      <c r="H40" s="100"/>
      <c r="I40" s="100"/>
      <c r="J40" s="100"/>
      <c r="K40" s="101"/>
      <c r="L40" s="147"/>
      <c r="M40" s="167"/>
      <c r="N40" s="185"/>
      <c r="O40" s="160"/>
      <c r="P40" s="161"/>
      <c r="Q40" s="188" t="s">
        <v>316</v>
      </c>
      <c r="R40" s="102"/>
      <c r="S40" s="156"/>
      <c r="U40" s="42"/>
      <c r="V40" s="43"/>
      <c r="W40" s="42"/>
    </row>
    <row r="41" spans="1:23" ht="13.5" customHeight="1">
      <c r="A41" s="146">
        <v>14</v>
      </c>
      <c r="B41" s="97" t="s">
        <v>32</v>
      </c>
      <c r="C41" s="97" t="s">
        <v>72</v>
      </c>
      <c r="D41" s="97" t="s">
        <v>73</v>
      </c>
      <c r="E41" s="273" t="s">
        <v>35</v>
      </c>
      <c r="F41" s="98">
        <v>307.10000000000002</v>
      </c>
      <c r="G41" s="99">
        <f>[1]SO1.1.03_Roz!G35</f>
        <v>16.2</v>
      </c>
      <c r="H41" s="100"/>
      <c r="I41" s="100"/>
      <c r="J41" s="100">
        <f>G41*F41</f>
        <v>4975.0200000000004</v>
      </c>
      <c r="K41" s="101">
        <v>0</v>
      </c>
      <c r="L41" s="147">
        <v>0</v>
      </c>
      <c r="M41" s="167"/>
      <c r="N41" s="185"/>
      <c r="O41" s="160"/>
      <c r="P41" s="161"/>
      <c r="Q41" s="188" t="s">
        <v>316</v>
      </c>
      <c r="R41" s="102"/>
      <c r="S41" s="156"/>
      <c r="U41" s="42"/>
      <c r="V41" s="43"/>
      <c r="W41" s="42"/>
    </row>
    <row r="42" spans="1:23" ht="13.5" hidden="1" customHeight="1">
      <c r="A42" s="146"/>
      <c r="B42" s="97"/>
      <c r="C42" s="97"/>
      <c r="D42" s="97" t="s">
        <v>74</v>
      </c>
      <c r="E42" s="273"/>
      <c r="F42" s="98">
        <v>101.1</v>
      </c>
      <c r="G42" s="99"/>
      <c r="H42" s="100"/>
      <c r="I42" s="100"/>
      <c r="J42" s="100"/>
      <c r="K42" s="101"/>
      <c r="L42" s="147"/>
      <c r="M42" s="167"/>
      <c r="N42" s="185"/>
      <c r="O42" s="160"/>
      <c r="P42" s="161"/>
      <c r="Q42" s="188" t="s">
        <v>316</v>
      </c>
      <c r="R42" s="102"/>
      <c r="S42" s="156"/>
      <c r="U42" s="42"/>
      <c r="V42" s="43"/>
      <c r="W42" s="42"/>
    </row>
    <row r="43" spans="1:23" ht="13.5" hidden="1" customHeight="1">
      <c r="A43" s="146"/>
      <c r="B43" s="97"/>
      <c r="C43" s="97"/>
      <c r="D43" s="97" t="s">
        <v>75</v>
      </c>
      <c r="E43" s="273"/>
      <c r="F43" s="98">
        <v>206</v>
      </c>
      <c r="G43" s="99"/>
      <c r="H43" s="100"/>
      <c r="I43" s="100"/>
      <c r="J43" s="100"/>
      <c r="K43" s="101"/>
      <c r="L43" s="147"/>
      <c r="M43" s="167"/>
      <c r="N43" s="185"/>
      <c r="O43" s="160"/>
      <c r="P43" s="161"/>
      <c r="Q43" s="188" t="s">
        <v>316</v>
      </c>
      <c r="R43" s="102"/>
      <c r="S43" s="156"/>
      <c r="U43" s="42"/>
      <c r="V43" s="43"/>
      <c r="W43" s="42"/>
    </row>
    <row r="44" spans="1:23" ht="13.5" hidden="1" customHeight="1">
      <c r="A44" s="146"/>
      <c r="B44" s="97"/>
      <c r="C44" s="97"/>
      <c r="D44" s="97" t="s">
        <v>60</v>
      </c>
      <c r="E44" s="273"/>
      <c r="F44" s="98">
        <v>307.10000000000002</v>
      </c>
      <c r="G44" s="99"/>
      <c r="H44" s="100"/>
      <c r="I44" s="100"/>
      <c r="J44" s="100"/>
      <c r="K44" s="101"/>
      <c r="L44" s="147"/>
      <c r="M44" s="167"/>
      <c r="N44" s="185"/>
      <c r="O44" s="160"/>
      <c r="P44" s="161"/>
      <c r="Q44" s="188" t="s">
        <v>316</v>
      </c>
      <c r="R44" s="102"/>
      <c r="S44" s="156"/>
      <c r="U44" s="42"/>
      <c r="V44" s="43"/>
      <c r="W44" s="42"/>
    </row>
    <row r="45" spans="1:23" ht="13.5" customHeight="1">
      <c r="A45" s="146">
        <v>15</v>
      </c>
      <c r="B45" s="97" t="s">
        <v>32</v>
      </c>
      <c r="C45" s="97" t="s">
        <v>76</v>
      </c>
      <c r="D45" s="97" t="s">
        <v>77</v>
      </c>
      <c r="E45" s="273" t="s">
        <v>78</v>
      </c>
      <c r="F45" s="98">
        <v>711.04</v>
      </c>
      <c r="G45" s="99">
        <f>[1]SO1.1.04_Roz!G16</f>
        <v>150</v>
      </c>
      <c r="H45" s="100"/>
      <c r="I45" s="100"/>
      <c r="J45" s="100">
        <f>G45*F45</f>
        <v>106656</v>
      </c>
      <c r="K45" s="101">
        <v>0</v>
      </c>
      <c r="L45" s="147">
        <v>0</v>
      </c>
      <c r="M45" s="167"/>
      <c r="N45" s="185"/>
      <c r="O45" s="160"/>
      <c r="P45" s="161"/>
      <c r="Q45" s="188" t="s">
        <v>316</v>
      </c>
      <c r="R45" s="102"/>
      <c r="S45" s="156"/>
      <c r="U45" s="42"/>
      <c r="V45" s="43"/>
      <c r="W45" s="42"/>
    </row>
    <row r="46" spans="1:23" ht="13.5" hidden="1" customHeight="1">
      <c r="A46" s="146"/>
      <c r="B46" s="97"/>
      <c r="C46" s="97"/>
      <c r="D46" s="97" t="s">
        <v>79</v>
      </c>
      <c r="E46" s="273"/>
      <c r="F46" s="98">
        <v>711.04</v>
      </c>
      <c r="G46" s="99"/>
      <c r="H46" s="100"/>
      <c r="I46" s="100"/>
      <c r="J46" s="100"/>
      <c r="K46" s="101"/>
      <c r="L46" s="147"/>
      <c r="M46" s="167"/>
      <c r="N46" s="185"/>
      <c r="O46" s="160"/>
      <c r="P46" s="161"/>
      <c r="Q46" s="188" t="s">
        <v>316</v>
      </c>
      <c r="R46" s="102"/>
      <c r="S46" s="156"/>
      <c r="U46" s="42"/>
      <c r="V46" s="43"/>
      <c r="W46" s="42"/>
    </row>
    <row r="47" spans="1:23" ht="13.5" customHeight="1">
      <c r="A47" s="146">
        <v>16</v>
      </c>
      <c r="B47" s="97" t="s">
        <v>32</v>
      </c>
      <c r="C47" s="97" t="s">
        <v>80</v>
      </c>
      <c r="D47" s="97" t="s">
        <v>81</v>
      </c>
      <c r="E47" s="273" t="s">
        <v>35</v>
      </c>
      <c r="F47" s="98">
        <v>206</v>
      </c>
      <c r="G47" s="99">
        <v>108.6</v>
      </c>
      <c r="H47" s="100"/>
      <c r="I47" s="100"/>
      <c r="J47" s="100">
        <f>G47*F47</f>
        <v>22371.599999999999</v>
      </c>
      <c r="K47" s="101">
        <v>0</v>
      </c>
      <c r="L47" s="147">
        <v>0</v>
      </c>
      <c r="M47" s="167"/>
      <c r="N47" s="185"/>
      <c r="O47" s="160"/>
      <c r="P47" s="161"/>
      <c r="Q47" s="188" t="s">
        <v>316</v>
      </c>
      <c r="R47" s="102"/>
      <c r="S47" s="156"/>
      <c r="U47" s="42"/>
      <c r="V47" s="43"/>
      <c r="W47" s="42"/>
    </row>
    <row r="48" spans="1:23" ht="13.5" hidden="1" customHeight="1">
      <c r="A48" s="146"/>
      <c r="B48" s="97"/>
      <c r="C48" s="97" t="s">
        <v>82</v>
      </c>
      <c r="D48" s="97" t="s">
        <v>83</v>
      </c>
      <c r="E48" s="273"/>
      <c r="F48" s="98">
        <v>206</v>
      </c>
      <c r="G48" s="99"/>
      <c r="H48" s="100"/>
      <c r="I48" s="100"/>
      <c r="J48" s="100"/>
      <c r="K48" s="101"/>
      <c r="L48" s="147"/>
      <c r="M48" s="167"/>
      <c r="N48" s="185"/>
      <c r="O48" s="160"/>
      <c r="P48" s="161"/>
      <c r="Q48" s="188" t="s">
        <v>316</v>
      </c>
      <c r="R48" s="102"/>
      <c r="S48" s="156"/>
      <c r="U48" s="42"/>
      <c r="V48" s="43"/>
      <c r="W48" s="42"/>
    </row>
    <row r="49" spans="1:23" ht="13.5" customHeight="1">
      <c r="A49" s="146">
        <v>17</v>
      </c>
      <c r="B49" s="97" t="s">
        <v>84</v>
      </c>
      <c r="C49" s="97" t="s">
        <v>85</v>
      </c>
      <c r="D49" s="97" t="s">
        <v>86</v>
      </c>
      <c r="E49" s="273" t="s">
        <v>29</v>
      </c>
      <c r="F49" s="98">
        <v>466</v>
      </c>
      <c r="G49" s="99">
        <v>11.9</v>
      </c>
      <c r="H49" s="100"/>
      <c r="I49" s="100"/>
      <c r="J49" s="100">
        <f>G49*F49</f>
        <v>5545.4000000000005</v>
      </c>
      <c r="K49" s="101">
        <v>0</v>
      </c>
      <c r="L49" s="147">
        <v>0</v>
      </c>
      <c r="M49" s="167"/>
      <c r="N49" s="185"/>
      <c r="O49" s="160"/>
      <c r="P49" s="161"/>
      <c r="Q49" s="188" t="s">
        <v>316</v>
      </c>
      <c r="R49" s="102"/>
      <c r="S49" s="156"/>
      <c r="U49" s="42"/>
      <c r="V49" s="43"/>
      <c r="W49" s="42"/>
    </row>
    <row r="50" spans="1:23" ht="13.5" hidden="1" customHeight="1">
      <c r="A50" s="146"/>
      <c r="B50" s="97"/>
      <c r="C50" s="97"/>
      <c r="D50" s="97" t="s">
        <v>87</v>
      </c>
      <c r="E50" s="273"/>
      <c r="F50" s="98">
        <v>466</v>
      </c>
      <c r="G50" s="99"/>
      <c r="H50" s="100"/>
      <c r="I50" s="100"/>
      <c r="J50" s="100"/>
      <c r="K50" s="101"/>
      <c r="L50" s="147"/>
      <c r="M50" s="167"/>
      <c r="N50" s="185"/>
      <c r="O50" s="160"/>
      <c r="P50" s="161"/>
      <c r="Q50" s="188" t="s">
        <v>316</v>
      </c>
      <c r="R50" s="102"/>
      <c r="S50" s="156"/>
      <c r="U50" s="42"/>
      <c r="V50" s="43"/>
      <c r="W50" s="42"/>
    </row>
    <row r="51" spans="1:23" ht="13.5" customHeight="1">
      <c r="A51" s="146">
        <v>18</v>
      </c>
      <c r="B51" s="97" t="s">
        <v>88</v>
      </c>
      <c r="C51" s="97" t="s">
        <v>89</v>
      </c>
      <c r="D51" s="97" t="s">
        <v>90</v>
      </c>
      <c r="E51" s="273" t="s">
        <v>91</v>
      </c>
      <c r="F51" s="98">
        <v>13.98</v>
      </c>
      <c r="G51" s="99">
        <f>[1]SO1.1.03_Roz!G41</f>
        <v>96</v>
      </c>
      <c r="H51" s="100"/>
      <c r="I51" s="100"/>
      <c r="J51" s="100">
        <f>G51*F51</f>
        <v>1342.08</v>
      </c>
      <c r="K51" s="101">
        <v>1E-3</v>
      </c>
      <c r="L51" s="147">
        <v>1.3979999999999999E-2</v>
      </c>
      <c r="M51" s="167"/>
      <c r="N51" s="185"/>
      <c r="O51" s="160"/>
      <c r="P51" s="161"/>
      <c r="Q51" s="188" t="s">
        <v>316</v>
      </c>
      <c r="R51" s="102"/>
      <c r="S51" s="156"/>
      <c r="U51" s="42"/>
      <c r="V51" s="43"/>
      <c r="W51" s="42"/>
    </row>
    <row r="52" spans="1:23" ht="13.5" hidden="1" customHeight="1">
      <c r="A52" s="146"/>
      <c r="B52" s="97"/>
      <c r="C52" s="97"/>
      <c r="D52" s="97" t="s">
        <v>92</v>
      </c>
      <c r="E52" s="273"/>
      <c r="F52" s="98">
        <v>13.98</v>
      </c>
      <c r="G52" s="99"/>
      <c r="H52" s="100"/>
      <c r="I52" s="100"/>
      <c r="J52" s="100"/>
      <c r="K52" s="101"/>
      <c r="L52" s="147"/>
      <c r="M52" s="167"/>
      <c r="N52" s="185"/>
      <c r="O52" s="160"/>
      <c r="P52" s="161"/>
      <c r="Q52" s="188" t="s">
        <v>316</v>
      </c>
      <c r="R52" s="102"/>
      <c r="S52" s="156"/>
      <c r="U52" s="42"/>
      <c r="V52" s="43"/>
      <c r="W52" s="42"/>
    </row>
    <row r="53" spans="1:23" ht="13.5" customHeight="1">
      <c r="A53" s="146">
        <v>19</v>
      </c>
      <c r="B53" s="97" t="s">
        <v>84</v>
      </c>
      <c r="C53" s="97" t="s">
        <v>93</v>
      </c>
      <c r="D53" s="97" t="s">
        <v>94</v>
      </c>
      <c r="E53" s="273" t="s">
        <v>29</v>
      </c>
      <c r="F53" s="98">
        <v>125</v>
      </c>
      <c r="G53" s="99">
        <v>16.5</v>
      </c>
      <c r="H53" s="100"/>
      <c r="I53" s="100"/>
      <c r="J53" s="100">
        <f>G53*F53</f>
        <v>2062.5</v>
      </c>
      <c r="K53" s="101">
        <v>0</v>
      </c>
      <c r="L53" s="147">
        <v>0</v>
      </c>
      <c r="M53" s="167"/>
      <c r="N53" s="185"/>
      <c r="O53" s="160"/>
      <c r="P53" s="161"/>
      <c r="Q53" s="188" t="s">
        <v>316</v>
      </c>
      <c r="R53" s="102"/>
      <c r="S53" s="156"/>
      <c r="U53" s="42"/>
      <c r="V53" s="43"/>
      <c r="W53" s="42"/>
    </row>
    <row r="54" spans="1:23" ht="13.5" hidden="1" customHeight="1">
      <c r="A54" s="146"/>
      <c r="B54" s="97"/>
      <c r="C54" s="97"/>
      <c r="D54" s="97" t="s">
        <v>95</v>
      </c>
      <c r="E54" s="273"/>
      <c r="F54" s="98">
        <v>125</v>
      </c>
      <c r="G54" s="99"/>
      <c r="H54" s="100"/>
      <c r="I54" s="100"/>
      <c r="J54" s="100"/>
      <c r="K54" s="101"/>
      <c r="L54" s="147"/>
      <c r="M54" s="167"/>
      <c r="N54" s="185"/>
      <c r="O54" s="160"/>
      <c r="P54" s="161"/>
      <c r="Q54" s="188" t="s">
        <v>316</v>
      </c>
      <c r="R54" s="102"/>
      <c r="S54" s="156"/>
      <c r="U54" s="42"/>
      <c r="V54" s="43"/>
      <c r="W54" s="42"/>
    </row>
    <row r="55" spans="1:23" ht="13.5" customHeight="1">
      <c r="A55" s="146">
        <v>20</v>
      </c>
      <c r="B55" s="97" t="s">
        <v>88</v>
      </c>
      <c r="C55" s="97" t="s">
        <v>89</v>
      </c>
      <c r="D55" s="97" t="s">
        <v>90</v>
      </c>
      <c r="E55" s="273" t="s">
        <v>91</v>
      </c>
      <c r="F55" s="98">
        <v>3.75</v>
      </c>
      <c r="G55" s="99">
        <f>G51</f>
        <v>96</v>
      </c>
      <c r="H55" s="100"/>
      <c r="I55" s="100"/>
      <c r="J55" s="100">
        <f>G55*F55</f>
        <v>360</v>
      </c>
      <c r="K55" s="101">
        <v>1E-3</v>
      </c>
      <c r="L55" s="147">
        <v>3.7499999999999999E-3</v>
      </c>
      <c r="M55" s="167"/>
      <c r="N55" s="185"/>
      <c r="O55" s="160"/>
      <c r="P55" s="161"/>
      <c r="Q55" s="188" t="s">
        <v>316</v>
      </c>
      <c r="R55" s="102"/>
      <c r="S55" s="156"/>
      <c r="U55" s="42"/>
      <c r="V55" s="43"/>
      <c r="W55" s="42"/>
    </row>
    <row r="56" spans="1:23" ht="13.5" hidden="1" customHeight="1">
      <c r="A56" s="146"/>
      <c r="B56" s="97"/>
      <c r="C56" s="97"/>
      <c r="D56" s="97" t="s">
        <v>96</v>
      </c>
      <c r="E56" s="273"/>
      <c r="F56" s="98">
        <v>3.75</v>
      </c>
      <c r="G56" s="99"/>
      <c r="H56" s="100"/>
      <c r="I56" s="100"/>
      <c r="J56" s="100"/>
      <c r="K56" s="101"/>
      <c r="L56" s="147"/>
      <c r="M56" s="167"/>
      <c r="N56" s="185"/>
      <c r="O56" s="160"/>
      <c r="P56" s="161"/>
      <c r="Q56" s="188" t="s">
        <v>316</v>
      </c>
      <c r="R56" s="102"/>
      <c r="S56" s="156"/>
      <c r="U56" s="42"/>
      <c r="V56" s="43"/>
      <c r="W56" s="42"/>
    </row>
    <row r="57" spans="1:23" ht="13.5" customHeight="1">
      <c r="A57" s="146">
        <v>21</v>
      </c>
      <c r="B57" s="97" t="s">
        <v>32</v>
      </c>
      <c r="C57" s="97" t="s">
        <v>97</v>
      </c>
      <c r="D57" s="97" t="s">
        <v>98</v>
      </c>
      <c r="E57" s="273" t="s">
        <v>29</v>
      </c>
      <c r="F57" s="98">
        <v>466</v>
      </c>
      <c r="G57" s="99">
        <f>[1]SO1.1.03_Roz!G43</f>
        <v>9.8000000000000007</v>
      </c>
      <c r="H57" s="100"/>
      <c r="I57" s="100"/>
      <c r="J57" s="100">
        <f>G57*F57</f>
        <v>4566.8</v>
      </c>
      <c r="K57" s="101">
        <v>0</v>
      </c>
      <c r="L57" s="147">
        <v>0</v>
      </c>
      <c r="M57" s="167"/>
      <c r="N57" s="185"/>
      <c r="O57" s="160"/>
      <c r="P57" s="161"/>
      <c r="Q57" s="188" t="s">
        <v>316</v>
      </c>
      <c r="R57" s="102"/>
      <c r="S57" s="156"/>
      <c r="U57" s="42"/>
      <c r="V57" s="43"/>
      <c r="W57" s="42"/>
    </row>
    <row r="58" spans="1:23" ht="13.5" hidden="1" customHeight="1">
      <c r="A58" s="146"/>
      <c r="B58" s="97"/>
      <c r="C58" s="97"/>
      <c r="D58" s="97" t="s">
        <v>87</v>
      </c>
      <c r="E58" s="273"/>
      <c r="F58" s="98">
        <v>466</v>
      </c>
      <c r="G58" s="99"/>
      <c r="H58" s="100"/>
      <c r="I58" s="100"/>
      <c r="J58" s="100"/>
      <c r="K58" s="101"/>
      <c r="L58" s="147"/>
      <c r="M58" s="167"/>
      <c r="N58" s="185"/>
      <c r="O58" s="160"/>
      <c r="P58" s="161"/>
      <c r="Q58" s="188" t="s">
        <v>316</v>
      </c>
      <c r="R58" s="102"/>
      <c r="S58" s="156"/>
      <c r="U58" s="42"/>
      <c r="V58" s="43"/>
      <c r="W58" s="42"/>
    </row>
    <row r="59" spans="1:23" ht="13.5" customHeight="1">
      <c r="A59" s="146">
        <v>22</v>
      </c>
      <c r="B59" s="97" t="s">
        <v>32</v>
      </c>
      <c r="C59" s="97" t="s">
        <v>99</v>
      </c>
      <c r="D59" s="97" t="s">
        <v>100</v>
      </c>
      <c r="E59" s="273" t="s">
        <v>29</v>
      </c>
      <c r="F59" s="98">
        <v>29</v>
      </c>
      <c r="G59" s="99">
        <f>[1]SO1.1.02_Roz!G49</f>
        <v>12.5</v>
      </c>
      <c r="H59" s="100"/>
      <c r="I59" s="100"/>
      <c r="J59" s="100">
        <f>G59*F59</f>
        <v>362.5</v>
      </c>
      <c r="K59" s="101">
        <v>0</v>
      </c>
      <c r="L59" s="147">
        <v>0</v>
      </c>
      <c r="M59" s="167"/>
      <c r="N59" s="185"/>
      <c r="O59" s="160"/>
      <c r="P59" s="161"/>
      <c r="Q59" s="188" t="s">
        <v>316</v>
      </c>
      <c r="R59" s="102"/>
      <c r="S59" s="156"/>
      <c r="U59" s="42"/>
      <c r="V59" s="43"/>
      <c r="W59" s="42"/>
    </row>
    <row r="60" spans="1:23" ht="13.5" hidden="1" customHeight="1">
      <c r="A60" s="146"/>
      <c r="B60" s="97"/>
      <c r="C60" s="97"/>
      <c r="D60" s="97" t="s">
        <v>101</v>
      </c>
      <c r="E60" s="273"/>
      <c r="F60" s="98">
        <v>29</v>
      </c>
      <c r="G60" s="99"/>
      <c r="H60" s="100"/>
      <c r="I60" s="100"/>
      <c r="J60" s="100"/>
      <c r="K60" s="101"/>
      <c r="L60" s="147"/>
      <c r="M60" s="167"/>
      <c r="N60" s="185"/>
      <c r="O60" s="160"/>
      <c r="P60" s="161"/>
      <c r="Q60" s="188" t="s">
        <v>316</v>
      </c>
      <c r="R60" s="102"/>
      <c r="S60" s="156"/>
      <c r="U60" s="42"/>
      <c r="V60" s="43"/>
      <c r="W60" s="42"/>
    </row>
    <row r="61" spans="1:23" ht="13.5" customHeight="1">
      <c r="A61" s="146">
        <v>23</v>
      </c>
      <c r="B61" s="97" t="s">
        <v>32</v>
      </c>
      <c r="C61" s="97" t="s">
        <v>102</v>
      </c>
      <c r="D61" s="97" t="s">
        <v>103</v>
      </c>
      <c r="E61" s="273" t="s">
        <v>29</v>
      </c>
      <c r="F61" s="98">
        <v>466</v>
      </c>
      <c r="G61" s="99">
        <f>[1]SO1.1.02_Roz!G51</f>
        <v>10.199999999999999</v>
      </c>
      <c r="H61" s="100"/>
      <c r="I61" s="100"/>
      <c r="J61" s="100">
        <f>G61*F61</f>
        <v>4753.2</v>
      </c>
      <c r="K61" s="101">
        <v>0</v>
      </c>
      <c r="L61" s="147">
        <v>0</v>
      </c>
      <c r="M61" s="167"/>
      <c r="N61" s="185"/>
      <c r="O61" s="160"/>
      <c r="P61" s="161"/>
      <c r="Q61" s="188" t="s">
        <v>316</v>
      </c>
      <c r="R61" s="102"/>
      <c r="S61" s="156"/>
      <c r="U61" s="42"/>
      <c r="V61" s="43"/>
      <c r="W61" s="42"/>
    </row>
    <row r="62" spans="1:23" ht="13.5" hidden="1" customHeight="1">
      <c r="A62" s="146"/>
      <c r="B62" s="97"/>
      <c r="C62" s="97" t="s">
        <v>87</v>
      </c>
      <c r="D62" s="97" t="s">
        <v>104</v>
      </c>
      <c r="E62" s="273"/>
      <c r="F62" s="98">
        <v>466</v>
      </c>
      <c r="G62" s="99"/>
      <c r="H62" s="100"/>
      <c r="I62" s="100"/>
      <c r="J62" s="100"/>
      <c r="K62" s="101"/>
      <c r="L62" s="147"/>
      <c r="M62" s="167"/>
      <c r="N62" s="185"/>
      <c r="O62" s="160"/>
      <c r="P62" s="161"/>
      <c r="Q62" s="188" t="s">
        <v>316</v>
      </c>
      <c r="R62" s="102"/>
      <c r="S62" s="156"/>
      <c r="U62" s="42"/>
      <c r="V62" s="43"/>
      <c r="W62" s="42"/>
    </row>
    <row r="63" spans="1:23" ht="13.5" customHeight="1">
      <c r="A63" s="146">
        <v>24</v>
      </c>
      <c r="B63" s="97" t="s">
        <v>32</v>
      </c>
      <c r="C63" s="97" t="s">
        <v>105</v>
      </c>
      <c r="D63" s="97" t="s">
        <v>106</v>
      </c>
      <c r="E63" s="273" t="s">
        <v>29</v>
      </c>
      <c r="F63" s="98">
        <v>125</v>
      </c>
      <c r="G63" s="99">
        <f>[1]SO1.1.02_Roz!G53</f>
        <v>29.7</v>
      </c>
      <c r="H63" s="100"/>
      <c r="I63" s="100"/>
      <c r="J63" s="100">
        <f>G63*F63</f>
        <v>3712.5</v>
      </c>
      <c r="K63" s="101">
        <v>0</v>
      </c>
      <c r="L63" s="147">
        <v>0</v>
      </c>
      <c r="M63" s="167"/>
      <c r="N63" s="185"/>
      <c r="O63" s="160"/>
      <c r="P63" s="161"/>
      <c r="Q63" s="188" t="s">
        <v>316</v>
      </c>
      <c r="R63" s="102"/>
      <c r="S63" s="156"/>
      <c r="U63" s="42"/>
      <c r="V63" s="43"/>
      <c r="W63" s="42"/>
    </row>
    <row r="64" spans="1:23" ht="13.5" hidden="1" customHeight="1">
      <c r="A64" s="146"/>
      <c r="B64" s="97"/>
      <c r="C64" s="97"/>
      <c r="D64" s="97" t="s">
        <v>95</v>
      </c>
      <c r="E64" s="273"/>
      <c r="F64" s="98">
        <v>125</v>
      </c>
      <c r="G64" s="99"/>
      <c r="H64" s="100"/>
      <c r="I64" s="100"/>
      <c r="J64" s="100"/>
      <c r="K64" s="101"/>
      <c r="L64" s="147"/>
      <c r="M64" s="167"/>
      <c r="N64" s="185"/>
      <c r="O64" s="160"/>
      <c r="P64" s="161"/>
      <c r="Q64" s="188" t="s">
        <v>316</v>
      </c>
      <c r="R64" s="102"/>
      <c r="S64" s="156"/>
      <c r="U64" s="42"/>
      <c r="V64" s="43"/>
      <c r="W64" s="42"/>
    </row>
    <row r="65" spans="1:24" ht="26.25" customHeight="1">
      <c r="A65" s="146">
        <v>25</v>
      </c>
      <c r="B65" s="97" t="s">
        <v>32</v>
      </c>
      <c r="C65" s="97" t="s">
        <v>107</v>
      </c>
      <c r="D65" s="97" t="s">
        <v>108</v>
      </c>
      <c r="E65" s="273" t="s">
        <v>29</v>
      </c>
      <c r="F65" s="98">
        <v>125</v>
      </c>
      <c r="G65" s="99">
        <f>[1]SO1.1.01_Roz!G60</f>
        <v>10.9</v>
      </c>
      <c r="H65" s="100"/>
      <c r="I65" s="100"/>
      <c r="J65" s="100">
        <f>G65*F65</f>
        <v>1362.5</v>
      </c>
      <c r="K65" s="101">
        <v>0</v>
      </c>
      <c r="L65" s="147">
        <v>0</v>
      </c>
      <c r="M65" s="167"/>
      <c r="N65" s="185"/>
      <c r="O65" s="160"/>
      <c r="P65" s="161"/>
      <c r="Q65" s="188" t="s">
        <v>316</v>
      </c>
      <c r="R65" s="102"/>
      <c r="S65" s="156"/>
      <c r="U65" s="42"/>
      <c r="V65" s="43"/>
      <c r="W65" s="42"/>
    </row>
    <row r="66" spans="1:24" ht="13.5" hidden="1" customHeight="1">
      <c r="A66" s="146"/>
      <c r="B66" s="97"/>
      <c r="C66" s="97" t="s">
        <v>95</v>
      </c>
      <c r="D66" s="97" t="s">
        <v>109</v>
      </c>
      <c r="E66" s="273"/>
      <c r="F66" s="98">
        <v>125</v>
      </c>
      <c r="G66" s="99"/>
      <c r="H66" s="100"/>
      <c r="I66" s="100"/>
      <c r="J66" s="100"/>
      <c r="K66" s="101"/>
      <c r="L66" s="147"/>
      <c r="M66" s="167"/>
      <c r="N66" s="185"/>
      <c r="O66" s="160"/>
      <c r="P66" s="161"/>
      <c r="Q66" s="188" t="s">
        <v>316</v>
      </c>
      <c r="R66" s="102"/>
      <c r="S66" s="156"/>
      <c r="U66" s="42"/>
      <c r="V66" s="43"/>
      <c r="W66" s="42"/>
    </row>
    <row r="67" spans="1:24" ht="13.5" customHeight="1">
      <c r="A67" s="146">
        <v>26</v>
      </c>
      <c r="B67" s="97" t="s">
        <v>84</v>
      </c>
      <c r="C67" s="97" t="s">
        <v>110</v>
      </c>
      <c r="D67" s="97" t="s">
        <v>111</v>
      </c>
      <c r="E67" s="273" t="s">
        <v>29</v>
      </c>
      <c r="F67" s="98">
        <v>466</v>
      </c>
      <c r="G67" s="99">
        <f>[1]SO1.1.03_Roz!G51</f>
        <v>4.9000000000000004</v>
      </c>
      <c r="H67" s="100"/>
      <c r="I67" s="100"/>
      <c r="J67" s="100">
        <f>G67*F67</f>
        <v>2283.4</v>
      </c>
      <c r="K67" s="101">
        <v>0</v>
      </c>
      <c r="L67" s="147">
        <v>0</v>
      </c>
      <c r="M67" s="167"/>
      <c r="N67" s="185"/>
      <c r="O67" s="160"/>
      <c r="P67" s="161"/>
      <c r="Q67" s="188" t="s">
        <v>316</v>
      </c>
      <c r="R67" s="102"/>
      <c r="S67" s="156"/>
      <c r="U67" s="42"/>
      <c r="V67" s="43"/>
      <c r="W67" s="42"/>
    </row>
    <row r="68" spans="1:24" ht="13.5" hidden="1" customHeight="1">
      <c r="A68" s="146"/>
      <c r="B68" s="97"/>
      <c r="C68" s="97"/>
      <c r="D68" s="97" t="s">
        <v>87</v>
      </c>
      <c r="E68" s="273"/>
      <c r="F68" s="98">
        <v>466</v>
      </c>
      <c r="G68" s="99"/>
      <c r="H68" s="100"/>
      <c r="I68" s="100"/>
      <c r="J68" s="100"/>
      <c r="K68" s="101"/>
      <c r="L68" s="147"/>
      <c r="M68" s="167"/>
      <c r="N68" s="185"/>
      <c r="O68" s="160"/>
      <c r="P68" s="161"/>
      <c r="Q68" s="188" t="s">
        <v>316</v>
      </c>
      <c r="R68" s="102"/>
      <c r="S68" s="156"/>
      <c r="U68" s="42"/>
      <c r="V68" s="43"/>
      <c r="W68" s="42"/>
    </row>
    <row r="69" spans="1:24" ht="13.5" customHeight="1">
      <c r="A69" s="146">
        <v>27</v>
      </c>
      <c r="B69" s="97" t="s">
        <v>84</v>
      </c>
      <c r="C69" s="97" t="s">
        <v>112</v>
      </c>
      <c r="D69" s="97" t="s">
        <v>113</v>
      </c>
      <c r="E69" s="273" t="s">
        <v>29</v>
      </c>
      <c r="F69" s="98">
        <v>125</v>
      </c>
      <c r="G69" s="99">
        <f>[1]SO1.1.02_Roz!G61</f>
        <v>5.8</v>
      </c>
      <c r="H69" s="100"/>
      <c r="I69" s="100"/>
      <c r="J69" s="100">
        <f>G69*F69</f>
        <v>725</v>
      </c>
      <c r="K69" s="101">
        <v>0</v>
      </c>
      <c r="L69" s="147">
        <v>0</v>
      </c>
      <c r="M69" s="167"/>
      <c r="N69" s="185"/>
      <c r="O69" s="160"/>
      <c r="P69" s="161"/>
      <c r="Q69" s="188" t="s">
        <v>316</v>
      </c>
      <c r="R69" s="102"/>
      <c r="S69" s="156"/>
      <c r="U69" s="42"/>
      <c r="V69" s="43"/>
      <c r="W69" s="42"/>
    </row>
    <row r="70" spans="1:24" ht="13.5" hidden="1" customHeight="1">
      <c r="A70" s="146"/>
      <c r="B70" s="97"/>
      <c r="C70" s="97"/>
      <c r="D70" s="97" t="s">
        <v>95</v>
      </c>
      <c r="E70" s="273"/>
      <c r="F70" s="98">
        <v>125</v>
      </c>
      <c r="G70" s="99"/>
      <c r="H70" s="100"/>
      <c r="I70" s="100"/>
      <c r="J70" s="100"/>
      <c r="K70" s="101"/>
      <c r="L70" s="147"/>
      <c r="M70" s="167"/>
      <c r="N70" s="185"/>
      <c r="O70" s="160"/>
      <c r="P70" s="161"/>
      <c r="Q70" s="188"/>
      <c r="R70" s="102"/>
      <c r="S70" s="156"/>
      <c r="U70" s="42"/>
      <c r="V70" s="43"/>
      <c r="W70" s="42"/>
    </row>
    <row r="71" spans="1:24" ht="13.5" customHeight="1">
      <c r="A71" s="148">
        <v>28</v>
      </c>
      <c r="B71" s="149" t="s">
        <v>84</v>
      </c>
      <c r="C71" s="149" t="s">
        <v>114</v>
      </c>
      <c r="D71" s="149" t="s">
        <v>115</v>
      </c>
      <c r="E71" s="274" t="s">
        <v>35</v>
      </c>
      <c r="F71" s="150">
        <v>17.73</v>
      </c>
      <c r="G71" s="151">
        <f>[1]SO1.1.03_Roz!G53</f>
        <v>93.4</v>
      </c>
      <c r="H71" s="152"/>
      <c r="I71" s="152"/>
      <c r="J71" s="152">
        <f>G71*F71</f>
        <v>1655.9820000000002</v>
      </c>
      <c r="K71" s="153">
        <v>0</v>
      </c>
      <c r="L71" s="154">
        <v>0</v>
      </c>
      <c r="M71" s="168"/>
      <c r="N71" s="263"/>
      <c r="O71" s="162"/>
      <c r="P71" s="163"/>
      <c r="Q71" s="216" t="s">
        <v>316</v>
      </c>
      <c r="R71" s="165"/>
      <c r="S71" s="157"/>
      <c r="U71" s="42"/>
      <c r="V71" s="43"/>
      <c r="W71" s="42"/>
    </row>
    <row r="72" spans="1:24" ht="13.5" hidden="1" customHeight="1">
      <c r="A72" s="192"/>
      <c r="B72" s="193"/>
      <c r="C72" s="193"/>
      <c r="D72" s="193" t="s">
        <v>116</v>
      </c>
      <c r="E72" s="275"/>
      <c r="F72" s="194">
        <v>17.73</v>
      </c>
      <c r="G72" s="195"/>
      <c r="H72" s="196"/>
      <c r="I72" s="196"/>
      <c r="J72" s="196"/>
      <c r="K72" s="197"/>
      <c r="L72" s="198"/>
      <c r="M72" s="199"/>
      <c r="N72" s="264"/>
      <c r="O72" s="200"/>
      <c r="P72" s="201"/>
      <c r="Q72" s="217"/>
      <c r="R72" s="202"/>
      <c r="S72" s="203"/>
      <c r="U72" s="42"/>
      <c r="V72" s="43"/>
      <c r="W72" s="42"/>
    </row>
    <row r="73" spans="1:24" ht="13.5" customHeight="1">
      <c r="A73" s="109"/>
      <c r="B73" s="22"/>
      <c r="C73" s="22"/>
      <c r="D73" s="22"/>
      <c r="E73" s="276"/>
      <c r="F73" s="23"/>
      <c r="G73" s="24"/>
      <c r="H73" s="25"/>
      <c r="I73" s="25"/>
      <c r="J73" s="25"/>
      <c r="K73" s="33"/>
      <c r="L73" s="23"/>
      <c r="M73" s="169"/>
      <c r="N73" s="220"/>
      <c r="O73" s="138"/>
      <c r="P73" s="138"/>
      <c r="Q73" s="218"/>
      <c r="R73" s="32"/>
      <c r="S73" s="32"/>
      <c r="U73" s="42"/>
      <c r="V73" s="43"/>
      <c r="W73" s="42"/>
    </row>
    <row r="74" spans="1:24" s="118" customFormat="1" ht="12.75" customHeight="1">
      <c r="C74" s="119" t="s">
        <v>15</v>
      </c>
      <c r="D74" s="119" t="s">
        <v>117</v>
      </c>
      <c r="E74" s="120"/>
      <c r="F74" s="121"/>
      <c r="G74" s="121"/>
      <c r="H74" s="122"/>
      <c r="I74" s="122"/>
      <c r="J74" s="122">
        <f>SUM(J75:J93)</f>
        <v>5348366.0610000007</v>
      </c>
      <c r="K74" s="122"/>
      <c r="L74" s="122">
        <v>60.12837674</v>
      </c>
      <c r="M74" s="122"/>
      <c r="N74" s="214"/>
      <c r="O74" s="122"/>
      <c r="P74" s="122"/>
      <c r="Q74" s="214"/>
      <c r="R74" s="122"/>
      <c r="S74" s="122"/>
      <c r="T74" s="122"/>
      <c r="U74" s="122"/>
      <c r="V74" s="121"/>
      <c r="W74" s="123"/>
      <c r="X74" s="124"/>
    </row>
    <row r="75" spans="1:24" ht="13.5" customHeight="1">
      <c r="A75" s="139">
        <v>29</v>
      </c>
      <c r="B75" s="140" t="s">
        <v>118</v>
      </c>
      <c r="C75" s="140" t="s">
        <v>119</v>
      </c>
      <c r="D75" s="140" t="s">
        <v>120</v>
      </c>
      <c r="E75" s="272" t="s">
        <v>35</v>
      </c>
      <c r="F75" s="141">
        <v>0.34100000000000003</v>
      </c>
      <c r="G75" s="142">
        <v>2268</v>
      </c>
      <c r="H75" s="143"/>
      <c r="I75" s="143"/>
      <c r="J75" s="143">
        <f>G75*F75</f>
        <v>773.38800000000003</v>
      </c>
      <c r="K75" s="144">
        <v>0.25163999999999997</v>
      </c>
      <c r="L75" s="145">
        <v>8.5809239999999995E-2</v>
      </c>
      <c r="M75" s="166"/>
      <c r="N75" s="262"/>
      <c r="O75" s="158"/>
      <c r="P75" s="159"/>
      <c r="Q75" s="215" t="s">
        <v>316</v>
      </c>
      <c r="R75" s="164"/>
      <c r="S75" s="155"/>
      <c r="U75" s="42"/>
      <c r="V75" s="43"/>
      <c r="W75" s="42"/>
    </row>
    <row r="76" spans="1:24" ht="13.5" hidden="1" customHeight="1">
      <c r="A76" s="146"/>
      <c r="B76" s="97"/>
      <c r="C76" s="97"/>
      <c r="D76" s="97" t="s">
        <v>121</v>
      </c>
      <c r="E76" s="273"/>
      <c r="F76" s="98">
        <v>0.34086</v>
      </c>
      <c r="G76" s="99"/>
      <c r="H76" s="100"/>
      <c r="I76" s="100"/>
      <c r="J76" s="100"/>
      <c r="K76" s="101"/>
      <c r="L76" s="147"/>
      <c r="M76" s="167"/>
      <c r="N76" s="185"/>
      <c r="O76" s="160"/>
      <c r="P76" s="161"/>
      <c r="Q76" s="188"/>
      <c r="R76" s="102"/>
      <c r="S76" s="156"/>
      <c r="U76" s="42"/>
      <c r="V76" s="43"/>
      <c r="W76" s="42"/>
    </row>
    <row r="77" spans="1:24" ht="13.5" customHeight="1">
      <c r="A77" s="146">
        <v>30</v>
      </c>
      <c r="B77" s="97"/>
      <c r="C77" s="97" t="s">
        <v>122</v>
      </c>
      <c r="D77" s="97" t="s">
        <v>123</v>
      </c>
      <c r="E77" s="273" t="s">
        <v>124</v>
      </c>
      <c r="F77" s="98">
        <v>5</v>
      </c>
      <c r="G77" s="99">
        <v>2367</v>
      </c>
      <c r="H77" s="100"/>
      <c r="I77" s="100"/>
      <c r="J77" s="100">
        <f>G77*F77</f>
        <v>11835</v>
      </c>
      <c r="K77" s="101">
        <v>0.16400000000000001</v>
      </c>
      <c r="L77" s="147">
        <v>0.82</v>
      </c>
      <c r="M77" s="160"/>
      <c r="N77" s="185"/>
      <c r="O77" s="160"/>
      <c r="P77" s="161"/>
      <c r="Q77" s="188" t="s">
        <v>316</v>
      </c>
      <c r="R77" s="102"/>
      <c r="S77" s="156"/>
      <c r="U77" s="42"/>
      <c r="V77" s="43"/>
      <c r="W77" s="42"/>
    </row>
    <row r="78" spans="1:24" s="191" customFormat="1" ht="27.75" customHeight="1">
      <c r="A78" s="184">
        <v>31</v>
      </c>
      <c r="B78" s="97" t="s">
        <v>118</v>
      </c>
      <c r="C78" s="97" t="s">
        <v>125</v>
      </c>
      <c r="D78" s="97" t="s">
        <v>126</v>
      </c>
      <c r="E78" s="273" t="s">
        <v>35</v>
      </c>
      <c r="F78" s="98">
        <v>499</v>
      </c>
      <c r="G78" s="99">
        <f>[1]SO2.2.01_Roz!G70</f>
        <v>5152</v>
      </c>
      <c r="H78" s="100"/>
      <c r="I78" s="100"/>
      <c r="J78" s="100">
        <f>G78*F78</f>
        <v>2570848</v>
      </c>
      <c r="K78" s="101">
        <v>0</v>
      </c>
      <c r="L78" s="147">
        <v>0</v>
      </c>
      <c r="M78" s="186">
        <v>48.45</v>
      </c>
      <c r="N78" s="185">
        <f>G78*M78</f>
        <v>249614.40000000002</v>
      </c>
      <c r="O78" s="186"/>
      <c r="P78" s="187"/>
      <c r="Q78" s="188" t="s">
        <v>316</v>
      </c>
      <c r="R78" s="189"/>
      <c r="S78" s="190"/>
      <c r="U78" s="44"/>
      <c r="V78" s="38"/>
      <c r="W78" s="44"/>
    </row>
    <row r="79" spans="1:24" ht="13.5" hidden="1" customHeight="1">
      <c r="A79" s="146"/>
      <c r="B79" s="97"/>
      <c r="C79" s="97" t="s">
        <v>127</v>
      </c>
      <c r="D79" s="97" t="s">
        <v>128</v>
      </c>
      <c r="E79" s="273"/>
      <c r="F79" s="98">
        <v>499</v>
      </c>
      <c r="G79" s="99"/>
      <c r="H79" s="100"/>
      <c r="I79" s="100"/>
      <c r="J79" s="100"/>
      <c r="K79" s="101"/>
      <c r="L79" s="147"/>
      <c r="M79" s="160"/>
      <c r="N79" s="185"/>
      <c r="O79" s="160"/>
      <c r="P79" s="161"/>
      <c r="Q79" s="188" t="s">
        <v>316</v>
      </c>
      <c r="R79" s="102"/>
      <c r="S79" s="156"/>
      <c r="U79" s="42"/>
      <c r="V79" s="43"/>
      <c r="W79" s="42"/>
    </row>
    <row r="80" spans="1:24" ht="13.5" customHeight="1">
      <c r="A80" s="146">
        <v>32</v>
      </c>
      <c r="B80" s="97" t="s">
        <v>118</v>
      </c>
      <c r="C80" s="97" t="s">
        <v>129</v>
      </c>
      <c r="D80" s="97" t="s">
        <v>130</v>
      </c>
      <c r="E80" s="273" t="s">
        <v>29</v>
      </c>
      <c r="F80" s="98">
        <v>1199</v>
      </c>
      <c r="G80" s="99">
        <f>[1]SO2.2.01_Roz!G72</f>
        <v>825</v>
      </c>
      <c r="H80" s="100"/>
      <c r="I80" s="100"/>
      <c r="J80" s="100">
        <f>G80*F80</f>
        <v>989175</v>
      </c>
      <c r="K80" s="101">
        <v>7.8799999999999999E-3</v>
      </c>
      <c r="L80" s="147">
        <v>9.4481199999999994</v>
      </c>
      <c r="M80" s="160"/>
      <c r="N80" s="185"/>
      <c r="O80" s="160"/>
      <c r="P80" s="161"/>
      <c r="Q80" s="188" t="s">
        <v>316</v>
      </c>
      <c r="R80" s="102"/>
      <c r="S80" s="156"/>
      <c r="U80" s="42"/>
      <c r="V80" s="43"/>
      <c r="W80" s="42"/>
    </row>
    <row r="81" spans="1:24" ht="13.5" hidden="1" customHeight="1">
      <c r="A81" s="146"/>
      <c r="B81" s="97"/>
      <c r="C81" s="97" t="s">
        <v>131</v>
      </c>
      <c r="D81" s="97" t="s">
        <v>132</v>
      </c>
      <c r="E81" s="273"/>
      <c r="F81" s="98">
        <v>1199</v>
      </c>
      <c r="G81" s="99"/>
      <c r="H81" s="100"/>
      <c r="I81" s="100"/>
      <c r="J81" s="100"/>
      <c r="K81" s="101"/>
      <c r="L81" s="147"/>
      <c r="M81" s="160"/>
      <c r="N81" s="185"/>
      <c r="O81" s="160"/>
      <c r="P81" s="161"/>
      <c r="Q81" s="188" t="s">
        <v>316</v>
      </c>
      <c r="R81" s="102"/>
      <c r="S81" s="156"/>
      <c r="U81" s="42"/>
      <c r="V81" s="43"/>
      <c r="W81" s="42"/>
    </row>
    <row r="82" spans="1:24" ht="13.5" customHeight="1">
      <c r="A82" s="146">
        <v>33</v>
      </c>
      <c r="B82" s="97" t="s">
        <v>118</v>
      </c>
      <c r="C82" s="97" t="s">
        <v>133</v>
      </c>
      <c r="D82" s="97" t="s">
        <v>134</v>
      </c>
      <c r="E82" s="273" t="s">
        <v>29</v>
      </c>
      <c r="F82" s="98">
        <v>1199</v>
      </c>
      <c r="G82" s="99">
        <f>[1]SO2.2.01_Roz!G73</f>
        <v>238.8</v>
      </c>
      <c r="H82" s="100"/>
      <c r="I82" s="100"/>
      <c r="J82" s="100">
        <f>G82*F82</f>
        <v>286321.2</v>
      </c>
      <c r="K82" s="101">
        <v>8.5999999999999998E-4</v>
      </c>
      <c r="L82" s="147">
        <v>1.0311399999999999</v>
      </c>
      <c r="M82" s="160"/>
      <c r="N82" s="185"/>
      <c r="O82" s="160"/>
      <c r="P82" s="161"/>
      <c r="Q82" s="188" t="s">
        <v>316</v>
      </c>
      <c r="R82" s="102"/>
      <c r="S82" s="156"/>
      <c r="U82" s="42"/>
      <c r="V82" s="43"/>
      <c r="W82" s="42"/>
    </row>
    <row r="83" spans="1:24" ht="13.5" hidden="1" customHeight="1">
      <c r="A83" s="146"/>
      <c r="B83" s="97"/>
      <c r="C83" s="97"/>
      <c r="D83" s="97" t="s">
        <v>131</v>
      </c>
      <c r="E83" s="273"/>
      <c r="F83" s="98">
        <v>1199</v>
      </c>
      <c r="G83" s="99"/>
      <c r="H83" s="100"/>
      <c r="I83" s="100"/>
      <c r="J83" s="100"/>
      <c r="K83" s="101"/>
      <c r="L83" s="147"/>
      <c r="M83" s="160"/>
      <c r="N83" s="185"/>
      <c r="O83" s="160"/>
      <c r="P83" s="161"/>
      <c r="Q83" s="188" t="s">
        <v>316</v>
      </c>
      <c r="R83" s="102"/>
      <c r="S83" s="156"/>
      <c r="U83" s="42"/>
      <c r="V83" s="43"/>
      <c r="W83" s="42"/>
    </row>
    <row r="84" spans="1:24" ht="26.25" customHeight="1">
      <c r="A84" s="146">
        <v>34</v>
      </c>
      <c r="B84" s="97" t="s">
        <v>118</v>
      </c>
      <c r="C84" s="97" t="s">
        <v>135</v>
      </c>
      <c r="D84" s="97" t="s">
        <v>136</v>
      </c>
      <c r="E84" s="273" t="s">
        <v>78</v>
      </c>
      <c r="F84" s="98">
        <v>6.7370000000000001</v>
      </c>
      <c r="G84" s="99">
        <f>[1]SO2.2.01_Roz!G74</f>
        <v>30515</v>
      </c>
      <c r="H84" s="100"/>
      <c r="I84" s="100"/>
      <c r="J84" s="100">
        <f>G84*F84</f>
        <v>205579.55499999999</v>
      </c>
      <c r="K84" s="101">
        <v>1.0958000000000001</v>
      </c>
      <c r="L84" s="147">
        <v>7.3824046000000001</v>
      </c>
      <c r="M84" s="160">
        <v>6.16</v>
      </c>
      <c r="N84" s="185">
        <f>G84*M84</f>
        <v>187972.4</v>
      </c>
      <c r="O84" s="160"/>
      <c r="P84" s="161"/>
      <c r="Q84" s="188" t="s">
        <v>316</v>
      </c>
      <c r="R84" s="102"/>
      <c r="S84" s="156"/>
      <c r="U84" s="42"/>
      <c r="V84" s="43"/>
      <c r="W84" s="42"/>
    </row>
    <row r="85" spans="1:24" ht="13.5" hidden="1" customHeight="1">
      <c r="A85" s="146"/>
      <c r="B85" s="97"/>
      <c r="C85" s="97"/>
      <c r="D85" s="97" t="s">
        <v>137</v>
      </c>
      <c r="E85" s="273"/>
      <c r="F85" s="98">
        <v>6.7365000000000004</v>
      </c>
      <c r="G85" s="99"/>
      <c r="H85" s="100"/>
      <c r="I85" s="100"/>
      <c r="J85" s="100"/>
      <c r="K85" s="101"/>
      <c r="L85" s="147"/>
      <c r="M85" s="160"/>
      <c r="N85" s="185"/>
      <c r="O85" s="160"/>
      <c r="P85" s="161"/>
      <c r="Q85" s="188" t="s">
        <v>316</v>
      </c>
      <c r="R85" s="102"/>
      <c r="S85" s="156"/>
      <c r="U85" s="42"/>
      <c r="V85" s="43"/>
      <c r="W85" s="42"/>
    </row>
    <row r="86" spans="1:24" ht="27" customHeight="1">
      <c r="A86" s="146">
        <v>35</v>
      </c>
      <c r="B86" s="97" t="s">
        <v>118</v>
      </c>
      <c r="C86" s="97" t="s">
        <v>138</v>
      </c>
      <c r="D86" s="97" t="s">
        <v>139</v>
      </c>
      <c r="E86" s="273" t="s">
        <v>78</v>
      </c>
      <c r="F86" s="98">
        <v>29.192</v>
      </c>
      <c r="G86" s="99">
        <f>[1]SO2.2.01_Roz!G76</f>
        <v>32024</v>
      </c>
      <c r="H86" s="100"/>
      <c r="I86" s="100"/>
      <c r="J86" s="100">
        <f>G86*F86</f>
        <v>934844.60800000001</v>
      </c>
      <c r="K86" s="101">
        <v>1.0563199999999999</v>
      </c>
      <c r="L86" s="147">
        <v>30.836093439999999</v>
      </c>
      <c r="M86" s="160"/>
      <c r="N86" s="185"/>
      <c r="O86" s="186">
        <v>14.59</v>
      </c>
      <c r="P86" s="187">
        <f>G86*O86</f>
        <v>467230.16</v>
      </c>
      <c r="Q86" s="188" t="s">
        <v>316</v>
      </c>
      <c r="R86" s="102"/>
      <c r="S86" s="156"/>
      <c r="U86" s="42"/>
      <c r="V86" s="43"/>
      <c r="W86" s="42"/>
    </row>
    <row r="87" spans="1:24" ht="13.5" hidden="1" customHeight="1">
      <c r="A87" s="146"/>
      <c r="B87" s="97"/>
      <c r="C87" s="97"/>
      <c r="D87" s="97" t="s">
        <v>140</v>
      </c>
      <c r="E87" s="273"/>
      <c r="F87" s="98">
        <v>29.191500000000001</v>
      </c>
      <c r="G87" s="99"/>
      <c r="H87" s="100"/>
      <c r="I87" s="100"/>
      <c r="J87" s="100"/>
      <c r="K87" s="101"/>
      <c r="L87" s="147"/>
      <c r="M87" s="160"/>
      <c r="N87" s="185"/>
      <c r="O87" s="186"/>
      <c r="P87" s="187"/>
      <c r="Q87" s="188" t="s">
        <v>316</v>
      </c>
      <c r="R87" s="102"/>
      <c r="S87" s="156"/>
      <c r="U87" s="42"/>
      <c r="V87" s="43"/>
      <c r="W87" s="42"/>
    </row>
    <row r="88" spans="1:24" ht="13.5" customHeight="1">
      <c r="A88" s="146">
        <v>36</v>
      </c>
      <c r="B88" s="97" t="s">
        <v>118</v>
      </c>
      <c r="C88" s="97" t="s">
        <v>141</v>
      </c>
      <c r="D88" s="97" t="s">
        <v>142</v>
      </c>
      <c r="E88" s="273" t="s">
        <v>78</v>
      </c>
      <c r="F88" s="98">
        <v>8.9819999999999993</v>
      </c>
      <c r="G88" s="99">
        <f>[1]SO2.2.01_Roz!G78</f>
        <v>34005</v>
      </c>
      <c r="H88" s="100"/>
      <c r="I88" s="100"/>
      <c r="J88" s="100">
        <f>G88*F88</f>
        <v>305432.90999999997</v>
      </c>
      <c r="K88" s="101">
        <v>1.03003</v>
      </c>
      <c r="L88" s="147">
        <v>9.25172946</v>
      </c>
      <c r="M88" s="160"/>
      <c r="N88" s="185"/>
      <c r="O88" s="186">
        <v>3.59</v>
      </c>
      <c r="P88" s="187">
        <f>G88*O88</f>
        <v>122077.95</v>
      </c>
      <c r="Q88" s="188" t="s">
        <v>316</v>
      </c>
      <c r="R88" s="102"/>
      <c r="S88" s="156"/>
      <c r="U88" s="42"/>
      <c r="V88" s="43"/>
      <c r="W88" s="42"/>
    </row>
    <row r="89" spans="1:24" ht="13.5" hidden="1" customHeight="1">
      <c r="A89" s="146"/>
      <c r="B89" s="97"/>
      <c r="C89" s="97"/>
      <c r="D89" s="97" t="s">
        <v>143</v>
      </c>
      <c r="E89" s="273"/>
      <c r="F89" s="98">
        <v>8.9819999999999993</v>
      </c>
      <c r="G89" s="99"/>
      <c r="H89" s="100"/>
      <c r="I89" s="100"/>
      <c r="J89" s="100"/>
      <c r="K89" s="101"/>
      <c r="L89" s="147"/>
      <c r="M89" s="160"/>
      <c r="N89" s="185"/>
      <c r="O89" s="160"/>
      <c r="P89" s="161"/>
      <c r="Q89" s="188" t="s">
        <v>316</v>
      </c>
      <c r="R89" s="102"/>
      <c r="S89" s="156"/>
      <c r="U89" s="42"/>
      <c r="V89" s="43"/>
      <c r="W89" s="42"/>
    </row>
    <row r="90" spans="1:24" ht="13.5" customHeight="1">
      <c r="A90" s="146">
        <v>37</v>
      </c>
      <c r="B90" s="97" t="s">
        <v>144</v>
      </c>
      <c r="C90" s="97" t="s">
        <v>145</v>
      </c>
      <c r="D90" s="97" t="s">
        <v>146</v>
      </c>
      <c r="E90" s="273" t="s">
        <v>124</v>
      </c>
      <c r="F90" s="98">
        <v>116</v>
      </c>
      <c r="G90" s="99">
        <v>81.400000000000006</v>
      </c>
      <c r="H90" s="100"/>
      <c r="I90" s="100"/>
      <c r="J90" s="100">
        <f>G90*F90</f>
        <v>9442.4000000000015</v>
      </c>
      <c r="K90" s="101">
        <v>4.6800000000000001E-3</v>
      </c>
      <c r="L90" s="147">
        <v>0.54288000000000003</v>
      </c>
      <c r="M90" s="160"/>
      <c r="N90" s="185"/>
      <c r="O90" s="160"/>
      <c r="P90" s="161"/>
      <c r="Q90" s="188" t="s">
        <v>316</v>
      </c>
      <c r="R90" s="102"/>
      <c r="S90" s="156"/>
      <c r="U90" s="42"/>
      <c r="V90" s="43"/>
      <c r="W90" s="42"/>
    </row>
    <row r="91" spans="1:24" ht="13.5" hidden="1" customHeight="1">
      <c r="A91" s="146"/>
      <c r="B91" s="97"/>
      <c r="C91" s="97"/>
      <c r="D91" s="97" t="s">
        <v>147</v>
      </c>
      <c r="E91" s="273"/>
      <c r="F91" s="98">
        <v>116</v>
      </c>
      <c r="G91" s="99"/>
      <c r="H91" s="100"/>
      <c r="I91" s="100"/>
      <c r="J91" s="100"/>
      <c r="K91" s="101"/>
      <c r="L91" s="147"/>
      <c r="M91" s="160"/>
      <c r="N91" s="185"/>
      <c r="O91" s="160"/>
      <c r="P91" s="161"/>
      <c r="Q91" s="188" t="s">
        <v>316</v>
      </c>
      <c r="R91" s="102"/>
      <c r="S91" s="156"/>
      <c r="U91" s="42"/>
      <c r="V91" s="43"/>
      <c r="W91" s="42"/>
    </row>
    <row r="92" spans="1:24" ht="26.25" customHeight="1">
      <c r="A92" s="146">
        <v>38</v>
      </c>
      <c r="B92" s="97"/>
      <c r="C92" s="97" t="s">
        <v>148</v>
      </c>
      <c r="D92" s="97" t="s">
        <v>149</v>
      </c>
      <c r="E92" s="273" t="s">
        <v>124</v>
      </c>
      <c r="F92" s="98">
        <v>99</v>
      </c>
      <c r="G92" s="99">
        <v>302</v>
      </c>
      <c r="H92" s="100"/>
      <c r="I92" s="100"/>
      <c r="J92" s="100">
        <f>G92*F92</f>
        <v>29898</v>
      </c>
      <c r="K92" s="101">
        <v>6.4999999999999997E-3</v>
      </c>
      <c r="L92" s="147">
        <v>0.64349999999999996</v>
      </c>
      <c r="M92" s="186"/>
      <c r="N92" s="185"/>
      <c r="O92" s="160"/>
      <c r="P92" s="161"/>
      <c r="Q92" s="188" t="s">
        <v>316</v>
      </c>
      <c r="R92" s="102"/>
      <c r="S92" s="156"/>
      <c r="U92" s="42"/>
      <c r="V92" s="43"/>
      <c r="W92" s="42"/>
    </row>
    <row r="93" spans="1:24" ht="13.5" customHeight="1">
      <c r="A93" s="148">
        <v>39</v>
      </c>
      <c r="B93" s="149"/>
      <c r="C93" s="149" t="s">
        <v>150</v>
      </c>
      <c r="D93" s="149" t="s">
        <v>151</v>
      </c>
      <c r="E93" s="274" t="s">
        <v>124</v>
      </c>
      <c r="F93" s="150">
        <v>17</v>
      </c>
      <c r="G93" s="151">
        <v>248</v>
      </c>
      <c r="H93" s="152"/>
      <c r="I93" s="152"/>
      <c r="J93" s="152">
        <f>G93*F93</f>
        <v>4216</v>
      </c>
      <c r="K93" s="153">
        <v>5.1000000000000004E-3</v>
      </c>
      <c r="L93" s="154">
        <v>8.6699999999999999E-2</v>
      </c>
      <c r="M93" s="208"/>
      <c r="N93" s="263"/>
      <c r="O93" s="162"/>
      <c r="P93" s="163"/>
      <c r="Q93" s="216" t="s">
        <v>316</v>
      </c>
      <c r="R93" s="165"/>
      <c r="S93" s="157"/>
      <c r="U93" s="42"/>
      <c r="V93" s="43"/>
      <c r="W93" s="42"/>
    </row>
    <row r="94" spans="1:24" ht="13.5" customHeight="1">
      <c r="A94" s="131"/>
      <c r="B94" s="132"/>
      <c r="C94" s="132"/>
      <c r="D94" s="132"/>
      <c r="E94" s="277"/>
      <c r="F94" s="133"/>
      <c r="G94" s="134"/>
      <c r="H94" s="135"/>
      <c r="I94" s="135"/>
      <c r="J94" s="136"/>
      <c r="K94" s="137"/>
      <c r="L94" s="133"/>
      <c r="M94" s="12"/>
      <c r="N94" s="220"/>
      <c r="O94" s="169"/>
      <c r="P94" s="169"/>
      <c r="Q94" s="218"/>
      <c r="R94" s="32"/>
      <c r="S94" s="32"/>
      <c r="U94" s="42"/>
      <c r="V94" s="42"/>
      <c r="W94" s="42"/>
    </row>
    <row r="95" spans="1:24" s="118" customFormat="1" ht="12.75" customHeight="1">
      <c r="C95" s="119" t="s">
        <v>16</v>
      </c>
      <c r="D95" s="119" t="s">
        <v>152</v>
      </c>
      <c r="E95" s="120"/>
      <c r="F95" s="121"/>
      <c r="G95" s="121"/>
      <c r="H95" s="122"/>
      <c r="I95" s="122"/>
      <c r="J95" s="122">
        <f>SUM(J96)</f>
        <v>90812</v>
      </c>
      <c r="K95" s="122"/>
      <c r="L95" s="122">
        <v>0</v>
      </c>
      <c r="M95" s="214"/>
      <c r="N95" s="214"/>
      <c r="O95" s="122"/>
      <c r="P95" s="122"/>
      <c r="Q95" s="214"/>
      <c r="R95" s="122"/>
      <c r="S95" s="122"/>
      <c r="T95" s="122"/>
      <c r="U95" s="122"/>
      <c r="V95" s="121"/>
      <c r="W95" s="123"/>
      <c r="X95" s="124"/>
    </row>
    <row r="96" spans="1:24" ht="13.5" customHeight="1">
      <c r="A96" s="173">
        <v>40</v>
      </c>
      <c r="B96" s="174" t="s">
        <v>153</v>
      </c>
      <c r="C96" s="174" t="s">
        <v>154</v>
      </c>
      <c r="D96" s="174" t="s">
        <v>155</v>
      </c>
      <c r="E96" s="278" t="s">
        <v>29</v>
      </c>
      <c r="F96" s="175">
        <v>311</v>
      </c>
      <c r="G96" s="176">
        <v>292</v>
      </c>
      <c r="H96" s="177"/>
      <c r="I96" s="177"/>
      <c r="J96" s="177">
        <f>G96*F96</f>
        <v>90812</v>
      </c>
      <c r="K96" s="178">
        <v>0</v>
      </c>
      <c r="L96" s="179">
        <v>0</v>
      </c>
      <c r="M96" s="266">
        <v>46.43</v>
      </c>
      <c r="N96" s="265">
        <f>G96*M96</f>
        <v>13557.56</v>
      </c>
      <c r="O96" s="180"/>
      <c r="P96" s="181"/>
      <c r="Q96" s="219" t="s">
        <v>316</v>
      </c>
      <c r="R96" s="182"/>
      <c r="S96" s="183"/>
      <c r="U96" s="42"/>
      <c r="V96" s="43"/>
      <c r="W96" s="42"/>
    </row>
    <row r="97" spans="1:24" ht="13.5" customHeight="1">
      <c r="A97" s="109"/>
      <c r="B97" s="22"/>
      <c r="C97" s="22"/>
      <c r="D97" s="22"/>
      <c r="E97" s="276"/>
      <c r="F97" s="23"/>
      <c r="G97" s="24"/>
      <c r="H97" s="25"/>
      <c r="I97" s="25"/>
      <c r="J97" s="25"/>
      <c r="K97" s="33"/>
      <c r="L97" s="23"/>
      <c r="M97" s="12"/>
      <c r="N97" s="12"/>
      <c r="O97" s="12"/>
      <c r="P97" s="12"/>
      <c r="Q97" s="218"/>
      <c r="R97" s="32"/>
      <c r="S97" s="32"/>
      <c r="U97" s="42"/>
      <c r="V97" s="42"/>
      <c r="W97" s="42"/>
    </row>
    <row r="98" spans="1:24" s="118" customFormat="1" ht="12.75" customHeight="1">
      <c r="C98" s="119" t="s">
        <v>17</v>
      </c>
      <c r="D98" s="119" t="s">
        <v>156</v>
      </c>
      <c r="E98" s="120"/>
      <c r="F98" s="121"/>
      <c r="G98" s="121"/>
      <c r="H98" s="122"/>
      <c r="I98" s="122"/>
      <c r="J98" s="122">
        <f>SUM(J99:J104)</f>
        <v>18252.599999999999</v>
      </c>
      <c r="K98" s="122"/>
      <c r="L98" s="122">
        <v>0</v>
      </c>
      <c r="M98" s="214"/>
      <c r="N98" s="214"/>
      <c r="O98" s="122"/>
      <c r="P98" s="122"/>
      <c r="Q98" s="214"/>
      <c r="R98" s="122"/>
      <c r="S98" s="122"/>
      <c r="T98" s="122"/>
      <c r="U98" s="122"/>
      <c r="V98" s="121"/>
      <c r="W98" s="123"/>
      <c r="X98" s="124"/>
    </row>
    <row r="99" spans="1:24" ht="13.5" customHeight="1">
      <c r="A99" s="139">
        <v>41</v>
      </c>
      <c r="B99" s="140" t="s">
        <v>26</v>
      </c>
      <c r="C99" s="140" t="s">
        <v>157</v>
      </c>
      <c r="D99" s="140" t="s">
        <v>158</v>
      </c>
      <c r="E99" s="272" t="s">
        <v>29</v>
      </c>
      <c r="F99" s="141">
        <v>29</v>
      </c>
      <c r="G99" s="142">
        <f>[1]SO1.1.02_Roz!G70</f>
        <v>115.2</v>
      </c>
      <c r="H99" s="143"/>
      <c r="I99" s="143"/>
      <c r="J99" s="143">
        <f>G99*F99</f>
        <v>3340.8</v>
      </c>
      <c r="K99" s="144">
        <v>0</v>
      </c>
      <c r="L99" s="145">
        <v>0</v>
      </c>
      <c r="M99" s="206"/>
      <c r="N99" s="262"/>
      <c r="O99" s="206">
        <v>29</v>
      </c>
      <c r="P99" s="207">
        <f>G99*O99</f>
        <v>3340.8</v>
      </c>
      <c r="Q99" s="215" t="s">
        <v>316</v>
      </c>
      <c r="R99" s="164"/>
      <c r="S99" s="155"/>
      <c r="U99" s="42"/>
      <c r="V99" s="43"/>
      <c r="W99" s="42"/>
    </row>
    <row r="100" spans="1:24" ht="13.5" hidden="1" customHeight="1">
      <c r="A100" s="146"/>
      <c r="B100" s="97"/>
      <c r="C100" s="97"/>
      <c r="D100" s="97" t="s">
        <v>101</v>
      </c>
      <c r="E100" s="273"/>
      <c r="F100" s="98">
        <v>29</v>
      </c>
      <c r="G100" s="99"/>
      <c r="H100" s="100"/>
      <c r="I100" s="100"/>
      <c r="J100" s="100"/>
      <c r="K100" s="101"/>
      <c r="L100" s="147"/>
      <c r="M100" s="186"/>
      <c r="N100" s="185"/>
      <c r="O100" s="186"/>
      <c r="P100" s="187">
        <f t="shared" ref="P100:P107" si="0">G100*O100</f>
        <v>0</v>
      </c>
      <c r="Q100" s="188"/>
      <c r="R100" s="102"/>
      <c r="S100" s="156"/>
      <c r="U100" s="42"/>
      <c r="V100" s="43"/>
      <c r="W100" s="42"/>
    </row>
    <row r="101" spans="1:24" ht="13.5" customHeight="1">
      <c r="A101" s="146">
        <v>42</v>
      </c>
      <c r="B101" s="97" t="s">
        <v>26</v>
      </c>
      <c r="C101" s="97" t="s">
        <v>159</v>
      </c>
      <c r="D101" s="97" t="s">
        <v>160</v>
      </c>
      <c r="E101" s="273" t="s">
        <v>29</v>
      </c>
      <c r="F101" s="98">
        <v>29</v>
      </c>
      <c r="G101" s="99">
        <f>[1]SO1.1.02_Roz!G72</f>
        <v>164.7</v>
      </c>
      <c r="H101" s="100"/>
      <c r="I101" s="100"/>
      <c r="J101" s="100">
        <f>G101*F101</f>
        <v>4776.2999999999993</v>
      </c>
      <c r="K101" s="101">
        <v>0</v>
      </c>
      <c r="L101" s="147">
        <v>0</v>
      </c>
      <c r="M101" s="186"/>
      <c r="N101" s="185"/>
      <c r="O101" s="186">
        <v>29</v>
      </c>
      <c r="P101" s="187">
        <f t="shared" si="0"/>
        <v>4776.2999999999993</v>
      </c>
      <c r="Q101" s="188" t="s">
        <v>316</v>
      </c>
      <c r="R101" s="102"/>
      <c r="S101" s="156"/>
      <c r="U101" s="42"/>
      <c r="V101" s="43"/>
      <c r="W101" s="42"/>
    </row>
    <row r="102" spans="1:24" ht="13.5" hidden="1" customHeight="1">
      <c r="A102" s="146"/>
      <c r="B102" s="97"/>
      <c r="C102" s="97"/>
      <c r="D102" s="97" t="s">
        <v>101</v>
      </c>
      <c r="E102" s="273"/>
      <c r="F102" s="98">
        <v>29</v>
      </c>
      <c r="G102" s="99"/>
      <c r="H102" s="100"/>
      <c r="I102" s="100"/>
      <c r="J102" s="100"/>
      <c r="K102" s="101"/>
      <c r="L102" s="147"/>
      <c r="M102" s="186"/>
      <c r="N102" s="185"/>
      <c r="O102" s="186"/>
      <c r="P102" s="187">
        <f t="shared" si="0"/>
        <v>0</v>
      </c>
      <c r="Q102" s="188"/>
      <c r="R102" s="102"/>
      <c r="S102" s="156"/>
      <c r="U102" s="42"/>
      <c r="V102" s="43"/>
      <c r="W102" s="42"/>
    </row>
    <row r="103" spans="1:24" ht="26.25" customHeight="1">
      <c r="A103" s="148">
        <v>43</v>
      </c>
      <c r="B103" s="149" t="s">
        <v>26</v>
      </c>
      <c r="C103" s="149" t="s">
        <v>161</v>
      </c>
      <c r="D103" s="149" t="s">
        <v>162</v>
      </c>
      <c r="E103" s="274" t="s">
        <v>29</v>
      </c>
      <c r="F103" s="150">
        <v>29</v>
      </c>
      <c r="G103" s="151">
        <f>[1]SO1.1.02_Roz!G74</f>
        <v>349.5</v>
      </c>
      <c r="H103" s="152"/>
      <c r="I103" s="152"/>
      <c r="J103" s="152">
        <f>G103*F103</f>
        <v>10135.5</v>
      </c>
      <c r="K103" s="153">
        <v>0</v>
      </c>
      <c r="L103" s="154">
        <v>0</v>
      </c>
      <c r="M103" s="208"/>
      <c r="N103" s="263"/>
      <c r="O103" s="208">
        <v>29</v>
      </c>
      <c r="P103" s="209">
        <f t="shared" si="0"/>
        <v>10135.5</v>
      </c>
      <c r="Q103" s="216" t="s">
        <v>316</v>
      </c>
      <c r="R103" s="165"/>
      <c r="S103" s="157"/>
      <c r="U103" s="42"/>
      <c r="V103" s="43"/>
      <c r="W103" s="42"/>
    </row>
    <row r="104" spans="1:24" ht="13.5" hidden="1" customHeight="1">
      <c r="A104" s="192"/>
      <c r="B104" s="193"/>
      <c r="C104" s="193" t="s">
        <v>101</v>
      </c>
      <c r="D104" s="193" t="s">
        <v>163</v>
      </c>
      <c r="E104" s="275"/>
      <c r="F104" s="194">
        <v>29</v>
      </c>
      <c r="G104" s="195"/>
      <c r="H104" s="196"/>
      <c r="I104" s="196"/>
      <c r="J104" s="196"/>
      <c r="K104" s="197"/>
      <c r="L104" s="198"/>
      <c r="M104" s="267"/>
      <c r="N104" s="264"/>
      <c r="O104" s="200"/>
      <c r="P104" s="201"/>
      <c r="Q104" s="217"/>
      <c r="R104" s="202"/>
      <c r="S104" s="203"/>
      <c r="U104" s="42"/>
      <c r="V104" s="43"/>
      <c r="W104" s="42"/>
    </row>
    <row r="105" spans="1:24" ht="13.5" customHeight="1">
      <c r="A105" s="125"/>
      <c r="B105" s="126"/>
      <c r="C105" s="126"/>
      <c r="D105" s="126"/>
      <c r="E105" s="279"/>
      <c r="F105" s="127"/>
      <c r="G105" s="128"/>
      <c r="H105" s="129"/>
      <c r="I105" s="129"/>
      <c r="J105" s="129"/>
      <c r="K105" s="130"/>
      <c r="L105" s="127"/>
      <c r="M105" s="12"/>
      <c r="N105" s="12"/>
      <c r="O105" s="12"/>
      <c r="P105" s="12"/>
      <c r="Q105" s="218"/>
      <c r="R105" s="32"/>
      <c r="S105" s="32"/>
      <c r="U105" s="42"/>
      <c r="V105" s="42"/>
      <c r="W105" s="42"/>
    </row>
    <row r="106" spans="1:24" s="118" customFormat="1" ht="12.75" customHeight="1">
      <c r="C106" s="119" t="s">
        <v>21</v>
      </c>
      <c r="D106" s="119" t="s">
        <v>164</v>
      </c>
      <c r="E106" s="120"/>
      <c r="F106" s="121"/>
      <c r="G106" s="121"/>
      <c r="H106" s="122"/>
      <c r="I106" s="122"/>
      <c r="J106" s="122">
        <f>SUM(J107:J125)</f>
        <v>887622.21630000009</v>
      </c>
      <c r="K106" s="122"/>
      <c r="L106" s="122">
        <v>0.72274499999999997</v>
      </c>
      <c r="M106" s="214"/>
      <c r="N106" s="214"/>
      <c r="O106" s="122"/>
      <c r="P106" s="122"/>
      <c r="Q106" s="214"/>
      <c r="R106" s="122"/>
      <c r="S106" s="122"/>
      <c r="T106" s="122"/>
      <c r="U106" s="122"/>
      <c r="V106" s="121"/>
      <c r="W106" s="123"/>
      <c r="X106" s="124"/>
    </row>
    <row r="107" spans="1:24" ht="13.5" customHeight="1">
      <c r="A107" s="139">
        <v>44</v>
      </c>
      <c r="B107" s="140" t="s">
        <v>26</v>
      </c>
      <c r="C107" s="140" t="s">
        <v>165</v>
      </c>
      <c r="D107" s="140" t="s">
        <v>166</v>
      </c>
      <c r="E107" s="272" t="s">
        <v>167</v>
      </c>
      <c r="F107" s="141">
        <v>25</v>
      </c>
      <c r="G107" s="142">
        <v>107</v>
      </c>
      <c r="H107" s="143"/>
      <c r="I107" s="143"/>
      <c r="J107" s="143">
        <f t="shared" ref="J107:J113" si="1">G107*F107</f>
        <v>2675</v>
      </c>
      <c r="K107" s="144">
        <v>0</v>
      </c>
      <c r="L107" s="145">
        <v>0</v>
      </c>
      <c r="M107" s="206"/>
      <c r="N107" s="262"/>
      <c r="O107" s="206">
        <v>25</v>
      </c>
      <c r="P107" s="207">
        <f t="shared" si="0"/>
        <v>2675</v>
      </c>
      <c r="Q107" s="215" t="s">
        <v>316</v>
      </c>
      <c r="R107" s="164"/>
      <c r="S107" s="155"/>
      <c r="U107" s="42"/>
      <c r="V107" s="43"/>
      <c r="W107" s="42"/>
    </row>
    <row r="108" spans="1:24" ht="13.5" customHeight="1">
      <c r="A108" s="146">
        <v>45</v>
      </c>
      <c r="B108" s="97" t="s">
        <v>153</v>
      </c>
      <c r="C108" s="97" t="s">
        <v>168</v>
      </c>
      <c r="D108" s="97" t="s">
        <v>169</v>
      </c>
      <c r="E108" s="273" t="s">
        <v>29</v>
      </c>
      <c r="F108" s="98">
        <v>61</v>
      </c>
      <c r="G108" s="99">
        <v>151.6</v>
      </c>
      <c r="H108" s="100"/>
      <c r="I108" s="100"/>
      <c r="J108" s="100">
        <f t="shared" si="1"/>
        <v>9247.6</v>
      </c>
      <c r="K108" s="101">
        <v>6.3000000000000003E-4</v>
      </c>
      <c r="L108" s="147">
        <v>3.8429999999999999E-2</v>
      </c>
      <c r="M108" s="186"/>
      <c r="N108" s="185"/>
      <c r="O108" s="186"/>
      <c r="P108" s="187"/>
      <c r="Q108" s="188" t="s">
        <v>316</v>
      </c>
      <c r="R108" s="102"/>
      <c r="S108" s="156"/>
      <c r="U108" s="42"/>
      <c r="V108" s="43"/>
      <c r="W108" s="42"/>
    </row>
    <row r="109" spans="1:24" ht="27" customHeight="1">
      <c r="A109" s="146">
        <v>46</v>
      </c>
      <c r="B109" s="97" t="s">
        <v>153</v>
      </c>
      <c r="C109" s="97" t="s">
        <v>170</v>
      </c>
      <c r="D109" s="97" t="s">
        <v>171</v>
      </c>
      <c r="E109" s="273" t="s">
        <v>167</v>
      </c>
      <c r="F109" s="98">
        <v>196</v>
      </c>
      <c r="G109" s="99">
        <v>392.4</v>
      </c>
      <c r="H109" s="100"/>
      <c r="I109" s="100"/>
      <c r="J109" s="100">
        <f t="shared" si="1"/>
        <v>76910.399999999994</v>
      </c>
      <c r="K109" s="101">
        <v>4.2000000000000002E-4</v>
      </c>
      <c r="L109" s="147">
        <v>8.2320000000000004E-2</v>
      </c>
      <c r="M109" s="186"/>
      <c r="N109" s="185"/>
      <c r="O109" s="186"/>
      <c r="P109" s="187"/>
      <c r="Q109" s="188" t="s">
        <v>316</v>
      </c>
      <c r="R109" s="102"/>
      <c r="S109" s="156"/>
      <c r="U109" s="42"/>
      <c r="V109" s="43"/>
      <c r="W109" s="42"/>
    </row>
    <row r="110" spans="1:24" ht="27" customHeight="1">
      <c r="A110" s="146">
        <v>47</v>
      </c>
      <c r="B110" s="97" t="s">
        <v>153</v>
      </c>
      <c r="C110" s="97" t="s">
        <v>172</v>
      </c>
      <c r="D110" s="97" t="s">
        <v>173</v>
      </c>
      <c r="E110" s="273" t="s">
        <v>167</v>
      </c>
      <c r="F110" s="98">
        <v>72</v>
      </c>
      <c r="G110" s="99">
        <v>485.3</v>
      </c>
      <c r="H110" s="100"/>
      <c r="I110" s="100"/>
      <c r="J110" s="100">
        <f t="shared" si="1"/>
        <v>34941.599999999999</v>
      </c>
      <c r="K110" s="101">
        <v>2.9999999999999997E-4</v>
      </c>
      <c r="L110" s="147">
        <v>2.1600000000000001E-2</v>
      </c>
      <c r="M110" s="186"/>
      <c r="N110" s="185"/>
      <c r="O110" s="186"/>
      <c r="P110" s="187"/>
      <c r="Q110" s="188" t="s">
        <v>316</v>
      </c>
      <c r="R110" s="102"/>
      <c r="S110" s="156"/>
      <c r="U110" s="42"/>
      <c r="V110" s="43"/>
      <c r="W110" s="42"/>
    </row>
    <row r="111" spans="1:24" ht="26.25" customHeight="1">
      <c r="A111" s="146">
        <v>48</v>
      </c>
      <c r="B111" s="97" t="s">
        <v>153</v>
      </c>
      <c r="C111" s="97" t="s">
        <v>174</v>
      </c>
      <c r="D111" s="97" t="s">
        <v>175</v>
      </c>
      <c r="E111" s="273" t="s">
        <v>167</v>
      </c>
      <c r="F111" s="98">
        <v>101</v>
      </c>
      <c r="G111" s="99">
        <v>228.1</v>
      </c>
      <c r="H111" s="100"/>
      <c r="I111" s="100"/>
      <c r="J111" s="100">
        <f t="shared" si="1"/>
        <v>23038.1</v>
      </c>
      <c r="K111" s="101">
        <v>2.9999999999999997E-4</v>
      </c>
      <c r="L111" s="147">
        <v>3.0300000000000001E-2</v>
      </c>
      <c r="M111" s="186"/>
      <c r="N111" s="185"/>
      <c r="O111" s="186"/>
      <c r="P111" s="187"/>
      <c r="Q111" s="188" t="s">
        <v>316</v>
      </c>
      <c r="R111" s="102"/>
      <c r="S111" s="156"/>
      <c r="U111" s="42"/>
      <c r="V111" s="43"/>
      <c r="W111" s="42"/>
    </row>
    <row r="112" spans="1:24" ht="25.5" customHeight="1">
      <c r="A112" s="146">
        <v>49</v>
      </c>
      <c r="B112" s="97" t="s">
        <v>153</v>
      </c>
      <c r="C112" s="97" t="s">
        <v>176</v>
      </c>
      <c r="D112" s="97" t="s">
        <v>177</v>
      </c>
      <c r="E112" s="273" t="s">
        <v>167</v>
      </c>
      <c r="F112" s="98">
        <v>101</v>
      </c>
      <c r="G112" s="99">
        <v>36.1</v>
      </c>
      <c r="H112" s="100"/>
      <c r="I112" s="100"/>
      <c r="J112" s="100">
        <f t="shared" si="1"/>
        <v>3646.1000000000004</v>
      </c>
      <c r="K112" s="101">
        <v>1.0000000000000001E-5</v>
      </c>
      <c r="L112" s="147">
        <v>1.01E-3</v>
      </c>
      <c r="M112" s="186"/>
      <c r="N112" s="185"/>
      <c r="O112" s="186"/>
      <c r="P112" s="187"/>
      <c r="Q112" s="188" t="s">
        <v>316</v>
      </c>
      <c r="R112" s="102"/>
      <c r="S112" s="156"/>
      <c r="U112" s="42"/>
      <c r="V112" s="43"/>
      <c r="W112" s="42"/>
    </row>
    <row r="113" spans="1:24" ht="13.5" customHeight="1">
      <c r="A113" s="146">
        <v>50</v>
      </c>
      <c r="B113" s="97" t="s">
        <v>118</v>
      </c>
      <c r="C113" s="97" t="s">
        <v>178</v>
      </c>
      <c r="D113" s="97" t="s">
        <v>179</v>
      </c>
      <c r="E113" s="273" t="s">
        <v>29</v>
      </c>
      <c r="F113" s="98">
        <v>5.0999999999999996</v>
      </c>
      <c r="G113" s="99">
        <v>2172</v>
      </c>
      <c r="H113" s="100"/>
      <c r="I113" s="100"/>
      <c r="J113" s="100">
        <f t="shared" si="1"/>
        <v>11077.199999999999</v>
      </c>
      <c r="K113" s="101">
        <v>8.4349999999999994E-2</v>
      </c>
      <c r="L113" s="147">
        <v>0.43018499999999998</v>
      </c>
      <c r="M113" s="186"/>
      <c r="N113" s="185"/>
      <c r="O113" s="186"/>
      <c r="P113" s="187"/>
      <c r="Q113" s="188" t="s">
        <v>316</v>
      </c>
      <c r="R113" s="102"/>
      <c r="S113" s="156"/>
      <c r="U113" s="42"/>
      <c r="V113" s="43"/>
      <c r="W113" s="42"/>
    </row>
    <row r="114" spans="1:24" ht="13.5" hidden="1" customHeight="1">
      <c r="A114" s="146"/>
      <c r="B114" s="97"/>
      <c r="C114" s="97"/>
      <c r="D114" s="97" t="s">
        <v>180</v>
      </c>
      <c r="E114" s="273"/>
      <c r="F114" s="98">
        <v>5.0999999999999996</v>
      </c>
      <c r="G114" s="99"/>
      <c r="H114" s="100"/>
      <c r="I114" s="100"/>
      <c r="J114" s="100"/>
      <c r="K114" s="101"/>
      <c r="L114" s="147"/>
      <c r="M114" s="186"/>
      <c r="N114" s="185"/>
      <c r="O114" s="186"/>
      <c r="P114" s="187"/>
      <c r="Q114" s="188" t="s">
        <v>316</v>
      </c>
      <c r="R114" s="102"/>
      <c r="S114" s="156"/>
      <c r="U114" s="42"/>
      <c r="V114" s="43"/>
      <c r="W114" s="42"/>
    </row>
    <row r="115" spans="1:24" ht="13.5" customHeight="1">
      <c r="A115" s="146">
        <v>51</v>
      </c>
      <c r="B115" s="97" t="s">
        <v>118</v>
      </c>
      <c r="C115" s="97" t="s">
        <v>181</v>
      </c>
      <c r="D115" s="97" t="s">
        <v>182</v>
      </c>
      <c r="E115" s="273" t="s">
        <v>35</v>
      </c>
      <c r="F115" s="98">
        <v>145</v>
      </c>
      <c r="G115" s="99">
        <v>2452</v>
      </c>
      <c r="H115" s="100"/>
      <c r="I115" s="100"/>
      <c r="J115" s="100">
        <f>G115*F115</f>
        <v>355540</v>
      </c>
      <c r="K115" s="101">
        <v>8.1999999999999998E-4</v>
      </c>
      <c r="L115" s="147">
        <v>0.11890000000000001</v>
      </c>
      <c r="M115" s="186"/>
      <c r="N115" s="185"/>
      <c r="O115" s="186"/>
      <c r="P115" s="187"/>
      <c r="Q115" s="188" t="s">
        <v>316</v>
      </c>
      <c r="R115" s="102"/>
      <c r="S115" s="156"/>
      <c r="U115" s="42"/>
      <c r="V115" s="43"/>
      <c r="W115" s="42"/>
    </row>
    <row r="116" spans="1:24" ht="13.5" hidden="1" customHeight="1">
      <c r="A116" s="146"/>
      <c r="B116" s="97"/>
      <c r="C116" s="97"/>
      <c r="D116" s="97" t="s">
        <v>183</v>
      </c>
      <c r="E116" s="273"/>
      <c r="F116" s="98">
        <v>145</v>
      </c>
      <c r="G116" s="99"/>
      <c r="H116" s="100"/>
      <c r="I116" s="100"/>
      <c r="J116" s="100"/>
      <c r="K116" s="101"/>
      <c r="L116" s="147"/>
      <c r="M116" s="186"/>
      <c r="N116" s="185"/>
      <c r="O116" s="186"/>
      <c r="P116" s="187"/>
      <c r="Q116" s="188" t="s">
        <v>316</v>
      </c>
      <c r="R116" s="102"/>
      <c r="S116" s="156"/>
      <c r="U116" s="42"/>
      <c r="V116" s="43"/>
      <c r="W116" s="42"/>
    </row>
    <row r="117" spans="1:24" ht="26.25" customHeight="1">
      <c r="A117" s="146">
        <v>52</v>
      </c>
      <c r="B117" s="97" t="s">
        <v>144</v>
      </c>
      <c r="C117" s="97" t="s">
        <v>184</v>
      </c>
      <c r="D117" s="97" t="s">
        <v>185</v>
      </c>
      <c r="E117" s="273" t="s">
        <v>167</v>
      </c>
      <c r="F117" s="98">
        <v>279</v>
      </c>
      <c r="G117" s="99">
        <v>121</v>
      </c>
      <c r="H117" s="100"/>
      <c r="I117" s="100"/>
      <c r="J117" s="100">
        <f t="shared" ref="J117:J124" si="2">G117*F117</f>
        <v>33759</v>
      </c>
      <c r="K117" s="101">
        <v>0</v>
      </c>
      <c r="L117" s="147">
        <v>0</v>
      </c>
      <c r="M117" s="186"/>
      <c r="N117" s="185"/>
      <c r="O117" s="186"/>
      <c r="P117" s="187"/>
      <c r="Q117" s="188" t="s">
        <v>316</v>
      </c>
      <c r="R117" s="102"/>
      <c r="S117" s="156"/>
      <c r="U117" s="42"/>
      <c r="V117" s="43"/>
      <c r="W117" s="42"/>
    </row>
    <row r="118" spans="1:24" ht="26.25" customHeight="1">
      <c r="A118" s="146">
        <v>53</v>
      </c>
      <c r="B118" s="97" t="s">
        <v>118</v>
      </c>
      <c r="C118" s="97" t="s">
        <v>186</v>
      </c>
      <c r="D118" s="97" t="s">
        <v>187</v>
      </c>
      <c r="E118" s="273" t="s">
        <v>78</v>
      </c>
      <c r="F118" s="98">
        <v>408.529</v>
      </c>
      <c r="G118" s="99">
        <v>128.69999999999999</v>
      </c>
      <c r="H118" s="100"/>
      <c r="I118" s="100"/>
      <c r="J118" s="100">
        <f t="shared" si="2"/>
        <v>52577.682299999993</v>
      </c>
      <c r="K118" s="101">
        <v>0</v>
      </c>
      <c r="L118" s="147">
        <v>0</v>
      </c>
      <c r="M118" s="186"/>
      <c r="N118" s="185"/>
      <c r="O118" s="186">
        <v>21.48</v>
      </c>
      <c r="P118" s="187">
        <f>G118*O118</f>
        <v>2764.4759999999997</v>
      </c>
      <c r="Q118" s="188" t="s">
        <v>316</v>
      </c>
      <c r="R118" s="102"/>
      <c r="S118" s="156"/>
      <c r="U118" s="42"/>
      <c r="V118" s="43"/>
      <c r="W118" s="42"/>
    </row>
    <row r="119" spans="1:24" ht="26.25" customHeight="1">
      <c r="A119" s="146">
        <v>54</v>
      </c>
      <c r="B119" s="97" t="s">
        <v>118</v>
      </c>
      <c r="C119" s="97" t="s">
        <v>188</v>
      </c>
      <c r="D119" s="97" t="s">
        <v>189</v>
      </c>
      <c r="E119" s="273" t="s">
        <v>78</v>
      </c>
      <c r="F119" s="98">
        <v>1634.116</v>
      </c>
      <c r="G119" s="99">
        <v>74</v>
      </c>
      <c r="H119" s="100"/>
      <c r="I119" s="100"/>
      <c r="J119" s="100">
        <f t="shared" si="2"/>
        <v>120924.584</v>
      </c>
      <c r="K119" s="101">
        <v>0</v>
      </c>
      <c r="L119" s="147">
        <v>0</v>
      </c>
      <c r="M119" s="186"/>
      <c r="N119" s="185"/>
      <c r="O119" s="186">
        <v>85.6</v>
      </c>
      <c r="P119" s="187">
        <f>G119*O119</f>
        <v>6334.4</v>
      </c>
      <c r="Q119" s="188" t="s">
        <v>316</v>
      </c>
      <c r="R119" s="102"/>
      <c r="S119" s="156"/>
      <c r="U119" s="42"/>
      <c r="V119" s="43"/>
      <c r="W119" s="42"/>
    </row>
    <row r="120" spans="1:24" ht="13.5" customHeight="1">
      <c r="A120" s="146">
        <v>55</v>
      </c>
      <c r="B120" s="97" t="s">
        <v>26</v>
      </c>
      <c r="C120" s="97" t="s">
        <v>190</v>
      </c>
      <c r="D120" s="97" t="s">
        <v>191</v>
      </c>
      <c r="E120" s="273" t="s">
        <v>78</v>
      </c>
      <c r="F120" s="98">
        <v>384.25</v>
      </c>
      <c r="G120" s="99">
        <v>250</v>
      </c>
      <c r="H120" s="100"/>
      <c r="I120" s="100"/>
      <c r="J120" s="100">
        <f t="shared" si="2"/>
        <v>96062.5</v>
      </c>
      <c r="K120" s="101">
        <v>0</v>
      </c>
      <c r="L120" s="147">
        <v>0</v>
      </c>
      <c r="M120" s="186"/>
      <c r="N120" s="185"/>
      <c r="O120" s="186"/>
      <c r="P120" s="187"/>
      <c r="Q120" s="188" t="s">
        <v>316</v>
      </c>
      <c r="R120" s="102"/>
      <c r="S120" s="156"/>
      <c r="U120" s="42"/>
      <c r="V120" s="43"/>
      <c r="W120" s="42"/>
    </row>
    <row r="121" spans="1:24" ht="13.5" customHeight="1">
      <c r="A121" s="146">
        <v>56</v>
      </c>
      <c r="B121" s="97" t="s">
        <v>26</v>
      </c>
      <c r="C121" s="97" t="s">
        <v>192</v>
      </c>
      <c r="D121" s="97" t="s">
        <v>193</v>
      </c>
      <c r="E121" s="273" t="s">
        <v>78</v>
      </c>
      <c r="F121" s="98">
        <v>5.2489999999999997</v>
      </c>
      <c r="G121" s="99">
        <v>850</v>
      </c>
      <c r="H121" s="100"/>
      <c r="I121" s="100"/>
      <c r="J121" s="100">
        <f t="shared" si="2"/>
        <v>4461.6499999999996</v>
      </c>
      <c r="K121" s="101">
        <v>0</v>
      </c>
      <c r="L121" s="147">
        <v>0</v>
      </c>
      <c r="M121" s="186"/>
      <c r="N121" s="185"/>
      <c r="O121" s="186">
        <f>29*0.181</f>
        <v>5.2489999999999997</v>
      </c>
      <c r="P121" s="187">
        <f>G121*O121</f>
        <v>4461.6499999999996</v>
      </c>
      <c r="Q121" s="188" t="s">
        <v>316</v>
      </c>
      <c r="R121" s="102"/>
      <c r="S121" s="156"/>
      <c r="U121" s="42"/>
      <c r="V121" s="43"/>
      <c r="W121" s="42"/>
    </row>
    <row r="122" spans="1:24" ht="13.5" customHeight="1">
      <c r="A122" s="146">
        <v>57</v>
      </c>
      <c r="B122" s="97" t="s">
        <v>26</v>
      </c>
      <c r="C122" s="97" t="s">
        <v>194</v>
      </c>
      <c r="D122" s="97" t="s">
        <v>195</v>
      </c>
      <c r="E122" s="273" t="s">
        <v>78</v>
      </c>
      <c r="F122" s="98">
        <v>16.239999999999998</v>
      </c>
      <c r="G122" s="99">
        <v>170</v>
      </c>
      <c r="H122" s="100"/>
      <c r="I122" s="100"/>
      <c r="J122" s="100">
        <f t="shared" si="2"/>
        <v>2760.7999999999997</v>
      </c>
      <c r="K122" s="101">
        <v>0</v>
      </c>
      <c r="L122" s="147">
        <v>0</v>
      </c>
      <c r="M122" s="186"/>
      <c r="N122" s="185"/>
      <c r="O122" s="186">
        <f>29*0.56</f>
        <v>16.240000000000002</v>
      </c>
      <c r="P122" s="187">
        <f>G122*O122</f>
        <v>2760.8</v>
      </c>
      <c r="Q122" s="188" t="s">
        <v>316</v>
      </c>
      <c r="R122" s="102"/>
      <c r="S122" s="156"/>
      <c r="U122" s="42"/>
      <c r="V122" s="43"/>
      <c r="W122" s="42"/>
    </row>
    <row r="123" spans="1:24" ht="26.25" customHeight="1">
      <c r="A123" s="146">
        <v>58</v>
      </c>
      <c r="B123" s="97" t="s">
        <v>196</v>
      </c>
      <c r="C123" s="97" t="s">
        <v>197</v>
      </c>
      <c r="D123" s="97" t="s">
        <v>198</v>
      </c>
      <c r="E123" s="273" t="s">
        <v>167</v>
      </c>
      <c r="F123" s="98">
        <v>3</v>
      </c>
      <c r="G123" s="99">
        <v>10000</v>
      </c>
      <c r="H123" s="100"/>
      <c r="I123" s="100"/>
      <c r="J123" s="100">
        <f t="shared" si="2"/>
        <v>30000</v>
      </c>
      <c r="K123" s="101">
        <v>0</v>
      </c>
      <c r="L123" s="147">
        <v>0</v>
      </c>
      <c r="M123" s="186"/>
      <c r="N123" s="185"/>
      <c r="O123" s="186"/>
      <c r="P123" s="187"/>
      <c r="Q123" s="188" t="s">
        <v>316</v>
      </c>
      <c r="R123" s="102"/>
      <c r="S123" s="156"/>
      <c r="U123" s="42"/>
      <c r="V123" s="43"/>
      <c r="W123" s="42"/>
    </row>
    <row r="124" spans="1:24" ht="26.25" customHeight="1">
      <c r="A124" s="148">
        <v>59</v>
      </c>
      <c r="B124" s="149" t="s">
        <v>196</v>
      </c>
      <c r="C124" s="149" t="s">
        <v>199</v>
      </c>
      <c r="D124" s="149" t="s">
        <v>200</v>
      </c>
      <c r="E124" s="274" t="s">
        <v>167</v>
      </c>
      <c r="F124" s="150">
        <v>6</v>
      </c>
      <c r="G124" s="151">
        <v>5000</v>
      </c>
      <c r="H124" s="152"/>
      <c r="I124" s="152"/>
      <c r="J124" s="152">
        <f t="shared" si="2"/>
        <v>30000</v>
      </c>
      <c r="K124" s="153">
        <v>0</v>
      </c>
      <c r="L124" s="154">
        <v>0</v>
      </c>
      <c r="M124" s="208"/>
      <c r="N124" s="263"/>
      <c r="O124" s="208"/>
      <c r="P124" s="209"/>
      <c r="Q124" s="216" t="s">
        <v>316</v>
      </c>
      <c r="R124" s="165"/>
      <c r="S124" s="157"/>
      <c r="U124" s="42"/>
      <c r="V124" s="43"/>
      <c r="W124" s="42"/>
    </row>
    <row r="125" spans="1:24" ht="13.5" hidden="1" customHeight="1">
      <c r="A125" s="192"/>
      <c r="B125" s="193"/>
      <c r="C125" s="193"/>
      <c r="D125" s="193" t="s">
        <v>201</v>
      </c>
      <c r="E125" s="275"/>
      <c r="F125" s="194">
        <v>6</v>
      </c>
      <c r="G125" s="195"/>
      <c r="H125" s="196"/>
      <c r="I125" s="196"/>
      <c r="J125" s="196"/>
      <c r="K125" s="197"/>
      <c r="L125" s="198"/>
      <c r="M125" s="267"/>
      <c r="N125" s="264"/>
      <c r="O125" s="200"/>
      <c r="P125" s="201"/>
      <c r="Q125" s="217"/>
      <c r="R125" s="202"/>
      <c r="S125" s="203"/>
      <c r="U125" s="42"/>
      <c r="V125" s="43"/>
      <c r="W125" s="42"/>
    </row>
    <row r="126" spans="1:24" ht="13.5" customHeight="1">
      <c r="A126" s="125"/>
      <c r="B126" s="126"/>
      <c r="C126" s="126"/>
      <c r="D126" s="126"/>
      <c r="E126" s="279"/>
      <c r="F126" s="127"/>
      <c r="G126" s="128"/>
      <c r="H126" s="129"/>
      <c r="I126" s="129"/>
      <c r="J126" s="129"/>
      <c r="K126" s="130"/>
      <c r="L126" s="127"/>
      <c r="M126" s="12"/>
      <c r="N126" s="220"/>
      <c r="O126" s="169"/>
      <c r="P126" s="169"/>
      <c r="Q126" s="218"/>
      <c r="R126" s="32"/>
      <c r="S126" s="32"/>
      <c r="U126" s="42"/>
      <c r="V126" s="42"/>
      <c r="W126" s="42"/>
    </row>
    <row r="127" spans="1:24" s="118" customFormat="1" ht="12.75" customHeight="1">
      <c r="C127" s="119" t="s">
        <v>202</v>
      </c>
      <c r="D127" s="119" t="s">
        <v>203</v>
      </c>
      <c r="E127" s="120"/>
      <c r="F127" s="121"/>
      <c r="G127" s="121"/>
      <c r="H127" s="122"/>
      <c r="I127" s="122"/>
      <c r="J127" s="122">
        <f>J128</f>
        <v>14821.601500000001</v>
      </c>
      <c r="K127" s="122"/>
      <c r="L127" s="122">
        <v>0</v>
      </c>
      <c r="M127" s="214"/>
      <c r="N127" s="214"/>
      <c r="O127" s="122"/>
      <c r="P127" s="122"/>
      <c r="Q127" s="214"/>
      <c r="R127" s="122"/>
      <c r="S127" s="122"/>
      <c r="T127" s="122"/>
      <c r="U127" s="122"/>
      <c r="V127" s="121"/>
      <c r="W127" s="123"/>
      <c r="X127" s="124"/>
    </row>
    <row r="128" spans="1:24" ht="13.5" customHeight="1">
      <c r="A128" s="173">
        <v>60</v>
      </c>
      <c r="B128" s="174" t="s">
        <v>118</v>
      </c>
      <c r="C128" s="174" t="s">
        <v>204</v>
      </c>
      <c r="D128" s="174" t="s">
        <v>205</v>
      </c>
      <c r="E128" s="278" t="s">
        <v>78</v>
      </c>
      <c r="F128" s="175">
        <v>60.869</v>
      </c>
      <c r="G128" s="176">
        <f>[1]SO1.1.03_Roz!G62</f>
        <v>243.5</v>
      </c>
      <c r="H128" s="177"/>
      <c r="I128" s="177"/>
      <c r="J128" s="177">
        <f>G128*F128</f>
        <v>14821.601500000001</v>
      </c>
      <c r="K128" s="178">
        <v>0</v>
      </c>
      <c r="L128" s="179">
        <v>0</v>
      </c>
      <c r="M128" s="266"/>
      <c r="N128" s="265"/>
      <c r="O128" s="180"/>
      <c r="P128" s="181"/>
      <c r="Q128" s="219" t="s">
        <v>316</v>
      </c>
      <c r="R128" s="182"/>
      <c r="S128" s="183"/>
      <c r="U128" s="42"/>
      <c r="V128" s="43"/>
      <c r="W128" s="42"/>
    </row>
    <row r="129" spans="1:24" ht="13.5" customHeight="1">
      <c r="A129" s="109"/>
      <c r="B129" s="22"/>
      <c r="C129" s="22"/>
      <c r="D129" s="22"/>
      <c r="E129" s="276"/>
      <c r="F129" s="23"/>
      <c r="G129" s="24"/>
      <c r="H129" s="25"/>
      <c r="I129" s="25"/>
      <c r="J129" s="25"/>
      <c r="K129" s="33"/>
      <c r="L129" s="23"/>
      <c r="M129" s="12"/>
      <c r="N129" s="220"/>
      <c r="O129" s="169"/>
      <c r="P129" s="169"/>
      <c r="Q129" s="218"/>
      <c r="R129" s="32"/>
      <c r="S129" s="32"/>
      <c r="U129" s="42"/>
      <c r="V129" s="42"/>
      <c r="W129" s="42"/>
    </row>
    <row r="130" spans="1:24" s="117" customFormat="1" ht="13.5" customHeight="1">
      <c r="A130" s="112"/>
      <c r="B130" s="112"/>
      <c r="C130" s="113" t="s">
        <v>206</v>
      </c>
      <c r="D130" s="113" t="s">
        <v>207</v>
      </c>
      <c r="E130" s="112"/>
      <c r="F130" s="114"/>
      <c r="G130" s="114"/>
      <c r="H130" s="115"/>
      <c r="I130" s="115"/>
      <c r="J130" s="115">
        <f>J132+J160</f>
        <v>197190.04619999998</v>
      </c>
      <c r="K130" s="115"/>
      <c r="L130" s="115">
        <v>0.53885400000000006</v>
      </c>
      <c r="M130" s="115"/>
      <c r="N130" s="115"/>
      <c r="O130" s="115"/>
      <c r="P130" s="115"/>
      <c r="Q130" s="115"/>
      <c r="R130" s="115"/>
      <c r="S130" s="115"/>
      <c r="T130" s="115"/>
      <c r="U130" s="115"/>
      <c r="V130" s="114"/>
      <c r="W130" s="116"/>
      <c r="X130" s="114"/>
    </row>
    <row r="131" spans="1:24" s="117" customFormat="1" ht="13.5" customHeight="1">
      <c r="A131" s="112"/>
      <c r="B131" s="112"/>
      <c r="C131" s="113"/>
      <c r="D131" s="113"/>
      <c r="E131" s="112"/>
      <c r="F131" s="114"/>
      <c r="G131" s="114"/>
      <c r="H131" s="115"/>
      <c r="I131" s="115"/>
      <c r="J131" s="115"/>
      <c r="K131" s="115"/>
      <c r="L131" s="115"/>
      <c r="M131" s="115"/>
      <c r="N131" s="115"/>
      <c r="O131" s="115"/>
      <c r="P131" s="115"/>
      <c r="Q131" s="115"/>
      <c r="R131" s="115"/>
      <c r="S131" s="115"/>
      <c r="T131" s="115"/>
      <c r="U131" s="115"/>
      <c r="V131" s="114"/>
      <c r="W131" s="116"/>
      <c r="X131" s="114"/>
    </row>
    <row r="132" spans="1:24" s="118" customFormat="1" ht="12.75" customHeight="1">
      <c r="C132" s="119" t="s">
        <v>208</v>
      </c>
      <c r="D132" s="119" t="s">
        <v>209</v>
      </c>
      <c r="E132" s="120"/>
      <c r="F132" s="121"/>
      <c r="G132" s="121"/>
      <c r="H132" s="122"/>
      <c r="I132" s="122"/>
      <c r="J132" s="122">
        <f>SUM(J133:J158)</f>
        <v>38379.646200000003</v>
      </c>
      <c r="K132" s="122"/>
      <c r="L132" s="122">
        <v>0.32513399999999998</v>
      </c>
      <c r="M132" s="214"/>
      <c r="N132" s="214"/>
      <c r="O132" s="122"/>
      <c r="P132" s="122"/>
      <c r="Q132" s="214"/>
      <c r="R132" s="122"/>
      <c r="S132" s="122"/>
      <c r="T132" s="122"/>
      <c r="U132" s="122"/>
      <c r="V132" s="121"/>
      <c r="W132" s="123"/>
      <c r="X132" s="124"/>
    </row>
    <row r="133" spans="1:24" ht="13.5" customHeight="1">
      <c r="A133" s="139">
        <v>61</v>
      </c>
      <c r="B133" s="140" t="s">
        <v>208</v>
      </c>
      <c r="C133" s="140" t="s">
        <v>210</v>
      </c>
      <c r="D133" s="140" t="s">
        <v>211</v>
      </c>
      <c r="E133" s="272" t="s">
        <v>167</v>
      </c>
      <c r="F133" s="141">
        <v>72</v>
      </c>
      <c r="G133" s="142">
        <v>74</v>
      </c>
      <c r="H133" s="143"/>
      <c r="I133" s="143"/>
      <c r="J133" s="143">
        <f>G133*F133</f>
        <v>5328</v>
      </c>
      <c r="K133" s="144">
        <v>0</v>
      </c>
      <c r="L133" s="145">
        <v>0</v>
      </c>
      <c r="M133" s="206"/>
      <c r="N133" s="262"/>
      <c r="O133" s="158"/>
      <c r="P133" s="159"/>
      <c r="Q133" s="215" t="s">
        <v>316</v>
      </c>
      <c r="R133" s="164"/>
      <c r="S133" s="155"/>
      <c r="U133" s="42"/>
      <c r="V133" s="43"/>
      <c r="W133" s="42"/>
    </row>
    <row r="134" spans="1:24" ht="13.5" customHeight="1">
      <c r="A134" s="146">
        <v>62</v>
      </c>
      <c r="B134" s="97" t="s">
        <v>212</v>
      </c>
      <c r="C134" s="97" t="s">
        <v>213</v>
      </c>
      <c r="D134" s="97" t="s">
        <v>214</v>
      </c>
      <c r="E134" s="273" t="s">
        <v>167</v>
      </c>
      <c r="F134" s="98">
        <v>72</v>
      </c>
      <c r="G134" s="99">
        <v>132</v>
      </c>
      <c r="H134" s="100"/>
      <c r="I134" s="100"/>
      <c r="J134" s="100">
        <f>G134*F134</f>
        <v>9504</v>
      </c>
      <c r="K134" s="101">
        <v>1.1999999999999999E-3</v>
      </c>
      <c r="L134" s="147">
        <v>8.6400000000000005E-2</v>
      </c>
      <c r="M134" s="186"/>
      <c r="N134" s="185"/>
      <c r="O134" s="160"/>
      <c r="P134" s="161"/>
      <c r="Q134" s="188" t="s">
        <v>316</v>
      </c>
      <c r="R134" s="102"/>
      <c r="S134" s="156"/>
      <c r="U134" s="42"/>
      <c r="V134" s="43"/>
      <c r="W134" s="42"/>
    </row>
    <row r="135" spans="1:24" ht="27" customHeight="1">
      <c r="A135" s="146">
        <v>63</v>
      </c>
      <c r="B135" s="97" t="s">
        <v>208</v>
      </c>
      <c r="C135" s="97" t="s">
        <v>215</v>
      </c>
      <c r="D135" s="97" t="s">
        <v>216</v>
      </c>
      <c r="E135" s="273" t="s">
        <v>167</v>
      </c>
      <c r="F135" s="98">
        <v>72</v>
      </c>
      <c r="G135" s="99">
        <v>8.01</v>
      </c>
      <c r="H135" s="100"/>
      <c r="I135" s="100"/>
      <c r="J135" s="100">
        <f>G135*F135</f>
        <v>576.72</v>
      </c>
      <c r="K135" s="101">
        <v>0</v>
      </c>
      <c r="L135" s="147">
        <v>0</v>
      </c>
      <c r="M135" s="186"/>
      <c r="N135" s="185"/>
      <c r="O135" s="160"/>
      <c r="P135" s="161"/>
      <c r="Q135" s="188" t="s">
        <v>316</v>
      </c>
      <c r="R135" s="102"/>
      <c r="S135" s="156"/>
      <c r="U135" s="42"/>
      <c r="V135" s="43"/>
      <c r="W135" s="42"/>
    </row>
    <row r="136" spans="1:24" ht="13.5" customHeight="1">
      <c r="A136" s="146">
        <v>64</v>
      </c>
      <c r="B136" s="97" t="s">
        <v>217</v>
      </c>
      <c r="C136" s="97" t="s">
        <v>218</v>
      </c>
      <c r="D136" s="97" t="s">
        <v>219</v>
      </c>
      <c r="E136" s="273" t="s">
        <v>124</v>
      </c>
      <c r="F136" s="98">
        <v>0.79200000000000004</v>
      </c>
      <c r="G136" s="99">
        <v>252</v>
      </c>
      <c r="H136" s="100"/>
      <c r="I136" s="100"/>
      <c r="J136" s="100">
        <f>G136*F136</f>
        <v>199.584</v>
      </c>
      <c r="K136" s="101">
        <v>1E-3</v>
      </c>
      <c r="L136" s="147">
        <v>7.9199999999999995E-4</v>
      </c>
      <c r="M136" s="186"/>
      <c r="N136" s="185"/>
      <c r="O136" s="160"/>
      <c r="P136" s="161"/>
      <c r="Q136" s="188" t="s">
        <v>316</v>
      </c>
      <c r="R136" s="102"/>
      <c r="S136" s="156"/>
      <c r="U136" s="42"/>
      <c r="V136" s="43"/>
      <c r="W136" s="42"/>
    </row>
    <row r="137" spans="1:24" ht="13.5" hidden="1" customHeight="1">
      <c r="A137" s="146"/>
      <c r="B137" s="97"/>
      <c r="C137" s="97"/>
      <c r="D137" s="97" t="s">
        <v>220</v>
      </c>
      <c r="E137" s="273"/>
      <c r="F137" s="98">
        <v>0.79200000000000004</v>
      </c>
      <c r="G137" s="99"/>
      <c r="H137" s="100"/>
      <c r="I137" s="100"/>
      <c r="J137" s="100"/>
      <c r="K137" s="101"/>
      <c r="L137" s="147"/>
      <c r="M137" s="186"/>
      <c r="N137" s="185"/>
      <c r="O137" s="160"/>
      <c r="P137" s="161"/>
      <c r="Q137" s="188" t="s">
        <v>316</v>
      </c>
      <c r="R137" s="102"/>
      <c r="S137" s="156"/>
      <c r="U137" s="42"/>
      <c r="V137" s="43"/>
      <c r="W137" s="42"/>
    </row>
    <row r="138" spans="1:24" ht="13.5" customHeight="1">
      <c r="A138" s="146">
        <v>65</v>
      </c>
      <c r="B138" s="97" t="s">
        <v>208</v>
      </c>
      <c r="C138" s="97" t="s">
        <v>221</v>
      </c>
      <c r="D138" s="97" t="s">
        <v>222</v>
      </c>
      <c r="E138" s="273" t="s">
        <v>167</v>
      </c>
      <c r="F138" s="98">
        <v>216</v>
      </c>
      <c r="G138" s="99">
        <v>6.2</v>
      </c>
      <c r="H138" s="100"/>
      <c r="I138" s="100"/>
      <c r="J138" s="100">
        <f>G138*F138</f>
        <v>1339.2</v>
      </c>
      <c r="K138" s="101">
        <v>0</v>
      </c>
      <c r="L138" s="147">
        <v>0</v>
      </c>
      <c r="M138" s="186"/>
      <c r="N138" s="185"/>
      <c r="O138" s="160"/>
      <c r="P138" s="161"/>
      <c r="Q138" s="188" t="s">
        <v>316</v>
      </c>
      <c r="R138" s="102"/>
      <c r="S138" s="156"/>
      <c r="U138" s="42"/>
      <c r="V138" s="43"/>
      <c r="W138" s="42"/>
    </row>
    <row r="139" spans="1:24" ht="13.5" hidden="1" customHeight="1">
      <c r="A139" s="146"/>
      <c r="B139" s="97"/>
      <c r="C139" s="97"/>
      <c r="D139" s="97" t="s">
        <v>223</v>
      </c>
      <c r="E139" s="273"/>
      <c r="F139" s="98">
        <v>216</v>
      </c>
      <c r="G139" s="99"/>
      <c r="H139" s="100"/>
      <c r="I139" s="100"/>
      <c r="J139" s="100"/>
      <c r="K139" s="101"/>
      <c r="L139" s="147"/>
      <c r="M139" s="186"/>
      <c r="N139" s="185"/>
      <c r="O139" s="160"/>
      <c r="P139" s="161"/>
      <c r="Q139" s="188" t="s">
        <v>316</v>
      </c>
      <c r="R139" s="102"/>
      <c r="S139" s="156"/>
      <c r="U139" s="42"/>
      <c r="V139" s="43"/>
      <c r="W139" s="42"/>
    </row>
    <row r="140" spans="1:24" ht="13.5" customHeight="1">
      <c r="A140" s="146">
        <v>66</v>
      </c>
      <c r="B140" s="97" t="s">
        <v>224</v>
      </c>
      <c r="C140" s="97" t="s">
        <v>225</v>
      </c>
      <c r="D140" s="97" t="s">
        <v>226</v>
      </c>
      <c r="E140" s="273" t="s">
        <v>91</v>
      </c>
      <c r="F140" s="98">
        <v>15.196</v>
      </c>
      <c r="G140" s="99">
        <v>25.6</v>
      </c>
      <c r="H140" s="100"/>
      <c r="I140" s="100"/>
      <c r="J140" s="100">
        <f>G140*F140</f>
        <v>389.01760000000002</v>
      </c>
      <c r="K140" s="101">
        <v>1E-3</v>
      </c>
      <c r="L140" s="147">
        <v>1.5195999999999999E-2</v>
      </c>
      <c r="M140" s="186"/>
      <c r="N140" s="185"/>
      <c r="O140" s="160"/>
      <c r="P140" s="161"/>
      <c r="Q140" s="188" t="s">
        <v>316</v>
      </c>
      <c r="R140" s="102"/>
      <c r="S140" s="156"/>
      <c r="U140" s="42"/>
      <c r="V140" s="43"/>
      <c r="W140" s="42"/>
    </row>
    <row r="141" spans="1:24" ht="13.5" hidden="1" customHeight="1">
      <c r="A141" s="146"/>
      <c r="B141" s="97"/>
      <c r="C141" s="97"/>
      <c r="D141" s="97" t="s">
        <v>227</v>
      </c>
      <c r="E141" s="273"/>
      <c r="F141" s="98"/>
      <c r="G141" s="99"/>
      <c r="H141" s="100"/>
      <c r="I141" s="100"/>
      <c r="J141" s="100"/>
      <c r="K141" s="101"/>
      <c r="L141" s="147"/>
      <c r="M141" s="186"/>
      <c r="N141" s="185"/>
      <c r="O141" s="160"/>
      <c r="P141" s="161"/>
      <c r="Q141" s="188" t="s">
        <v>316</v>
      </c>
      <c r="R141" s="102"/>
      <c r="S141" s="156"/>
      <c r="U141" s="42"/>
      <c r="V141" s="43"/>
      <c r="W141" s="42"/>
    </row>
    <row r="142" spans="1:24" ht="13.5" hidden="1" customHeight="1">
      <c r="A142" s="146"/>
      <c r="B142" s="97"/>
      <c r="C142" s="97"/>
      <c r="D142" s="97" t="s">
        <v>228</v>
      </c>
      <c r="E142" s="273"/>
      <c r="F142" s="98">
        <v>15.19609356</v>
      </c>
      <c r="G142" s="99"/>
      <c r="H142" s="100"/>
      <c r="I142" s="100"/>
      <c r="J142" s="100"/>
      <c r="K142" s="101"/>
      <c r="L142" s="147"/>
      <c r="M142" s="186"/>
      <c r="N142" s="185"/>
      <c r="O142" s="160"/>
      <c r="P142" s="161"/>
      <c r="Q142" s="188" t="s">
        <v>316</v>
      </c>
      <c r="R142" s="102"/>
      <c r="S142" s="156"/>
      <c r="U142" s="42"/>
      <c r="V142" s="43"/>
      <c r="W142" s="42"/>
    </row>
    <row r="143" spans="1:24" ht="13.5" customHeight="1">
      <c r="A143" s="146">
        <v>67</v>
      </c>
      <c r="B143" s="97" t="s">
        <v>229</v>
      </c>
      <c r="C143" s="97" t="s">
        <v>230</v>
      </c>
      <c r="D143" s="97" t="s">
        <v>231</v>
      </c>
      <c r="E143" s="273" t="s">
        <v>232</v>
      </c>
      <c r="F143" s="98">
        <v>1.4999999999999999E-2</v>
      </c>
      <c r="G143" s="99">
        <v>128541</v>
      </c>
      <c r="H143" s="100"/>
      <c r="I143" s="100"/>
      <c r="J143" s="100">
        <f>G143*F143</f>
        <v>1928.115</v>
      </c>
      <c r="K143" s="101">
        <v>0.89200000000000002</v>
      </c>
      <c r="L143" s="147">
        <v>1.338E-2</v>
      </c>
      <c r="M143" s="186"/>
      <c r="N143" s="185"/>
      <c r="O143" s="160"/>
      <c r="P143" s="161"/>
      <c r="Q143" s="188" t="s">
        <v>316</v>
      </c>
      <c r="R143" s="102"/>
      <c r="S143" s="156"/>
      <c r="U143" s="42"/>
      <c r="V143" s="43"/>
      <c r="W143" s="42"/>
    </row>
    <row r="144" spans="1:24" ht="13.5" hidden="1" customHeight="1">
      <c r="A144" s="146"/>
      <c r="B144" s="97"/>
      <c r="C144" s="97"/>
      <c r="D144" s="97" t="s">
        <v>233</v>
      </c>
      <c r="E144" s="273"/>
      <c r="F144" s="98">
        <v>1.4999999999999999E-2</v>
      </c>
      <c r="G144" s="99"/>
      <c r="H144" s="100"/>
      <c r="I144" s="100"/>
      <c r="J144" s="100"/>
      <c r="K144" s="101"/>
      <c r="L144" s="147"/>
      <c r="M144" s="186"/>
      <c r="N144" s="185"/>
      <c r="O144" s="160"/>
      <c r="P144" s="161"/>
      <c r="Q144" s="188" t="s">
        <v>316</v>
      </c>
      <c r="R144" s="102"/>
      <c r="S144" s="156"/>
      <c r="U144" s="42"/>
      <c r="V144" s="43"/>
      <c r="W144" s="42"/>
    </row>
    <row r="145" spans="1:24" ht="13.5" customHeight="1">
      <c r="A145" s="146">
        <v>68</v>
      </c>
      <c r="B145" s="97" t="s">
        <v>208</v>
      </c>
      <c r="C145" s="97" t="s">
        <v>234</v>
      </c>
      <c r="D145" s="97" t="s">
        <v>235</v>
      </c>
      <c r="E145" s="273" t="s">
        <v>167</v>
      </c>
      <c r="F145" s="98">
        <v>216</v>
      </c>
      <c r="G145" s="99">
        <v>7.2</v>
      </c>
      <c r="H145" s="100"/>
      <c r="I145" s="100"/>
      <c r="J145" s="100">
        <f>G145*F145</f>
        <v>1555.2</v>
      </c>
      <c r="K145" s="101">
        <v>0</v>
      </c>
      <c r="L145" s="147">
        <v>0</v>
      </c>
      <c r="M145" s="186"/>
      <c r="N145" s="185"/>
      <c r="O145" s="160"/>
      <c r="P145" s="161"/>
      <c r="Q145" s="188" t="s">
        <v>316</v>
      </c>
      <c r="R145" s="102"/>
      <c r="S145" s="156"/>
      <c r="U145" s="42"/>
      <c r="V145" s="43"/>
      <c r="W145" s="42"/>
    </row>
    <row r="146" spans="1:24" ht="13.5" hidden="1" customHeight="1">
      <c r="A146" s="146"/>
      <c r="B146" s="97"/>
      <c r="C146" s="97"/>
      <c r="D146" s="97" t="s">
        <v>223</v>
      </c>
      <c r="E146" s="273"/>
      <c r="F146" s="98">
        <v>216</v>
      </c>
      <c r="G146" s="99"/>
      <c r="H146" s="100"/>
      <c r="I146" s="100"/>
      <c r="J146" s="100"/>
      <c r="K146" s="101"/>
      <c r="L146" s="147"/>
      <c r="M146" s="186"/>
      <c r="N146" s="185"/>
      <c r="O146" s="160"/>
      <c r="P146" s="161"/>
      <c r="Q146" s="188" t="s">
        <v>316</v>
      </c>
      <c r="R146" s="102"/>
      <c r="S146" s="156"/>
      <c r="U146" s="42"/>
      <c r="V146" s="43"/>
      <c r="W146" s="42"/>
    </row>
    <row r="147" spans="1:24" ht="13.5" customHeight="1">
      <c r="A147" s="146">
        <v>69</v>
      </c>
      <c r="B147" s="97" t="s">
        <v>224</v>
      </c>
      <c r="C147" s="97" t="s">
        <v>236</v>
      </c>
      <c r="D147" s="97" t="s">
        <v>237</v>
      </c>
      <c r="E147" s="273" t="s">
        <v>91</v>
      </c>
      <c r="F147" s="98">
        <v>0.41599999999999998</v>
      </c>
      <c r="G147" s="99">
        <v>35.6</v>
      </c>
      <c r="H147" s="100"/>
      <c r="I147" s="100"/>
      <c r="J147" s="100">
        <f>G147*F147</f>
        <v>14.8096</v>
      </c>
      <c r="K147" s="101">
        <v>1E-3</v>
      </c>
      <c r="L147" s="147">
        <v>4.1599999999999997E-4</v>
      </c>
      <c r="M147" s="186"/>
      <c r="N147" s="185"/>
      <c r="O147" s="160"/>
      <c r="P147" s="161"/>
      <c r="Q147" s="188" t="s">
        <v>316</v>
      </c>
      <c r="R147" s="102"/>
      <c r="S147" s="156"/>
      <c r="U147" s="42"/>
      <c r="V147" s="43"/>
      <c r="W147" s="42"/>
    </row>
    <row r="148" spans="1:24" ht="13.5" hidden="1" customHeight="1">
      <c r="A148" s="146"/>
      <c r="B148" s="97"/>
      <c r="C148" s="97"/>
      <c r="D148" s="97" t="s">
        <v>238</v>
      </c>
      <c r="E148" s="273"/>
      <c r="F148" s="98"/>
      <c r="G148" s="99"/>
      <c r="H148" s="100"/>
      <c r="I148" s="100"/>
      <c r="J148" s="100"/>
      <c r="K148" s="101"/>
      <c r="L148" s="147"/>
      <c r="M148" s="186"/>
      <c r="N148" s="185"/>
      <c r="O148" s="160"/>
      <c r="P148" s="161"/>
      <c r="Q148" s="188" t="s">
        <v>316</v>
      </c>
      <c r="R148" s="102"/>
      <c r="S148" s="156"/>
      <c r="U148" s="42"/>
      <c r="V148" s="43"/>
      <c r="W148" s="42"/>
    </row>
    <row r="149" spans="1:24" ht="13.5" hidden="1" customHeight="1">
      <c r="A149" s="146"/>
      <c r="B149" s="97"/>
      <c r="C149" s="97"/>
      <c r="D149" s="97" t="s">
        <v>239</v>
      </c>
      <c r="E149" s="273"/>
      <c r="F149" s="98">
        <v>0.41616288000000001</v>
      </c>
      <c r="G149" s="99"/>
      <c r="H149" s="100"/>
      <c r="I149" s="100"/>
      <c r="J149" s="100"/>
      <c r="K149" s="101"/>
      <c r="L149" s="147"/>
      <c r="M149" s="186"/>
      <c r="N149" s="185"/>
      <c r="O149" s="160"/>
      <c r="P149" s="161"/>
      <c r="Q149" s="188" t="s">
        <v>316</v>
      </c>
      <c r="R149" s="102"/>
      <c r="S149" s="156"/>
      <c r="U149" s="42"/>
      <c r="V149" s="43"/>
      <c r="W149" s="42"/>
    </row>
    <row r="150" spans="1:24" ht="13.5" customHeight="1">
      <c r="A150" s="146">
        <v>70</v>
      </c>
      <c r="B150" s="97" t="s">
        <v>208</v>
      </c>
      <c r="C150" s="97" t="s">
        <v>240</v>
      </c>
      <c r="D150" s="97" t="s">
        <v>241</v>
      </c>
      <c r="E150" s="273" t="s">
        <v>91</v>
      </c>
      <c r="F150" s="98">
        <v>199</v>
      </c>
      <c r="G150" s="99">
        <v>48</v>
      </c>
      <c r="H150" s="100"/>
      <c r="I150" s="100"/>
      <c r="J150" s="100">
        <f>G150*F150</f>
        <v>9552</v>
      </c>
      <c r="K150" s="101">
        <v>5.0000000000000002E-5</v>
      </c>
      <c r="L150" s="147">
        <v>9.9500000000000005E-3</v>
      </c>
      <c r="M150" s="186"/>
      <c r="N150" s="185"/>
      <c r="O150" s="160"/>
      <c r="P150" s="161"/>
      <c r="Q150" s="188" t="s">
        <v>316</v>
      </c>
      <c r="R150" s="102"/>
      <c r="S150" s="156"/>
      <c r="U150" s="42"/>
      <c r="V150" s="43"/>
      <c r="W150" s="42"/>
    </row>
    <row r="151" spans="1:24" ht="13.5" hidden="1" customHeight="1">
      <c r="A151" s="146"/>
      <c r="B151" s="97"/>
      <c r="C151" s="97"/>
      <c r="D151" s="97" t="s">
        <v>242</v>
      </c>
      <c r="E151" s="273"/>
      <c r="F151" s="98">
        <v>108</v>
      </c>
      <c r="G151" s="99"/>
      <c r="H151" s="100"/>
      <c r="I151" s="100"/>
      <c r="J151" s="100"/>
      <c r="K151" s="101"/>
      <c r="L151" s="147"/>
      <c r="M151" s="186"/>
      <c r="N151" s="185"/>
      <c r="O151" s="160"/>
      <c r="P151" s="161"/>
      <c r="Q151" s="188" t="s">
        <v>316</v>
      </c>
      <c r="R151" s="102"/>
      <c r="S151" s="156"/>
      <c r="U151" s="42"/>
      <c r="V151" s="43"/>
      <c r="W151" s="42"/>
    </row>
    <row r="152" spans="1:24" ht="13.5" hidden="1" customHeight="1">
      <c r="A152" s="146"/>
      <c r="B152" s="97"/>
      <c r="C152" s="97"/>
      <c r="D152" s="97" t="s">
        <v>243</v>
      </c>
      <c r="E152" s="273"/>
      <c r="F152" s="98">
        <v>91</v>
      </c>
      <c r="G152" s="99"/>
      <c r="H152" s="100"/>
      <c r="I152" s="100"/>
      <c r="J152" s="100"/>
      <c r="K152" s="101"/>
      <c r="L152" s="147"/>
      <c r="M152" s="186"/>
      <c r="N152" s="185"/>
      <c r="O152" s="160"/>
      <c r="P152" s="161"/>
      <c r="Q152" s="188" t="s">
        <v>316</v>
      </c>
      <c r="R152" s="102"/>
      <c r="S152" s="156"/>
      <c r="U152" s="42"/>
      <c r="V152" s="43"/>
      <c r="W152" s="42"/>
    </row>
    <row r="153" spans="1:24" ht="13.5" hidden="1" customHeight="1">
      <c r="A153" s="146"/>
      <c r="B153" s="97"/>
      <c r="C153" s="97"/>
      <c r="D153" s="97" t="s">
        <v>60</v>
      </c>
      <c r="E153" s="273"/>
      <c r="F153" s="98">
        <v>199</v>
      </c>
      <c r="G153" s="99"/>
      <c r="H153" s="100"/>
      <c r="I153" s="100"/>
      <c r="J153" s="100"/>
      <c r="K153" s="101"/>
      <c r="L153" s="147"/>
      <c r="M153" s="186"/>
      <c r="N153" s="185"/>
      <c r="O153" s="160"/>
      <c r="P153" s="161"/>
      <c r="Q153" s="188" t="s">
        <v>316</v>
      </c>
      <c r="R153" s="102"/>
      <c r="S153" s="156"/>
      <c r="U153" s="42"/>
      <c r="V153" s="43"/>
      <c r="W153" s="42"/>
    </row>
    <row r="154" spans="1:24" ht="13.5" customHeight="1">
      <c r="A154" s="146">
        <v>71</v>
      </c>
      <c r="B154" s="97"/>
      <c r="C154" s="97" t="s">
        <v>244</v>
      </c>
      <c r="D154" s="97" t="s">
        <v>245</v>
      </c>
      <c r="E154" s="273" t="s">
        <v>91</v>
      </c>
      <c r="F154" s="98">
        <v>108</v>
      </c>
      <c r="G154" s="99">
        <v>32</v>
      </c>
      <c r="H154" s="100"/>
      <c r="I154" s="100"/>
      <c r="J154" s="100">
        <f>G154*F154</f>
        <v>3456</v>
      </c>
      <c r="K154" s="101">
        <v>1E-3</v>
      </c>
      <c r="L154" s="147">
        <v>0.108</v>
      </c>
      <c r="M154" s="186"/>
      <c r="N154" s="185"/>
      <c r="O154" s="160"/>
      <c r="P154" s="161"/>
      <c r="Q154" s="188" t="s">
        <v>316</v>
      </c>
      <c r="R154" s="102"/>
      <c r="S154" s="156"/>
      <c r="U154" s="42"/>
      <c r="V154" s="43"/>
      <c r="W154" s="42"/>
    </row>
    <row r="155" spans="1:24" ht="13.5" hidden="1" customHeight="1">
      <c r="A155" s="146"/>
      <c r="B155" s="97"/>
      <c r="C155" s="97"/>
      <c r="D155" s="97" t="s">
        <v>246</v>
      </c>
      <c r="E155" s="273"/>
      <c r="F155" s="98"/>
      <c r="G155" s="99"/>
      <c r="H155" s="100"/>
      <c r="I155" s="100"/>
      <c r="J155" s="100"/>
      <c r="K155" s="101"/>
      <c r="L155" s="147"/>
      <c r="M155" s="186"/>
      <c r="N155" s="185"/>
      <c r="O155" s="160"/>
      <c r="P155" s="161"/>
      <c r="Q155" s="188" t="s">
        <v>316</v>
      </c>
      <c r="R155" s="102"/>
      <c r="S155" s="156"/>
      <c r="U155" s="42"/>
      <c r="V155" s="43"/>
      <c r="W155" s="42"/>
    </row>
    <row r="156" spans="1:24" ht="13.5" customHeight="1">
      <c r="A156" s="146">
        <v>72</v>
      </c>
      <c r="B156" s="97"/>
      <c r="C156" s="97" t="s">
        <v>247</v>
      </c>
      <c r="D156" s="97" t="s">
        <v>248</v>
      </c>
      <c r="E156" s="273" t="s">
        <v>91</v>
      </c>
      <c r="F156" s="98">
        <v>91</v>
      </c>
      <c r="G156" s="99">
        <v>32</v>
      </c>
      <c r="H156" s="100"/>
      <c r="I156" s="100"/>
      <c r="J156" s="100">
        <f>G156*F156</f>
        <v>2912</v>
      </c>
      <c r="K156" s="101">
        <v>1E-3</v>
      </c>
      <c r="L156" s="147">
        <v>9.0999999999999998E-2</v>
      </c>
      <c r="M156" s="186"/>
      <c r="N156" s="185"/>
      <c r="O156" s="160"/>
      <c r="P156" s="161"/>
      <c r="Q156" s="188" t="s">
        <v>316</v>
      </c>
      <c r="R156" s="102"/>
      <c r="S156" s="156"/>
      <c r="U156" s="42"/>
      <c r="V156" s="43"/>
      <c r="W156" s="42"/>
    </row>
    <row r="157" spans="1:24" ht="13.5" hidden="1" customHeight="1">
      <c r="A157" s="146"/>
      <c r="B157" s="97"/>
      <c r="C157" s="97"/>
      <c r="D157" s="97" t="s">
        <v>246</v>
      </c>
      <c r="E157" s="273"/>
      <c r="F157" s="98"/>
      <c r="G157" s="99"/>
      <c r="H157" s="100"/>
      <c r="I157" s="100"/>
      <c r="J157" s="100"/>
      <c r="K157" s="101"/>
      <c r="L157" s="147"/>
      <c r="M157" s="186"/>
      <c r="N157" s="185"/>
      <c r="O157" s="160"/>
      <c r="P157" s="161"/>
      <c r="Q157" s="188" t="s">
        <v>316</v>
      </c>
      <c r="R157" s="102"/>
      <c r="S157" s="156"/>
      <c r="U157" s="42"/>
      <c r="V157" s="43"/>
      <c r="W157" s="42"/>
    </row>
    <row r="158" spans="1:24" ht="13.5" customHeight="1">
      <c r="A158" s="148">
        <v>73</v>
      </c>
      <c r="B158" s="149" t="s">
        <v>208</v>
      </c>
      <c r="C158" s="149" t="s">
        <v>249</v>
      </c>
      <c r="D158" s="149" t="s">
        <v>250</v>
      </c>
      <c r="E158" s="274" t="s">
        <v>78</v>
      </c>
      <c r="F158" s="150">
        <v>0.32500000000000001</v>
      </c>
      <c r="G158" s="151">
        <v>5000</v>
      </c>
      <c r="H158" s="152"/>
      <c r="I158" s="152"/>
      <c r="J158" s="152">
        <f>G158*F158</f>
        <v>1625</v>
      </c>
      <c r="K158" s="153">
        <v>0</v>
      </c>
      <c r="L158" s="154">
        <v>0</v>
      </c>
      <c r="M158" s="208"/>
      <c r="N158" s="263"/>
      <c r="O158" s="162"/>
      <c r="P158" s="163"/>
      <c r="Q158" s="216" t="s">
        <v>316</v>
      </c>
      <c r="R158" s="165"/>
      <c r="S158" s="157"/>
      <c r="U158" s="42"/>
      <c r="V158" s="43"/>
      <c r="W158" s="42"/>
    </row>
    <row r="159" spans="1:24" ht="13.5" customHeight="1">
      <c r="A159" s="109"/>
      <c r="B159" s="22"/>
      <c r="C159" s="22"/>
      <c r="D159" s="22"/>
      <c r="E159" s="276"/>
      <c r="F159" s="23"/>
      <c r="G159" s="24"/>
      <c r="H159" s="25"/>
      <c r="I159" s="25"/>
      <c r="J159" s="25"/>
      <c r="K159" s="33"/>
      <c r="L159" s="23"/>
      <c r="M159" s="12"/>
      <c r="N159" s="220"/>
      <c r="O159" s="138"/>
      <c r="P159" s="138"/>
      <c r="Q159" s="218"/>
      <c r="R159" s="32"/>
      <c r="S159" s="32"/>
      <c r="U159" s="42"/>
      <c r="V159" s="43"/>
      <c r="W159" s="42"/>
    </row>
    <row r="160" spans="1:24" s="118" customFormat="1" ht="12.75" customHeight="1">
      <c r="C160" s="119" t="s">
        <v>251</v>
      </c>
      <c r="D160" s="119" t="s">
        <v>252</v>
      </c>
      <c r="E160" s="120"/>
      <c r="F160" s="121"/>
      <c r="G160" s="121"/>
      <c r="H160" s="122"/>
      <c r="I160" s="122"/>
      <c r="J160" s="122">
        <f>SUM(J161)</f>
        <v>158810.4</v>
      </c>
      <c r="K160" s="122"/>
      <c r="L160" s="122">
        <v>0.21371999999999999</v>
      </c>
      <c r="M160" s="214"/>
      <c r="N160" s="214"/>
      <c r="O160" s="122"/>
      <c r="P160" s="122"/>
      <c r="Q160" s="214"/>
      <c r="R160" s="122"/>
      <c r="S160" s="122"/>
      <c r="T160" s="122"/>
      <c r="U160" s="122"/>
      <c r="V160" s="121"/>
      <c r="W160" s="123"/>
      <c r="X160" s="124"/>
    </row>
    <row r="161" spans="1:24" ht="27.75" customHeight="1">
      <c r="A161" s="173">
        <v>74</v>
      </c>
      <c r="B161" s="174" t="s">
        <v>251</v>
      </c>
      <c r="C161" s="174" t="s">
        <v>253</v>
      </c>
      <c r="D161" s="174" t="s">
        <v>254</v>
      </c>
      <c r="E161" s="278" t="s">
        <v>29</v>
      </c>
      <c r="F161" s="175">
        <v>822</v>
      </c>
      <c r="G161" s="176">
        <v>193.2</v>
      </c>
      <c r="H161" s="177"/>
      <c r="I161" s="177"/>
      <c r="J161" s="177">
        <f>G161*F161</f>
        <v>158810.4</v>
      </c>
      <c r="K161" s="178">
        <v>2.5999999999999998E-4</v>
      </c>
      <c r="L161" s="179">
        <v>0.21371999999999999</v>
      </c>
      <c r="M161" s="266"/>
      <c r="N161" s="265"/>
      <c r="O161" s="180"/>
      <c r="P161" s="181"/>
      <c r="Q161" s="219" t="s">
        <v>316</v>
      </c>
      <c r="R161" s="182"/>
      <c r="S161" s="183"/>
      <c r="U161" s="42"/>
      <c r="V161" s="43"/>
      <c r="W161" s="42"/>
    </row>
    <row r="162" spans="1:24" ht="13.5" customHeight="1">
      <c r="A162" s="107"/>
      <c r="B162" s="16"/>
      <c r="C162" s="16"/>
      <c r="D162" s="16" t="s">
        <v>255</v>
      </c>
      <c r="E162" s="280"/>
      <c r="F162" s="17"/>
      <c r="G162" s="18"/>
      <c r="H162" s="18"/>
      <c r="I162" s="18"/>
      <c r="J162" s="18">
        <f>J130+J10</f>
        <v>7015511.8810000001</v>
      </c>
      <c r="K162" s="19"/>
      <c r="L162" s="17"/>
      <c r="M162" s="15"/>
      <c r="N162" s="5">
        <f>SUM(N13:N161)</f>
        <v>451144.36000000004</v>
      </c>
      <c r="O162" s="2"/>
      <c r="P162" s="5">
        <f>SUM(P13:P161)</f>
        <v>630280.63600000017</v>
      </c>
      <c r="Q162" s="5"/>
      <c r="R162" s="5"/>
      <c r="S162" s="5"/>
      <c r="T162" s="5"/>
      <c r="U162" s="39"/>
      <c r="V162" s="39"/>
      <c r="W162" s="39"/>
    </row>
    <row r="163" spans="1:24" ht="12" customHeight="1">
      <c r="M163" s="9"/>
      <c r="N163" s="29"/>
      <c r="O163" s="28"/>
      <c r="P163" s="28"/>
      <c r="U163" s="42"/>
      <c r="V163" s="42"/>
      <c r="W163" s="42"/>
    </row>
    <row r="164" spans="1:24" s="118" customFormat="1" ht="12.75" customHeight="1">
      <c r="A164" s="222"/>
      <c r="B164" s="222"/>
      <c r="C164" s="223">
        <v>1</v>
      </c>
      <c r="D164" s="223" t="s">
        <v>265</v>
      </c>
      <c r="E164" s="224"/>
      <c r="F164" s="225"/>
      <c r="G164" s="225"/>
      <c r="H164" s="226"/>
      <c r="I164" s="226"/>
      <c r="J164" s="226"/>
      <c r="K164" s="226"/>
      <c r="L164" s="226"/>
      <c r="M164" s="227"/>
      <c r="N164" s="227"/>
      <c r="O164" s="226"/>
      <c r="P164" s="226"/>
      <c r="Q164" s="227"/>
      <c r="R164" s="226"/>
      <c r="S164" s="226"/>
      <c r="T164" s="122"/>
      <c r="U164" s="122"/>
      <c r="V164" s="121"/>
      <c r="W164" s="123"/>
      <c r="X164" s="124"/>
    </row>
    <row r="165" spans="1:24" s="118" customFormat="1" ht="12.75" hidden="1" customHeight="1">
      <c r="C165" s="119" t="s">
        <v>13</v>
      </c>
      <c r="D165" s="119" t="s">
        <v>25</v>
      </c>
      <c r="E165" s="120"/>
      <c r="F165" s="121"/>
      <c r="G165" s="121"/>
      <c r="H165" s="122"/>
      <c r="I165" s="122"/>
      <c r="J165" s="122">
        <f>SUM(J166:J225)</f>
        <v>0</v>
      </c>
      <c r="K165" s="122"/>
      <c r="L165" s="122">
        <v>1.7729999999999999E-2</v>
      </c>
      <c r="M165" s="214"/>
      <c r="N165" s="214"/>
      <c r="O165" s="122"/>
      <c r="P165" s="122"/>
      <c r="Q165" s="214"/>
      <c r="R165" s="122"/>
      <c r="S165" s="122"/>
      <c r="T165" s="122"/>
      <c r="U165" s="122"/>
      <c r="V165" s="121"/>
      <c r="W165" s="123"/>
      <c r="X165" s="124"/>
    </row>
    <row r="166" spans="1:24" ht="13.5" customHeight="1">
      <c r="A166" s="139">
        <v>1</v>
      </c>
      <c r="B166" s="140"/>
      <c r="C166" s="140" t="s">
        <v>266</v>
      </c>
      <c r="D166" s="140" t="s">
        <v>267</v>
      </c>
      <c r="E166" s="272" t="s">
        <v>167</v>
      </c>
      <c r="F166" s="141"/>
      <c r="G166" s="142">
        <v>19.52</v>
      </c>
      <c r="H166" s="143"/>
      <c r="I166" s="143"/>
      <c r="J166" s="143"/>
      <c r="K166" s="144"/>
      <c r="L166" s="145"/>
      <c r="M166" s="206">
        <v>60</v>
      </c>
      <c r="N166" s="262">
        <f>G166*M166</f>
        <v>1171.2</v>
      </c>
      <c r="O166" s="158"/>
      <c r="P166" s="159"/>
      <c r="Q166" s="215" t="s">
        <v>316</v>
      </c>
      <c r="R166" s="164"/>
      <c r="S166" s="155"/>
      <c r="U166" s="42"/>
      <c r="V166" s="43"/>
      <c r="W166" s="42"/>
    </row>
    <row r="167" spans="1:24" ht="13.5" customHeight="1">
      <c r="A167" s="146">
        <v>2</v>
      </c>
      <c r="B167" s="97"/>
      <c r="C167" s="97" t="s">
        <v>268</v>
      </c>
      <c r="D167" s="97" t="s">
        <v>269</v>
      </c>
      <c r="E167" s="273" t="s">
        <v>91</v>
      </c>
      <c r="F167" s="98"/>
      <c r="G167" s="99">
        <v>40.26</v>
      </c>
      <c r="H167" s="100"/>
      <c r="I167" s="100"/>
      <c r="J167" s="100"/>
      <c r="K167" s="101"/>
      <c r="L167" s="147"/>
      <c r="M167" s="186">
        <v>54</v>
      </c>
      <c r="N167" s="185">
        <f t="shared" ref="N167:N196" si="3">G167*M167</f>
        <v>2174.04</v>
      </c>
      <c r="O167" s="160"/>
      <c r="P167" s="161"/>
      <c r="Q167" s="188" t="s">
        <v>316</v>
      </c>
      <c r="R167" s="102"/>
      <c r="S167" s="156"/>
      <c r="U167" s="42"/>
      <c r="V167" s="43"/>
      <c r="W167" s="42"/>
    </row>
    <row r="168" spans="1:24" ht="13.5" hidden="1" customHeight="1">
      <c r="A168" s="146"/>
      <c r="B168" s="97"/>
      <c r="C168" s="97"/>
      <c r="D168" s="97" t="s">
        <v>270</v>
      </c>
      <c r="E168" s="273"/>
      <c r="F168" s="98"/>
      <c r="G168" s="99"/>
      <c r="H168" s="100"/>
      <c r="I168" s="100"/>
      <c r="J168" s="100"/>
      <c r="K168" s="101"/>
      <c r="L168" s="147"/>
      <c r="M168" s="186">
        <v>93.6</v>
      </c>
      <c r="N168" s="185">
        <f t="shared" si="3"/>
        <v>0</v>
      </c>
      <c r="O168" s="160"/>
      <c r="P168" s="161"/>
      <c r="Q168" s="188"/>
      <c r="R168" s="102"/>
      <c r="S168" s="156"/>
      <c r="U168" s="42"/>
      <c r="V168" s="43"/>
      <c r="W168" s="42"/>
    </row>
    <row r="169" spans="1:24" ht="13.5" customHeight="1">
      <c r="A169" s="146">
        <v>3</v>
      </c>
      <c r="B169" s="97"/>
      <c r="C169" s="97" t="s">
        <v>271</v>
      </c>
      <c r="D169" s="97" t="s">
        <v>272</v>
      </c>
      <c r="E169" s="273" t="s">
        <v>124</v>
      </c>
      <c r="F169" s="98"/>
      <c r="G169" s="99">
        <v>310</v>
      </c>
      <c r="H169" s="100"/>
      <c r="I169" s="100"/>
      <c r="J169" s="100"/>
      <c r="K169" s="101"/>
      <c r="L169" s="147"/>
      <c r="M169" s="186">
        <v>4</v>
      </c>
      <c r="N169" s="185">
        <f t="shared" si="3"/>
        <v>1240</v>
      </c>
      <c r="O169" s="160"/>
      <c r="P169" s="161"/>
      <c r="Q169" s="188" t="s">
        <v>316</v>
      </c>
      <c r="R169" s="102"/>
      <c r="S169" s="156"/>
      <c r="U169" s="42"/>
      <c r="V169" s="43"/>
      <c r="W169" s="42"/>
    </row>
    <row r="170" spans="1:24" ht="13.5" customHeight="1">
      <c r="A170" s="146">
        <v>4</v>
      </c>
      <c r="B170" s="97"/>
      <c r="C170" s="97" t="s">
        <v>273</v>
      </c>
      <c r="D170" s="97" t="s">
        <v>274</v>
      </c>
      <c r="E170" s="273" t="s">
        <v>124</v>
      </c>
      <c r="F170" s="98"/>
      <c r="G170" s="99">
        <v>18.3</v>
      </c>
      <c r="H170" s="100"/>
      <c r="I170" s="100"/>
      <c r="J170" s="100"/>
      <c r="K170" s="101"/>
      <c r="L170" s="147"/>
      <c r="M170" s="186">
        <v>10</v>
      </c>
      <c r="N170" s="185">
        <f t="shared" si="3"/>
        <v>183</v>
      </c>
      <c r="O170" s="160"/>
      <c r="P170" s="161"/>
      <c r="Q170" s="188" t="s">
        <v>316</v>
      </c>
      <c r="R170" s="102"/>
      <c r="S170" s="156"/>
      <c r="U170" s="42"/>
      <c r="V170" s="43"/>
      <c r="W170" s="42"/>
    </row>
    <row r="171" spans="1:24" ht="13.5" customHeight="1">
      <c r="A171" s="146">
        <v>5</v>
      </c>
      <c r="B171" s="97"/>
      <c r="C171" s="97" t="s">
        <v>275</v>
      </c>
      <c r="D171" s="97" t="s">
        <v>276</v>
      </c>
      <c r="E171" s="273" t="s">
        <v>277</v>
      </c>
      <c r="F171" s="98"/>
      <c r="G171" s="99">
        <v>16400</v>
      </c>
      <c r="H171" s="100"/>
      <c r="I171" s="100"/>
      <c r="J171" s="100"/>
      <c r="K171" s="101"/>
      <c r="L171" s="147"/>
      <c r="M171" s="186">
        <v>1</v>
      </c>
      <c r="N171" s="185">
        <f t="shared" si="3"/>
        <v>16400</v>
      </c>
      <c r="O171" s="160"/>
      <c r="P171" s="161"/>
      <c r="Q171" s="188" t="s">
        <v>375</v>
      </c>
      <c r="R171" s="102"/>
      <c r="S171" s="156"/>
      <c r="U171" s="42"/>
      <c r="V171" s="43"/>
      <c r="W171" s="42"/>
    </row>
    <row r="172" spans="1:24" ht="13.5" customHeight="1">
      <c r="A172" s="146">
        <v>6</v>
      </c>
      <c r="B172" s="97"/>
      <c r="C172" s="97" t="s">
        <v>278</v>
      </c>
      <c r="D172" s="97" t="s">
        <v>279</v>
      </c>
      <c r="E172" s="273" t="s">
        <v>277</v>
      </c>
      <c r="F172" s="98"/>
      <c r="G172" s="99">
        <v>2150</v>
      </c>
      <c r="H172" s="100"/>
      <c r="I172" s="100"/>
      <c r="J172" s="100"/>
      <c r="K172" s="101"/>
      <c r="L172" s="147"/>
      <c r="M172" s="186">
        <v>1</v>
      </c>
      <c r="N172" s="185">
        <f t="shared" si="3"/>
        <v>2150</v>
      </c>
      <c r="O172" s="160"/>
      <c r="P172" s="161"/>
      <c r="Q172" s="188" t="s">
        <v>375</v>
      </c>
      <c r="R172" s="102"/>
      <c r="S172" s="156"/>
      <c r="U172" s="42"/>
      <c r="V172" s="43"/>
      <c r="W172" s="42"/>
    </row>
    <row r="173" spans="1:24" ht="13.5" customHeight="1">
      <c r="A173" s="146">
        <v>7</v>
      </c>
      <c r="B173" s="97"/>
      <c r="C173" s="97" t="s">
        <v>280</v>
      </c>
      <c r="D173" s="97" t="s">
        <v>281</v>
      </c>
      <c r="E173" s="273" t="s">
        <v>282</v>
      </c>
      <c r="F173" s="98"/>
      <c r="G173" s="99">
        <v>250</v>
      </c>
      <c r="H173" s="100"/>
      <c r="I173" s="100"/>
      <c r="J173" s="100"/>
      <c r="K173" s="101"/>
      <c r="L173" s="147"/>
      <c r="M173" s="186">
        <v>30</v>
      </c>
      <c r="N173" s="185">
        <f t="shared" si="3"/>
        <v>7500</v>
      </c>
      <c r="O173" s="160"/>
      <c r="P173" s="161"/>
      <c r="Q173" s="188" t="s">
        <v>375</v>
      </c>
      <c r="R173" s="102"/>
      <c r="S173" s="156"/>
      <c r="U173" s="42"/>
      <c r="V173" s="43"/>
      <c r="W173" s="42"/>
    </row>
    <row r="174" spans="1:24" ht="13.5" hidden="1" customHeight="1">
      <c r="A174" s="146"/>
      <c r="B174" s="97"/>
      <c r="C174" s="97"/>
      <c r="D174" s="97" t="s">
        <v>353</v>
      </c>
      <c r="E174" s="273"/>
      <c r="F174" s="98"/>
      <c r="G174" s="99"/>
      <c r="H174" s="100"/>
      <c r="I174" s="100"/>
      <c r="J174" s="100"/>
      <c r="K174" s="101"/>
      <c r="L174" s="147"/>
      <c r="M174" s="186"/>
      <c r="N174" s="185">
        <f t="shared" si="3"/>
        <v>0</v>
      </c>
      <c r="O174" s="160"/>
      <c r="P174" s="161"/>
      <c r="Q174" s="188" t="s">
        <v>375</v>
      </c>
      <c r="R174" s="102"/>
      <c r="S174" s="156"/>
      <c r="U174" s="42"/>
      <c r="V174" s="43"/>
      <c r="W174" s="42"/>
    </row>
    <row r="175" spans="1:24" ht="13.5" customHeight="1">
      <c r="A175" s="146">
        <v>8</v>
      </c>
      <c r="B175" s="97"/>
      <c r="C175" s="97" t="s">
        <v>283</v>
      </c>
      <c r="D175" s="97" t="s">
        <v>284</v>
      </c>
      <c r="E175" s="273" t="s">
        <v>167</v>
      </c>
      <c r="F175" s="98"/>
      <c r="G175" s="99">
        <v>65</v>
      </c>
      <c r="H175" s="100"/>
      <c r="I175" s="100"/>
      <c r="J175" s="100"/>
      <c r="K175" s="101"/>
      <c r="L175" s="147"/>
      <c r="M175" s="186">
        <v>35</v>
      </c>
      <c r="N175" s="185">
        <f t="shared" si="3"/>
        <v>2275</v>
      </c>
      <c r="O175" s="160"/>
      <c r="P175" s="161"/>
      <c r="Q175" s="188" t="s">
        <v>375</v>
      </c>
      <c r="R175" s="102"/>
      <c r="S175" s="156"/>
      <c r="U175" s="42"/>
      <c r="V175" s="43"/>
      <c r="W175" s="42"/>
    </row>
    <row r="176" spans="1:24" ht="13.5" customHeight="1">
      <c r="A176" s="146">
        <v>9</v>
      </c>
      <c r="B176" s="97"/>
      <c r="C176" s="97" t="s">
        <v>285</v>
      </c>
      <c r="D176" s="97" t="s">
        <v>286</v>
      </c>
      <c r="E176" s="273" t="s">
        <v>277</v>
      </c>
      <c r="F176" s="98"/>
      <c r="G176" s="99">
        <v>4500</v>
      </c>
      <c r="H176" s="100"/>
      <c r="I176" s="100"/>
      <c r="J176" s="100"/>
      <c r="K176" s="101"/>
      <c r="L176" s="147"/>
      <c r="M176" s="186">
        <v>1</v>
      </c>
      <c r="N176" s="185">
        <f t="shared" si="3"/>
        <v>4500</v>
      </c>
      <c r="O176" s="160"/>
      <c r="P176" s="161"/>
      <c r="Q176" s="188" t="s">
        <v>375</v>
      </c>
      <c r="R176" s="102"/>
      <c r="S176" s="156"/>
      <c r="U176" s="42"/>
      <c r="V176" s="43"/>
      <c r="W176" s="42"/>
    </row>
    <row r="177" spans="1:23" ht="13.5" customHeight="1">
      <c r="A177" s="146">
        <v>10</v>
      </c>
      <c r="B177" s="97"/>
      <c r="C177" s="97" t="s">
        <v>287</v>
      </c>
      <c r="D177" s="97" t="s">
        <v>288</v>
      </c>
      <c r="E177" s="273" t="s">
        <v>277</v>
      </c>
      <c r="F177" s="98"/>
      <c r="G177" s="99">
        <v>7500</v>
      </c>
      <c r="H177" s="100"/>
      <c r="I177" s="100"/>
      <c r="J177" s="100"/>
      <c r="K177" s="101"/>
      <c r="L177" s="147"/>
      <c r="M177" s="186">
        <v>1</v>
      </c>
      <c r="N177" s="185">
        <f t="shared" si="3"/>
        <v>7500</v>
      </c>
      <c r="O177" s="160"/>
      <c r="P177" s="161"/>
      <c r="Q177" s="188" t="s">
        <v>375</v>
      </c>
      <c r="R177" s="102"/>
      <c r="S177" s="156"/>
      <c r="U177" s="42"/>
      <c r="V177" s="43"/>
      <c r="W177" s="42"/>
    </row>
    <row r="178" spans="1:23" ht="13.5" hidden="1" customHeight="1">
      <c r="A178" s="146"/>
      <c r="B178" s="97"/>
      <c r="C178" s="97" t="s">
        <v>289</v>
      </c>
      <c r="D178" s="97" t="s">
        <v>290</v>
      </c>
      <c r="E178" s="273"/>
      <c r="F178" s="98"/>
      <c r="G178" s="99"/>
      <c r="H178" s="100"/>
      <c r="I178" s="100"/>
      <c r="J178" s="100"/>
      <c r="K178" s="101"/>
      <c r="L178" s="147"/>
      <c r="M178" s="186"/>
      <c r="N178" s="185"/>
      <c r="O178" s="160"/>
      <c r="P178" s="161"/>
      <c r="Q178" s="188"/>
      <c r="R178" s="102"/>
      <c r="S178" s="156"/>
      <c r="U178" s="42"/>
      <c r="V178" s="43"/>
      <c r="W178" s="42"/>
    </row>
    <row r="179" spans="1:23" ht="13.5" customHeight="1">
      <c r="A179" s="146">
        <v>11</v>
      </c>
      <c r="B179" s="97" t="s">
        <v>291</v>
      </c>
      <c r="C179" s="97" t="s">
        <v>292</v>
      </c>
      <c r="D179" s="97" t="s">
        <v>293</v>
      </c>
      <c r="E179" s="273" t="s">
        <v>294</v>
      </c>
      <c r="F179" s="98"/>
      <c r="G179" s="99">
        <v>7320</v>
      </c>
      <c r="H179" s="100"/>
      <c r="I179" s="100"/>
      <c r="J179" s="100"/>
      <c r="K179" s="101"/>
      <c r="L179" s="147"/>
      <c r="M179" s="186">
        <v>2.8000000000000001E-2</v>
      </c>
      <c r="N179" s="185">
        <f t="shared" si="3"/>
        <v>204.96</v>
      </c>
      <c r="O179" s="160"/>
      <c r="P179" s="161"/>
      <c r="Q179" s="188" t="s">
        <v>316</v>
      </c>
      <c r="R179" s="102"/>
      <c r="S179" s="156"/>
      <c r="U179" s="42"/>
      <c r="V179" s="43"/>
      <c r="W179" s="42"/>
    </row>
    <row r="180" spans="1:23" ht="13.5" customHeight="1">
      <c r="A180" s="146">
        <v>12</v>
      </c>
      <c r="B180" s="97"/>
      <c r="C180" s="97" t="s">
        <v>33</v>
      </c>
      <c r="D180" s="97" t="s">
        <v>34</v>
      </c>
      <c r="E180" s="273" t="s">
        <v>35</v>
      </c>
      <c r="F180" s="98"/>
      <c r="G180" s="99">
        <v>349.1</v>
      </c>
      <c r="H180" s="100"/>
      <c r="I180" s="100"/>
      <c r="J180" s="100"/>
      <c r="K180" s="101"/>
      <c r="L180" s="147"/>
      <c r="M180" s="186">
        <v>13.15</v>
      </c>
      <c r="N180" s="185">
        <f t="shared" si="3"/>
        <v>4590.6650000000009</v>
      </c>
      <c r="O180" s="160"/>
      <c r="P180" s="161"/>
      <c r="Q180" s="188" t="s">
        <v>316</v>
      </c>
      <c r="R180" s="102"/>
      <c r="S180" s="156"/>
      <c r="U180" s="42"/>
      <c r="V180" s="43"/>
      <c r="W180" s="42"/>
    </row>
    <row r="181" spans="1:23" ht="13.5" hidden="1" customHeight="1">
      <c r="A181" s="146"/>
      <c r="B181" s="97"/>
      <c r="C181" s="97"/>
      <c r="D181" s="97" t="s">
        <v>295</v>
      </c>
      <c r="E181" s="273"/>
      <c r="F181" s="98"/>
      <c r="G181" s="99"/>
      <c r="H181" s="100"/>
      <c r="I181" s="100"/>
      <c r="J181" s="100"/>
      <c r="K181" s="101"/>
      <c r="L181" s="147"/>
      <c r="M181" s="186">
        <v>13.15</v>
      </c>
      <c r="N181" s="185">
        <f t="shared" si="3"/>
        <v>0</v>
      </c>
      <c r="O181" s="160"/>
      <c r="P181" s="161"/>
      <c r="Q181" s="188"/>
      <c r="R181" s="102"/>
      <c r="S181" s="156"/>
      <c r="U181" s="42"/>
      <c r="V181" s="43"/>
      <c r="W181" s="42"/>
    </row>
    <row r="182" spans="1:23" ht="13.5" customHeight="1">
      <c r="A182" s="146">
        <v>13</v>
      </c>
      <c r="B182" s="97"/>
      <c r="C182" s="97" t="s">
        <v>296</v>
      </c>
      <c r="D182" s="97" t="s">
        <v>297</v>
      </c>
      <c r="E182" s="273" t="s">
        <v>35</v>
      </c>
      <c r="F182" s="98"/>
      <c r="G182" s="99">
        <v>285</v>
      </c>
      <c r="H182" s="100"/>
      <c r="I182" s="100"/>
      <c r="J182" s="100"/>
      <c r="K182" s="101"/>
      <c r="L182" s="147"/>
      <c r="M182" s="186">
        <v>34</v>
      </c>
      <c r="N182" s="185">
        <f t="shared" si="3"/>
        <v>9690</v>
      </c>
      <c r="O182" s="160"/>
      <c r="P182" s="161"/>
      <c r="Q182" s="188" t="s">
        <v>316</v>
      </c>
      <c r="R182" s="102"/>
      <c r="S182" s="156"/>
      <c r="U182" s="42"/>
      <c r="V182" s="43"/>
      <c r="W182" s="42"/>
    </row>
    <row r="183" spans="1:23" ht="13.5" hidden="1" customHeight="1">
      <c r="A183" s="146"/>
      <c r="B183" s="97"/>
      <c r="C183" s="97"/>
      <c r="D183" s="97" t="s">
        <v>298</v>
      </c>
      <c r="E183" s="273"/>
      <c r="F183" s="98"/>
      <c r="G183" s="99"/>
      <c r="H183" s="100"/>
      <c r="I183" s="100"/>
      <c r="J183" s="100"/>
      <c r="K183" s="101"/>
      <c r="L183" s="147"/>
      <c r="M183" s="186">
        <v>34</v>
      </c>
      <c r="N183" s="185">
        <f t="shared" si="3"/>
        <v>0</v>
      </c>
      <c r="O183" s="160"/>
      <c r="P183" s="161"/>
      <c r="Q183" s="188"/>
      <c r="R183" s="102"/>
      <c r="S183" s="156"/>
      <c r="U183" s="42"/>
      <c r="V183" s="43"/>
      <c r="W183" s="42"/>
    </row>
    <row r="184" spans="1:23" ht="27.75" customHeight="1">
      <c r="A184" s="146">
        <v>14</v>
      </c>
      <c r="B184" s="97" t="s">
        <v>32</v>
      </c>
      <c r="C184" s="97" t="s">
        <v>299</v>
      </c>
      <c r="D184" s="97" t="s">
        <v>300</v>
      </c>
      <c r="E184" s="273" t="s">
        <v>35</v>
      </c>
      <c r="F184" s="98"/>
      <c r="G184" s="99">
        <v>729</v>
      </c>
      <c r="H184" s="100"/>
      <c r="I184" s="100"/>
      <c r="J184" s="100"/>
      <c r="K184" s="101"/>
      <c r="L184" s="147"/>
      <c r="M184" s="186">
        <v>13.15</v>
      </c>
      <c r="N184" s="185">
        <f t="shared" si="3"/>
        <v>9586.35</v>
      </c>
      <c r="O184" s="160"/>
      <c r="P184" s="161"/>
      <c r="Q184" s="188" t="s">
        <v>316</v>
      </c>
      <c r="R184" s="102"/>
      <c r="S184" s="156"/>
      <c r="U184" s="42"/>
      <c r="V184" s="43"/>
      <c r="W184" s="42"/>
    </row>
    <row r="185" spans="1:23" ht="13.5" hidden="1" customHeight="1">
      <c r="A185" s="146"/>
      <c r="B185" s="97"/>
      <c r="C185" s="97" t="s">
        <v>40</v>
      </c>
      <c r="D185" s="97" t="s">
        <v>301</v>
      </c>
      <c r="E185" s="273"/>
      <c r="F185" s="98"/>
      <c r="G185" s="99"/>
      <c r="H185" s="100"/>
      <c r="I185" s="100"/>
      <c r="J185" s="100"/>
      <c r="K185" s="101"/>
      <c r="L185" s="147"/>
      <c r="M185" s="186">
        <v>13.15</v>
      </c>
      <c r="N185" s="185">
        <f t="shared" si="3"/>
        <v>0</v>
      </c>
      <c r="O185" s="160"/>
      <c r="P185" s="161"/>
      <c r="Q185" s="188"/>
      <c r="R185" s="102"/>
      <c r="S185" s="156"/>
      <c r="U185" s="42"/>
      <c r="V185" s="43"/>
      <c r="W185" s="42"/>
    </row>
    <row r="186" spans="1:23" ht="13.5" customHeight="1">
      <c r="A186" s="146">
        <v>15</v>
      </c>
      <c r="B186" s="97" t="s">
        <v>32</v>
      </c>
      <c r="C186" s="97" t="s">
        <v>302</v>
      </c>
      <c r="D186" s="97" t="s">
        <v>303</v>
      </c>
      <c r="E186" s="273" t="s">
        <v>35</v>
      </c>
      <c r="F186" s="98"/>
      <c r="G186" s="99">
        <v>18</v>
      </c>
      <c r="H186" s="100"/>
      <c r="I186" s="100"/>
      <c r="J186" s="100"/>
      <c r="K186" s="101"/>
      <c r="L186" s="147"/>
      <c r="M186" s="186">
        <v>2.25</v>
      </c>
      <c r="N186" s="185">
        <f t="shared" si="3"/>
        <v>40.5</v>
      </c>
      <c r="O186" s="160"/>
      <c r="P186" s="161"/>
      <c r="Q186" s="188" t="s">
        <v>316</v>
      </c>
      <c r="R186" s="102"/>
      <c r="S186" s="156"/>
      <c r="U186" s="42"/>
      <c r="V186" s="43"/>
      <c r="W186" s="42"/>
    </row>
    <row r="187" spans="1:23" ht="13.5" customHeight="1">
      <c r="A187" s="146">
        <v>16</v>
      </c>
      <c r="B187" s="97" t="s">
        <v>291</v>
      </c>
      <c r="C187" s="97" t="s">
        <v>304</v>
      </c>
      <c r="D187" s="97" t="s">
        <v>305</v>
      </c>
      <c r="E187" s="273" t="s">
        <v>167</v>
      </c>
      <c r="F187" s="98"/>
      <c r="G187" s="99">
        <v>6.1</v>
      </c>
      <c r="H187" s="100"/>
      <c r="I187" s="100"/>
      <c r="J187" s="100"/>
      <c r="K187" s="101"/>
      <c r="L187" s="147"/>
      <c r="M187" s="186">
        <v>60</v>
      </c>
      <c r="N187" s="185">
        <f t="shared" si="3"/>
        <v>366</v>
      </c>
      <c r="O187" s="160"/>
      <c r="P187" s="161"/>
      <c r="Q187" s="188" t="s">
        <v>316</v>
      </c>
      <c r="R187" s="102"/>
      <c r="S187" s="156"/>
      <c r="U187" s="42"/>
      <c r="V187" s="43"/>
      <c r="W187" s="42"/>
    </row>
    <row r="188" spans="1:23" ht="27.75" customHeight="1">
      <c r="A188" s="146">
        <v>17</v>
      </c>
      <c r="B188" s="97"/>
      <c r="C188" s="97" t="s">
        <v>306</v>
      </c>
      <c r="D188" s="97" t="s">
        <v>307</v>
      </c>
      <c r="E188" s="273" t="s">
        <v>35</v>
      </c>
      <c r="F188" s="98"/>
      <c r="G188" s="99">
        <v>223</v>
      </c>
      <c r="H188" s="100"/>
      <c r="I188" s="100"/>
      <c r="J188" s="100"/>
      <c r="K188" s="101"/>
      <c r="L188" s="147"/>
      <c r="M188" s="186">
        <v>21.6</v>
      </c>
      <c r="N188" s="185">
        <f t="shared" si="3"/>
        <v>4816.8</v>
      </c>
      <c r="O188" s="160"/>
      <c r="P188" s="161"/>
      <c r="Q188" s="188" t="s">
        <v>316</v>
      </c>
      <c r="R188" s="102"/>
      <c r="S188" s="156"/>
      <c r="U188" s="42"/>
      <c r="V188" s="43"/>
      <c r="W188" s="42"/>
    </row>
    <row r="189" spans="1:23" ht="13.5" hidden="1" customHeight="1">
      <c r="A189" s="146"/>
      <c r="B189" s="97"/>
      <c r="C189" s="97"/>
      <c r="D189" s="97" t="s">
        <v>308</v>
      </c>
      <c r="E189" s="273"/>
      <c r="F189" s="98"/>
      <c r="G189" s="99"/>
      <c r="H189" s="100"/>
      <c r="I189" s="100"/>
      <c r="J189" s="100"/>
      <c r="K189" s="101"/>
      <c r="L189" s="147"/>
      <c r="M189" s="186">
        <v>21.6</v>
      </c>
      <c r="N189" s="185">
        <f t="shared" si="3"/>
        <v>0</v>
      </c>
      <c r="O189" s="160"/>
      <c r="P189" s="161"/>
      <c r="Q189" s="188"/>
      <c r="R189" s="102"/>
      <c r="S189" s="156"/>
      <c r="U189" s="42"/>
      <c r="V189" s="43"/>
      <c r="W189" s="42"/>
    </row>
    <row r="190" spans="1:23" ht="27.75" customHeight="1">
      <c r="A190" s="146">
        <v>18</v>
      </c>
      <c r="B190" s="97" t="s">
        <v>291</v>
      </c>
      <c r="C190" s="97" t="s">
        <v>309</v>
      </c>
      <c r="D190" s="97" t="s">
        <v>310</v>
      </c>
      <c r="E190" s="273" t="s">
        <v>167</v>
      </c>
      <c r="F190" s="98"/>
      <c r="G190" s="99">
        <v>17.079999999999998</v>
      </c>
      <c r="H190" s="100"/>
      <c r="I190" s="100"/>
      <c r="J190" s="100"/>
      <c r="K190" s="101"/>
      <c r="L190" s="147"/>
      <c r="M190" s="186">
        <v>120</v>
      </c>
      <c r="N190" s="185">
        <f t="shared" si="3"/>
        <v>2049.6</v>
      </c>
      <c r="O190" s="160"/>
      <c r="P190" s="161"/>
      <c r="Q190" s="188" t="s">
        <v>316</v>
      </c>
      <c r="R190" s="102"/>
      <c r="S190" s="156"/>
      <c r="U190" s="42"/>
      <c r="V190" s="43"/>
      <c r="W190" s="42"/>
    </row>
    <row r="191" spans="1:23" ht="13.5" customHeight="1">
      <c r="A191" s="146">
        <v>19</v>
      </c>
      <c r="B191" s="97" t="s">
        <v>311</v>
      </c>
      <c r="C191" s="97" t="s">
        <v>312</v>
      </c>
      <c r="D191" s="97" t="s">
        <v>360</v>
      </c>
      <c r="E191" s="273" t="s">
        <v>167</v>
      </c>
      <c r="F191" s="98"/>
      <c r="G191" s="99">
        <v>43.92</v>
      </c>
      <c r="H191" s="100"/>
      <c r="I191" s="100"/>
      <c r="J191" s="100"/>
      <c r="K191" s="101"/>
      <c r="L191" s="147"/>
      <c r="M191" s="186">
        <v>126</v>
      </c>
      <c r="N191" s="185">
        <f t="shared" si="3"/>
        <v>5533.92</v>
      </c>
      <c r="O191" s="160"/>
      <c r="P191" s="161"/>
      <c r="Q191" s="188" t="s">
        <v>316</v>
      </c>
      <c r="R191" s="102"/>
      <c r="S191" s="156"/>
      <c r="U191" s="42"/>
      <c r="V191" s="43"/>
      <c r="W191" s="42"/>
    </row>
    <row r="192" spans="1:23" ht="13.5" hidden="1" customHeight="1">
      <c r="A192" s="146"/>
      <c r="B192" s="97"/>
      <c r="C192" s="97"/>
      <c r="D192" s="97" t="s">
        <v>313</v>
      </c>
      <c r="E192" s="273"/>
      <c r="F192" s="98"/>
      <c r="G192" s="99"/>
      <c r="H192" s="100"/>
      <c r="I192" s="100"/>
      <c r="J192" s="100"/>
      <c r="K192" s="101"/>
      <c r="L192" s="147"/>
      <c r="M192" s="186">
        <v>126</v>
      </c>
      <c r="N192" s="185">
        <f t="shared" si="3"/>
        <v>0</v>
      </c>
      <c r="O192" s="160"/>
      <c r="P192" s="161"/>
      <c r="Q192" s="188"/>
      <c r="R192" s="102"/>
      <c r="S192" s="156"/>
      <c r="U192" s="42"/>
      <c r="V192" s="43"/>
      <c r="W192" s="42"/>
    </row>
    <row r="193" spans="1:24" ht="13.5" customHeight="1">
      <c r="A193" s="146">
        <v>20</v>
      </c>
      <c r="B193" s="97" t="s">
        <v>32</v>
      </c>
      <c r="C193" s="97" t="s">
        <v>80</v>
      </c>
      <c r="D193" s="97" t="s">
        <v>81</v>
      </c>
      <c r="E193" s="273" t="s">
        <v>35</v>
      </c>
      <c r="F193" s="98"/>
      <c r="G193" s="99">
        <v>108.6</v>
      </c>
      <c r="H193" s="100"/>
      <c r="I193" s="100"/>
      <c r="J193" s="100"/>
      <c r="K193" s="101"/>
      <c r="L193" s="147"/>
      <c r="M193" s="186">
        <v>26.8</v>
      </c>
      <c r="N193" s="185">
        <f t="shared" si="3"/>
        <v>2910.48</v>
      </c>
      <c r="O193" s="160"/>
      <c r="P193" s="161"/>
      <c r="Q193" s="188" t="s">
        <v>316</v>
      </c>
      <c r="R193" s="102"/>
      <c r="S193" s="156"/>
      <c r="U193" s="42"/>
      <c r="V193" s="43"/>
      <c r="W193" s="42"/>
    </row>
    <row r="194" spans="1:24" ht="13.5" hidden="1" customHeight="1">
      <c r="A194" s="146"/>
      <c r="B194" s="97"/>
      <c r="C194" s="97"/>
      <c r="D194" s="97" t="s">
        <v>314</v>
      </c>
      <c r="E194" s="273"/>
      <c r="F194" s="98"/>
      <c r="G194" s="99"/>
      <c r="H194" s="100"/>
      <c r="I194" s="100"/>
      <c r="J194" s="100"/>
      <c r="K194" s="101"/>
      <c r="L194" s="147"/>
      <c r="M194" s="186">
        <v>26.8</v>
      </c>
      <c r="N194" s="185">
        <f t="shared" si="3"/>
        <v>0</v>
      </c>
      <c r="O194" s="160"/>
      <c r="P194" s="161"/>
      <c r="Q194" s="188"/>
      <c r="R194" s="102"/>
      <c r="S194" s="156"/>
      <c r="U194" s="42"/>
      <c r="V194" s="43"/>
      <c r="W194" s="42"/>
    </row>
    <row r="195" spans="1:24" ht="13.5" customHeight="1">
      <c r="A195" s="148">
        <v>21</v>
      </c>
      <c r="B195" s="149" t="s">
        <v>118</v>
      </c>
      <c r="C195" s="149" t="s">
        <v>181</v>
      </c>
      <c r="D195" s="149" t="s">
        <v>182</v>
      </c>
      <c r="E195" s="274" t="s">
        <v>35</v>
      </c>
      <c r="F195" s="150"/>
      <c r="G195" s="151">
        <v>2452</v>
      </c>
      <c r="H195" s="152"/>
      <c r="I195" s="152"/>
      <c r="J195" s="152"/>
      <c r="K195" s="153"/>
      <c r="L195" s="154"/>
      <c r="M195" s="208">
        <v>3.1520000000000001</v>
      </c>
      <c r="N195" s="263">
        <f t="shared" si="3"/>
        <v>7728.7040000000006</v>
      </c>
      <c r="O195" s="162"/>
      <c r="P195" s="163"/>
      <c r="Q195" s="216" t="s">
        <v>316</v>
      </c>
      <c r="R195" s="165"/>
      <c r="S195" s="157"/>
      <c r="U195" s="42"/>
      <c r="V195" s="43"/>
      <c r="W195" s="42"/>
    </row>
    <row r="196" spans="1:24" ht="13.5" hidden="1" customHeight="1">
      <c r="A196" s="192"/>
      <c r="B196" s="193"/>
      <c r="C196" s="193"/>
      <c r="D196" s="193" t="s">
        <v>315</v>
      </c>
      <c r="E196" s="275"/>
      <c r="F196" s="194"/>
      <c r="G196" s="195"/>
      <c r="H196" s="196"/>
      <c r="I196" s="196"/>
      <c r="J196" s="196"/>
      <c r="K196" s="197"/>
      <c r="L196" s="198"/>
      <c r="M196" s="267"/>
      <c r="N196" s="264">
        <f t="shared" si="3"/>
        <v>0</v>
      </c>
      <c r="O196" s="200"/>
      <c r="P196" s="201"/>
      <c r="Q196" s="217"/>
      <c r="R196" s="202"/>
      <c r="S196" s="203"/>
      <c r="U196" s="42"/>
      <c r="V196" s="43"/>
      <c r="W196" s="42"/>
    </row>
    <row r="197" spans="1:24" ht="12" customHeight="1">
      <c r="A197" s="107"/>
      <c r="B197" s="16"/>
      <c r="C197" s="16"/>
      <c r="D197" s="16" t="s">
        <v>255</v>
      </c>
      <c r="E197" s="280"/>
      <c r="F197" s="17"/>
      <c r="G197" s="18"/>
      <c r="H197" s="18"/>
      <c r="I197" s="18"/>
      <c r="J197" s="18"/>
      <c r="K197" s="19"/>
      <c r="L197" s="17"/>
      <c r="M197" s="9"/>
      <c r="N197" s="18">
        <f>SUM(N166:N196)</f>
        <v>92611.218999999997</v>
      </c>
      <c r="O197" s="28"/>
      <c r="P197" s="18">
        <f>SUM(P166:P196)</f>
        <v>0</v>
      </c>
      <c r="U197" s="42"/>
      <c r="V197" s="42"/>
      <c r="W197" s="45"/>
    </row>
    <row r="198" spans="1:24" ht="12" customHeight="1">
      <c r="M198" s="9"/>
      <c r="N198" s="29"/>
      <c r="O198" s="28"/>
      <c r="P198" s="28"/>
      <c r="U198" s="42"/>
      <c r="V198" s="42"/>
      <c r="W198" s="42"/>
    </row>
    <row r="199" spans="1:24" s="118" customFormat="1" ht="12.75" customHeight="1">
      <c r="A199" s="222"/>
      <c r="B199" s="222"/>
      <c r="C199" s="223">
        <v>2</v>
      </c>
      <c r="D199" s="223" t="s">
        <v>317</v>
      </c>
      <c r="E199" s="224"/>
      <c r="F199" s="225"/>
      <c r="G199" s="225"/>
      <c r="H199" s="226"/>
      <c r="I199" s="226"/>
      <c r="J199" s="226"/>
      <c r="K199" s="226"/>
      <c r="L199" s="226"/>
      <c r="M199" s="227"/>
      <c r="N199" s="227"/>
      <c r="O199" s="226"/>
      <c r="P199" s="226"/>
      <c r="Q199" s="227"/>
      <c r="R199" s="226"/>
      <c r="S199" s="226"/>
      <c r="T199" s="122"/>
      <c r="U199" s="122"/>
      <c r="V199" s="121"/>
      <c r="W199" s="123"/>
      <c r="X199" s="124"/>
    </row>
    <row r="200" spans="1:24" ht="13.5" customHeight="1">
      <c r="A200" s="139">
        <v>1</v>
      </c>
      <c r="B200" s="140"/>
      <c r="C200" s="140" t="s">
        <v>159</v>
      </c>
      <c r="D200" s="140" t="s">
        <v>160</v>
      </c>
      <c r="E200" s="272" t="s">
        <v>29</v>
      </c>
      <c r="F200" s="141"/>
      <c r="G200" s="142">
        <v>164.7</v>
      </c>
      <c r="H200" s="143"/>
      <c r="I200" s="143"/>
      <c r="J200" s="143"/>
      <c r="K200" s="144"/>
      <c r="L200" s="145"/>
      <c r="M200" s="206">
        <v>17.64</v>
      </c>
      <c r="N200" s="262">
        <f>G200*M200</f>
        <v>2905.308</v>
      </c>
      <c r="O200" s="158"/>
      <c r="P200" s="159"/>
      <c r="Q200" s="215" t="s">
        <v>316</v>
      </c>
      <c r="R200" s="164"/>
      <c r="S200" s="155"/>
      <c r="U200" s="42"/>
      <c r="V200" s="43"/>
      <c r="W200" s="42"/>
    </row>
    <row r="201" spans="1:24" ht="13.5" hidden="1" customHeight="1">
      <c r="A201" s="146"/>
      <c r="B201" s="97"/>
      <c r="C201" s="97"/>
      <c r="D201" s="97" t="s">
        <v>363</v>
      </c>
      <c r="E201" s="273"/>
      <c r="F201" s="98"/>
      <c r="G201" s="99"/>
      <c r="H201" s="100"/>
      <c r="I201" s="100"/>
      <c r="J201" s="100"/>
      <c r="K201" s="101"/>
      <c r="L201" s="147"/>
      <c r="M201" s="186">
        <v>17.64</v>
      </c>
      <c r="N201" s="185"/>
      <c r="O201" s="160"/>
      <c r="P201" s="161"/>
      <c r="Q201" s="188"/>
      <c r="R201" s="102"/>
      <c r="S201" s="156"/>
      <c r="U201" s="42"/>
      <c r="V201" s="43"/>
      <c r="W201" s="42"/>
    </row>
    <row r="202" spans="1:24" ht="27.75" customHeight="1">
      <c r="A202" s="146">
        <v>2</v>
      </c>
      <c r="B202" s="97"/>
      <c r="C202" s="97">
        <v>321368211</v>
      </c>
      <c r="D202" s="97" t="s">
        <v>321</v>
      </c>
      <c r="E202" s="273" t="s">
        <v>91</v>
      </c>
      <c r="F202" s="98"/>
      <c r="G202" s="99">
        <v>34005</v>
      </c>
      <c r="H202" s="100"/>
      <c r="I202" s="100"/>
      <c r="J202" s="100"/>
      <c r="K202" s="101"/>
      <c r="L202" s="147"/>
      <c r="M202" s="186">
        <v>1.85</v>
      </c>
      <c r="N202" s="185">
        <f>G202*M202</f>
        <v>62909.25</v>
      </c>
      <c r="O202" s="160"/>
      <c r="P202" s="161"/>
      <c r="Q202" s="188" t="s">
        <v>316</v>
      </c>
      <c r="R202" s="102"/>
      <c r="S202" s="156"/>
      <c r="U202" s="42"/>
      <c r="V202" s="43"/>
      <c r="W202" s="42"/>
    </row>
    <row r="203" spans="1:24" ht="13.5" hidden="1" customHeight="1">
      <c r="A203" s="146"/>
      <c r="B203" s="97"/>
      <c r="C203" s="97"/>
      <c r="D203" s="97"/>
      <c r="E203" s="273"/>
      <c r="F203" s="98"/>
      <c r="G203" s="99"/>
      <c r="H203" s="100"/>
      <c r="I203" s="100"/>
      <c r="J203" s="100"/>
      <c r="K203" s="101"/>
      <c r="L203" s="147"/>
      <c r="M203" s="186"/>
      <c r="N203" s="185"/>
      <c r="O203" s="160"/>
      <c r="P203" s="161"/>
      <c r="Q203" s="188"/>
      <c r="R203" s="102"/>
      <c r="S203" s="156"/>
      <c r="U203" s="42"/>
      <c r="V203" s="43"/>
      <c r="W203" s="42"/>
    </row>
    <row r="204" spans="1:24" ht="13.5" customHeight="1">
      <c r="A204" s="146">
        <v>3</v>
      </c>
      <c r="B204" s="97"/>
      <c r="C204" s="97">
        <v>919735124</v>
      </c>
      <c r="D204" s="97" t="s">
        <v>318</v>
      </c>
      <c r="E204" s="273" t="s">
        <v>167</v>
      </c>
      <c r="F204" s="98"/>
      <c r="G204" s="99">
        <v>299</v>
      </c>
      <c r="H204" s="100"/>
      <c r="I204" s="100"/>
      <c r="J204" s="100"/>
      <c r="K204" s="101"/>
      <c r="L204" s="147"/>
      <c r="M204" s="186">
        <v>123.05</v>
      </c>
      <c r="N204" s="185">
        <f>G204*M204</f>
        <v>36791.949999999997</v>
      </c>
      <c r="O204" s="160"/>
      <c r="P204" s="161"/>
      <c r="Q204" s="188" t="s">
        <v>350</v>
      </c>
      <c r="R204" s="102"/>
      <c r="S204" s="156"/>
      <c r="U204" s="42"/>
      <c r="V204" s="43"/>
      <c r="W204" s="42"/>
    </row>
    <row r="205" spans="1:24" ht="13.5" customHeight="1">
      <c r="A205" s="146">
        <v>4</v>
      </c>
      <c r="B205" s="97"/>
      <c r="C205" s="97">
        <v>919735123</v>
      </c>
      <c r="D205" s="97" t="s">
        <v>319</v>
      </c>
      <c r="E205" s="273" t="s">
        <v>167</v>
      </c>
      <c r="F205" s="98"/>
      <c r="G205" s="99">
        <v>197</v>
      </c>
      <c r="H205" s="100"/>
      <c r="I205" s="100"/>
      <c r="J205" s="100"/>
      <c r="K205" s="101"/>
      <c r="L205" s="147"/>
      <c r="M205" s="186">
        <v>123.05</v>
      </c>
      <c r="N205" s="185">
        <f>G205*M205</f>
        <v>24240.85</v>
      </c>
      <c r="O205" s="160"/>
      <c r="P205" s="161"/>
      <c r="Q205" s="188" t="s">
        <v>350</v>
      </c>
      <c r="R205" s="102"/>
      <c r="S205" s="156"/>
      <c r="U205" s="42"/>
      <c r="V205" s="43"/>
      <c r="W205" s="42"/>
    </row>
    <row r="206" spans="1:24" ht="13.5" customHeight="1">
      <c r="A206" s="146">
        <v>5</v>
      </c>
      <c r="B206" s="97" t="s">
        <v>118</v>
      </c>
      <c r="C206" s="97" t="s">
        <v>181</v>
      </c>
      <c r="D206" s="97" t="s">
        <v>182</v>
      </c>
      <c r="E206" s="273" t="s">
        <v>35</v>
      </c>
      <c r="F206" s="98"/>
      <c r="G206" s="99">
        <v>2452</v>
      </c>
      <c r="H206" s="100"/>
      <c r="I206" s="100"/>
      <c r="J206" s="100"/>
      <c r="K206" s="101"/>
      <c r="L206" s="147"/>
      <c r="M206" s="186">
        <v>86.53</v>
      </c>
      <c r="N206" s="185">
        <f>G206*M206</f>
        <v>212171.56</v>
      </c>
      <c r="O206" s="160"/>
      <c r="P206" s="161"/>
      <c r="Q206" s="188" t="s">
        <v>316</v>
      </c>
      <c r="R206" s="102"/>
      <c r="S206" s="156"/>
      <c r="U206" s="42"/>
      <c r="V206" s="43"/>
      <c r="W206" s="42"/>
    </row>
    <row r="207" spans="1:24" ht="13.5" hidden="1" customHeight="1">
      <c r="A207" s="146"/>
      <c r="B207" s="97"/>
      <c r="C207" s="97"/>
      <c r="D207" s="97" t="s">
        <v>320</v>
      </c>
      <c r="E207" s="273"/>
      <c r="F207" s="98"/>
      <c r="G207" s="99"/>
      <c r="H207" s="100"/>
      <c r="I207" s="100"/>
      <c r="J207" s="100"/>
      <c r="K207" s="101"/>
      <c r="L207" s="147"/>
      <c r="M207" s="186"/>
      <c r="N207" s="185"/>
      <c r="O207" s="160"/>
      <c r="P207" s="161"/>
      <c r="Q207" s="188"/>
      <c r="R207" s="102"/>
      <c r="S207" s="156"/>
      <c r="U207" s="42"/>
      <c r="V207" s="43"/>
      <c r="W207" s="42"/>
    </row>
    <row r="208" spans="1:24" ht="13.5" customHeight="1">
      <c r="A208" s="148">
        <v>6</v>
      </c>
      <c r="B208" s="149"/>
      <c r="C208" s="149"/>
      <c r="D208" s="149" t="s">
        <v>362</v>
      </c>
      <c r="E208" s="274" t="s">
        <v>29</v>
      </c>
      <c r="F208" s="150"/>
      <c r="G208" s="151">
        <v>115.2</v>
      </c>
      <c r="H208" s="152"/>
      <c r="I208" s="152"/>
      <c r="J208" s="152"/>
      <c r="K208" s="153"/>
      <c r="L208" s="154"/>
      <c r="M208" s="208">
        <v>247.23</v>
      </c>
      <c r="N208" s="263">
        <f>G208*M208</f>
        <v>28480.896000000001</v>
      </c>
      <c r="O208" s="162"/>
      <c r="P208" s="163"/>
      <c r="Q208" s="216" t="s">
        <v>350</v>
      </c>
      <c r="R208" s="165"/>
      <c r="S208" s="157"/>
      <c r="U208" s="42"/>
      <c r="V208" s="43"/>
      <c r="W208" s="42"/>
    </row>
    <row r="209" spans="1:24" ht="12" customHeight="1">
      <c r="D209" s="16" t="s">
        <v>255</v>
      </c>
      <c r="M209" s="9"/>
      <c r="N209" s="5">
        <f>SUM(N200:N208)</f>
        <v>367499.81400000001</v>
      </c>
      <c r="O209" s="28"/>
      <c r="P209" s="18">
        <f>SUM(P181:P207)</f>
        <v>0</v>
      </c>
      <c r="Q209" s="18"/>
      <c r="R209" s="18"/>
      <c r="S209" s="18"/>
      <c r="T209" s="18"/>
      <c r="U209" s="46"/>
      <c r="V209" s="46"/>
      <c r="W209" s="46"/>
    </row>
    <row r="210" spans="1:24" ht="12" customHeight="1">
      <c r="A210" s="289"/>
      <c r="B210" s="289"/>
      <c r="C210" s="289"/>
      <c r="D210" s="289"/>
      <c r="M210" s="9"/>
      <c r="N210" s="2"/>
      <c r="O210" s="28"/>
      <c r="P210" s="170"/>
      <c r="U210" s="42"/>
      <c r="V210" s="42"/>
      <c r="W210" s="42"/>
    </row>
    <row r="211" spans="1:24" s="118" customFormat="1" ht="12.75" customHeight="1">
      <c r="A211" s="222"/>
      <c r="B211" s="222"/>
      <c r="C211" s="223">
        <v>3</v>
      </c>
      <c r="D211" s="223" t="s">
        <v>349</v>
      </c>
      <c r="E211" s="224"/>
      <c r="F211" s="225"/>
      <c r="G211" s="225"/>
      <c r="H211" s="226"/>
      <c r="I211" s="226"/>
      <c r="J211" s="226"/>
      <c r="K211" s="226"/>
      <c r="L211" s="226"/>
      <c r="M211" s="227"/>
      <c r="N211" s="227"/>
      <c r="O211" s="226"/>
      <c r="P211" s="226"/>
      <c r="Q211" s="227"/>
      <c r="R211" s="226"/>
      <c r="S211" s="226"/>
      <c r="T211" s="122"/>
      <c r="U211" s="122"/>
      <c r="V211" s="121"/>
      <c r="W211" s="123"/>
      <c r="X211" s="124"/>
    </row>
    <row r="212" spans="1:24" s="118" customFormat="1" ht="12.75" hidden="1" customHeight="1">
      <c r="C212" s="119">
        <v>1</v>
      </c>
      <c r="D212" s="119" t="s">
        <v>25</v>
      </c>
      <c r="E212" s="120"/>
      <c r="F212" s="121"/>
      <c r="G212" s="121"/>
      <c r="H212" s="122"/>
      <c r="I212" s="122"/>
      <c r="J212" s="122"/>
      <c r="K212" s="122"/>
      <c r="L212" s="122"/>
      <c r="M212" s="214"/>
      <c r="N212" s="214"/>
      <c r="O212" s="122"/>
      <c r="P212" s="122"/>
      <c r="Q212" s="214"/>
      <c r="R212" s="122"/>
      <c r="S212" s="122"/>
      <c r="T212" s="122"/>
      <c r="U212" s="122"/>
      <c r="V212" s="121"/>
      <c r="W212" s="123"/>
      <c r="X212" s="124"/>
    </row>
    <row r="213" spans="1:24" ht="13.5" customHeight="1">
      <c r="A213" s="139">
        <v>1</v>
      </c>
      <c r="B213" s="140"/>
      <c r="C213" s="140">
        <v>115101201</v>
      </c>
      <c r="D213" s="140" t="s">
        <v>322</v>
      </c>
      <c r="E213" s="272" t="s">
        <v>323</v>
      </c>
      <c r="F213" s="141"/>
      <c r="G213" s="142">
        <v>71.400000000000006</v>
      </c>
      <c r="H213" s="143"/>
      <c r="I213" s="143"/>
      <c r="J213" s="143"/>
      <c r="K213" s="144"/>
      <c r="L213" s="145"/>
      <c r="M213" s="206">
        <v>72</v>
      </c>
      <c r="N213" s="262">
        <f>G213*M213</f>
        <v>5140.8</v>
      </c>
      <c r="O213" s="158"/>
      <c r="P213" s="159"/>
      <c r="Q213" s="215" t="s">
        <v>316</v>
      </c>
      <c r="R213" s="164"/>
      <c r="S213" s="155"/>
      <c r="U213" s="42"/>
      <c r="V213" s="43"/>
      <c r="W213" s="42"/>
    </row>
    <row r="214" spans="1:24" ht="13.5" hidden="1" customHeight="1">
      <c r="A214" s="146"/>
      <c r="B214" s="97"/>
      <c r="C214" s="97"/>
      <c r="D214" s="97" t="s">
        <v>324</v>
      </c>
      <c r="E214" s="273"/>
      <c r="F214" s="98"/>
      <c r="G214" s="99"/>
      <c r="H214" s="100"/>
      <c r="I214" s="100"/>
      <c r="J214" s="100"/>
      <c r="K214" s="101"/>
      <c r="L214" s="147"/>
      <c r="M214" s="186"/>
      <c r="N214" s="185"/>
      <c r="O214" s="160"/>
      <c r="P214" s="161"/>
      <c r="Q214" s="188"/>
      <c r="R214" s="102"/>
      <c r="S214" s="156"/>
      <c r="U214" s="42"/>
      <c r="V214" s="43"/>
      <c r="W214" s="42"/>
    </row>
    <row r="215" spans="1:24" s="118" customFormat="1" ht="12.75" hidden="1" customHeight="1">
      <c r="A215" s="228"/>
      <c r="B215" s="229"/>
      <c r="C215" s="230" t="s">
        <v>20</v>
      </c>
      <c r="D215" s="230" t="s">
        <v>325</v>
      </c>
      <c r="E215" s="231"/>
      <c r="F215" s="232"/>
      <c r="G215" s="232"/>
      <c r="H215" s="233"/>
      <c r="I215" s="233"/>
      <c r="J215" s="233"/>
      <c r="K215" s="233"/>
      <c r="L215" s="233"/>
      <c r="M215" s="234"/>
      <c r="N215" s="234"/>
      <c r="O215" s="233"/>
      <c r="P215" s="233"/>
      <c r="Q215" s="234"/>
      <c r="R215" s="233"/>
      <c r="S215" s="235"/>
      <c r="T215" s="122"/>
      <c r="U215" s="122"/>
      <c r="V215" s="121"/>
      <c r="W215" s="123"/>
      <c r="X215" s="124"/>
    </row>
    <row r="216" spans="1:24" ht="13.5" customHeight="1">
      <c r="A216" s="146">
        <v>2</v>
      </c>
      <c r="B216" s="97" t="s">
        <v>326</v>
      </c>
      <c r="C216" s="97" t="s">
        <v>354</v>
      </c>
      <c r="D216" s="97" t="s">
        <v>355</v>
      </c>
      <c r="E216" s="273" t="s">
        <v>124</v>
      </c>
      <c r="F216" s="98"/>
      <c r="G216" s="99">
        <v>3962</v>
      </c>
      <c r="H216" s="100"/>
      <c r="I216" s="100"/>
      <c r="J216" s="100"/>
      <c r="K216" s="101"/>
      <c r="L216" s="147"/>
      <c r="M216" s="186">
        <v>1</v>
      </c>
      <c r="N216" s="185">
        <f>G216*M216</f>
        <v>3962</v>
      </c>
      <c r="O216" s="160"/>
      <c r="P216" s="161"/>
      <c r="Q216" s="188" t="s">
        <v>316</v>
      </c>
      <c r="R216" s="102"/>
      <c r="S216" s="156"/>
      <c r="U216" s="42"/>
      <c r="V216" s="43"/>
      <c r="W216" s="42"/>
    </row>
    <row r="217" spans="1:24" ht="13.5" customHeight="1">
      <c r="A217" s="146">
        <v>3</v>
      </c>
      <c r="B217" s="97"/>
      <c r="C217" s="97" t="s">
        <v>356</v>
      </c>
      <c r="D217" s="97" t="s">
        <v>357</v>
      </c>
      <c r="E217" s="273" t="s">
        <v>124</v>
      </c>
      <c r="F217" s="98"/>
      <c r="G217" s="99">
        <v>41139</v>
      </c>
      <c r="H217" s="100"/>
      <c r="I217" s="100"/>
      <c r="J217" s="100"/>
      <c r="K217" s="101"/>
      <c r="L217" s="147"/>
      <c r="M217" s="186">
        <v>1</v>
      </c>
      <c r="N217" s="185">
        <f>G217*M217</f>
        <v>41139</v>
      </c>
      <c r="O217" s="160"/>
      <c r="P217" s="161"/>
      <c r="Q217" s="188" t="s">
        <v>316</v>
      </c>
      <c r="R217" s="102"/>
      <c r="S217" s="156"/>
      <c r="U217" s="42"/>
      <c r="V217" s="43"/>
      <c r="W217" s="42"/>
    </row>
    <row r="218" spans="1:24" ht="13.5" customHeight="1">
      <c r="A218" s="146">
        <v>4</v>
      </c>
      <c r="B218" s="97"/>
      <c r="C218" s="97"/>
      <c r="D218" s="97" t="s">
        <v>327</v>
      </c>
      <c r="E218" s="273" t="s">
        <v>167</v>
      </c>
      <c r="F218" s="98"/>
      <c r="G218" s="99">
        <v>76</v>
      </c>
      <c r="H218" s="100"/>
      <c r="I218" s="100"/>
      <c r="J218" s="100"/>
      <c r="K218" s="101"/>
      <c r="L218" s="147"/>
      <c r="M218" s="186">
        <v>23</v>
      </c>
      <c r="N218" s="185">
        <f t="shared" ref="N218:N233" si="4">G218*M218</f>
        <v>1748</v>
      </c>
      <c r="O218" s="160"/>
      <c r="P218" s="161"/>
      <c r="Q218" s="188" t="s">
        <v>350</v>
      </c>
      <c r="R218" s="102"/>
      <c r="S218" s="156"/>
      <c r="U218" s="42"/>
      <c r="V218" s="43"/>
      <c r="W218" s="42"/>
    </row>
    <row r="219" spans="1:24" ht="13.5" customHeight="1">
      <c r="A219" s="146">
        <v>5</v>
      </c>
      <c r="B219" s="97"/>
      <c r="C219" s="97">
        <v>564261111</v>
      </c>
      <c r="D219" s="97" t="s">
        <v>328</v>
      </c>
      <c r="E219" s="273" t="s">
        <v>29</v>
      </c>
      <c r="F219" s="98"/>
      <c r="G219" s="99">
        <v>115.2</v>
      </c>
      <c r="H219" s="100"/>
      <c r="I219" s="100"/>
      <c r="J219" s="100"/>
      <c r="K219" s="101"/>
      <c r="L219" s="147"/>
      <c r="M219" s="186">
        <v>13.8</v>
      </c>
      <c r="N219" s="185">
        <f t="shared" si="4"/>
        <v>1589.7600000000002</v>
      </c>
      <c r="O219" s="160"/>
      <c r="P219" s="161"/>
      <c r="Q219" s="188" t="s">
        <v>316</v>
      </c>
      <c r="R219" s="102"/>
      <c r="S219" s="156"/>
      <c r="U219" s="42"/>
      <c r="V219" s="43"/>
      <c r="W219" s="42"/>
    </row>
    <row r="220" spans="1:24" ht="13.5" customHeight="1">
      <c r="A220" s="146">
        <v>6</v>
      </c>
      <c r="B220" s="97"/>
      <c r="C220" s="97">
        <v>935212</v>
      </c>
      <c r="D220" s="97" t="s">
        <v>329</v>
      </c>
      <c r="E220" s="273" t="s">
        <v>167</v>
      </c>
      <c r="F220" s="98"/>
      <c r="G220" s="99">
        <v>796.08</v>
      </c>
      <c r="H220" s="100"/>
      <c r="I220" s="100"/>
      <c r="J220" s="100"/>
      <c r="K220" s="101"/>
      <c r="L220" s="147"/>
      <c r="M220" s="186">
        <v>23</v>
      </c>
      <c r="N220" s="185">
        <f t="shared" si="4"/>
        <v>18309.84</v>
      </c>
      <c r="O220" s="160"/>
      <c r="P220" s="161"/>
      <c r="Q220" s="188" t="s">
        <v>350</v>
      </c>
      <c r="R220" s="102"/>
      <c r="S220" s="156"/>
      <c r="U220" s="42"/>
      <c r="V220" s="43"/>
      <c r="W220" s="42"/>
    </row>
    <row r="221" spans="1:24" ht="13.5" customHeight="1">
      <c r="A221" s="146">
        <v>7</v>
      </c>
      <c r="B221" s="97"/>
      <c r="C221" s="97">
        <v>919521111</v>
      </c>
      <c r="D221" s="97" t="s">
        <v>330</v>
      </c>
      <c r="E221" s="273" t="s">
        <v>167</v>
      </c>
      <c r="F221" s="98"/>
      <c r="G221" s="99">
        <v>2347</v>
      </c>
      <c r="H221" s="100"/>
      <c r="I221" s="100"/>
      <c r="J221" s="100"/>
      <c r="K221" s="101"/>
      <c r="L221" s="147"/>
      <c r="M221" s="186">
        <v>3</v>
      </c>
      <c r="N221" s="185">
        <f t="shared" si="4"/>
        <v>7041</v>
      </c>
      <c r="O221" s="160"/>
      <c r="P221" s="161"/>
      <c r="Q221" s="188" t="s">
        <v>316</v>
      </c>
      <c r="R221" s="102"/>
      <c r="S221" s="156"/>
      <c r="U221" s="42"/>
      <c r="V221" s="43"/>
      <c r="W221" s="42"/>
    </row>
    <row r="222" spans="1:24" ht="13.5" customHeight="1">
      <c r="A222" s="146">
        <v>8</v>
      </c>
      <c r="B222" s="97"/>
      <c r="C222" s="97">
        <v>592224120</v>
      </c>
      <c r="D222" s="97" t="s">
        <v>346</v>
      </c>
      <c r="E222" s="273" t="s">
        <v>331</v>
      </c>
      <c r="F222" s="98"/>
      <c r="G222" s="99">
        <v>7174</v>
      </c>
      <c r="H222" s="100"/>
      <c r="I222" s="100"/>
      <c r="J222" s="100"/>
      <c r="K222" s="101"/>
      <c r="L222" s="147"/>
      <c r="M222" s="186">
        <v>3</v>
      </c>
      <c r="N222" s="185">
        <f t="shared" si="4"/>
        <v>21522</v>
      </c>
      <c r="O222" s="160"/>
      <c r="P222" s="161"/>
      <c r="Q222" s="188" t="s">
        <v>350</v>
      </c>
      <c r="R222" s="102"/>
      <c r="S222" s="156"/>
      <c r="U222" s="42"/>
      <c r="V222" s="43"/>
      <c r="W222" s="42"/>
    </row>
    <row r="223" spans="1:24" ht="13.5" customHeight="1">
      <c r="A223" s="146">
        <v>9</v>
      </c>
      <c r="B223" s="97"/>
      <c r="C223" s="97"/>
      <c r="D223" s="97" t="s">
        <v>359</v>
      </c>
      <c r="E223" s="273" t="s">
        <v>332</v>
      </c>
      <c r="F223" s="98"/>
      <c r="G223" s="99">
        <v>5500</v>
      </c>
      <c r="H223" s="100"/>
      <c r="I223" s="100"/>
      <c r="J223" s="100"/>
      <c r="K223" s="101"/>
      <c r="L223" s="147"/>
      <c r="M223" s="186">
        <v>1</v>
      </c>
      <c r="N223" s="185">
        <f t="shared" si="4"/>
        <v>5500</v>
      </c>
      <c r="O223" s="160"/>
      <c r="P223" s="161"/>
      <c r="Q223" s="188" t="s">
        <v>375</v>
      </c>
      <c r="R223" s="102"/>
      <c r="S223" s="156"/>
      <c r="U223" s="42"/>
      <c r="V223" s="43"/>
      <c r="W223" s="42"/>
    </row>
    <row r="224" spans="1:24" ht="13.5" customHeight="1">
      <c r="A224" s="146">
        <v>10</v>
      </c>
      <c r="B224" s="97" t="s">
        <v>32</v>
      </c>
      <c r="C224" s="97" t="s">
        <v>46</v>
      </c>
      <c r="D224" s="97" t="s">
        <v>47</v>
      </c>
      <c r="E224" s="273" t="s">
        <v>35</v>
      </c>
      <c r="F224" s="98"/>
      <c r="G224" s="99">
        <v>407.6</v>
      </c>
      <c r="H224" s="100"/>
      <c r="I224" s="100"/>
      <c r="J224" s="100"/>
      <c r="K224" s="101"/>
      <c r="L224" s="147"/>
      <c r="M224" s="186">
        <v>6</v>
      </c>
      <c r="N224" s="185">
        <f t="shared" si="4"/>
        <v>2445.6000000000004</v>
      </c>
      <c r="O224" s="160"/>
      <c r="P224" s="161"/>
      <c r="Q224" s="188" t="s">
        <v>316</v>
      </c>
      <c r="R224" s="102"/>
      <c r="S224" s="156"/>
      <c r="U224" s="42"/>
      <c r="V224" s="43"/>
      <c r="W224" s="42"/>
    </row>
    <row r="225" spans="1:24" ht="13.5" hidden="1" customHeight="1">
      <c r="A225" s="146"/>
      <c r="B225" s="97"/>
      <c r="C225" s="97"/>
      <c r="D225" s="97" t="s">
        <v>351</v>
      </c>
      <c r="E225" s="273"/>
      <c r="F225" s="98"/>
      <c r="G225" s="99"/>
      <c r="H225" s="100"/>
      <c r="I225" s="100"/>
      <c r="J225" s="100"/>
      <c r="K225" s="101"/>
      <c r="L225" s="147"/>
      <c r="M225" s="186"/>
      <c r="N225" s="185"/>
      <c r="O225" s="160"/>
      <c r="P225" s="161"/>
      <c r="Q225" s="188"/>
      <c r="R225" s="102"/>
      <c r="S225" s="156"/>
      <c r="U225" s="42"/>
      <c r="V225" s="43"/>
      <c r="W225" s="42"/>
    </row>
    <row r="226" spans="1:24" ht="13.5" customHeight="1">
      <c r="A226" s="146">
        <v>11</v>
      </c>
      <c r="B226" s="97" t="s">
        <v>32</v>
      </c>
      <c r="C226" s="97" t="s">
        <v>49</v>
      </c>
      <c r="D226" s="97" t="s">
        <v>50</v>
      </c>
      <c r="E226" s="273" t="s">
        <v>35</v>
      </c>
      <c r="F226" s="98"/>
      <c r="G226" s="99">
        <v>19.2</v>
      </c>
      <c r="H226" s="100"/>
      <c r="I226" s="100"/>
      <c r="J226" s="100"/>
      <c r="K226" s="101"/>
      <c r="L226" s="147"/>
      <c r="M226" s="186">
        <v>0.9</v>
      </c>
      <c r="N226" s="185">
        <f t="shared" si="4"/>
        <v>17.28</v>
      </c>
      <c r="O226" s="160"/>
      <c r="P226" s="161"/>
      <c r="Q226" s="188" t="s">
        <v>316</v>
      </c>
      <c r="R226" s="102"/>
      <c r="S226" s="156"/>
      <c r="U226" s="42"/>
      <c r="V226" s="43"/>
      <c r="W226" s="42"/>
    </row>
    <row r="227" spans="1:24" ht="13.5" hidden="1" customHeight="1">
      <c r="A227" s="146"/>
      <c r="B227" s="97"/>
      <c r="C227" s="97"/>
      <c r="D227" s="97" t="s">
        <v>352</v>
      </c>
      <c r="E227" s="273"/>
      <c r="F227" s="98"/>
      <c r="G227" s="99"/>
      <c r="H227" s="100"/>
      <c r="I227" s="100"/>
      <c r="J227" s="100"/>
      <c r="K227" s="101"/>
      <c r="L227" s="147"/>
      <c r="M227" s="186"/>
      <c r="N227" s="185"/>
      <c r="O227" s="160"/>
      <c r="P227" s="161"/>
      <c r="Q227" s="188"/>
      <c r="R227" s="102"/>
      <c r="S227" s="156"/>
      <c r="U227" s="42"/>
      <c r="V227" s="43"/>
      <c r="W227" s="42"/>
    </row>
    <row r="228" spans="1:24" ht="13.5" customHeight="1">
      <c r="A228" s="146">
        <v>12</v>
      </c>
      <c r="B228" s="97" t="s">
        <v>32</v>
      </c>
      <c r="C228" s="97" t="s">
        <v>80</v>
      </c>
      <c r="D228" s="97" t="s">
        <v>81</v>
      </c>
      <c r="E228" s="273" t="s">
        <v>35</v>
      </c>
      <c r="F228" s="98"/>
      <c r="G228" s="99">
        <v>108.6</v>
      </c>
      <c r="H228" s="100"/>
      <c r="I228" s="100"/>
      <c r="J228" s="100"/>
      <c r="K228" s="101"/>
      <c r="L228" s="147"/>
      <c r="M228" s="186">
        <v>6</v>
      </c>
      <c r="N228" s="185">
        <f t="shared" si="4"/>
        <v>651.59999999999991</v>
      </c>
      <c r="O228" s="160"/>
      <c r="P228" s="161"/>
      <c r="Q228" s="188" t="s">
        <v>316</v>
      </c>
      <c r="R228" s="102"/>
      <c r="S228" s="156"/>
      <c r="U228" s="42"/>
      <c r="V228" s="43"/>
      <c r="W228" s="42"/>
    </row>
    <row r="229" spans="1:24" ht="13.5" customHeight="1">
      <c r="A229" s="146">
        <v>13</v>
      </c>
      <c r="B229" s="97"/>
      <c r="C229" s="97">
        <v>899623141</v>
      </c>
      <c r="D229" s="97" t="s">
        <v>333</v>
      </c>
      <c r="E229" s="273" t="s">
        <v>35</v>
      </c>
      <c r="F229" s="98"/>
      <c r="G229" s="99">
        <v>2730</v>
      </c>
      <c r="H229" s="100"/>
      <c r="I229" s="100"/>
      <c r="J229" s="100"/>
      <c r="K229" s="101"/>
      <c r="L229" s="147"/>
      <c r="M229" s="186">
        <v>2.2000000000000002</v>
      </c>
      <c r="N229" s="185">
        <f t="shared" si="4"/>
        <v>6006.0000000000009</v>
      </c>
      <c r="O229" s="160"/>
      <c r="P229" s="161"/>
      <c r="Q229" s="188" t="s">
        <v>350</v>
      </c>
      <c r="R229" s="102"/>
      <c r="S229" s="156"/>
      <c r="U229" s="42"/>
      <c r="V229" s="43"/>
      <c r="W229" s="42"/>
    </row>
    <row r="230" spans="1:24" ht="13.5" hidden="1" customHeight="1">
      <c r="A230" s="146"/>
      <c r="B230" s="97"/>
      <c r="C230" s="97"/>
      <c r="D230" s="97" t="s">
        <v>334</v>
      </c>
      <c r="E230" s="273"/>
      <c r="F230" s="98"/>
      <c r="G230" s="99"/>
      <c r="H230" s="100"/>
      <c r="I230" s="100"/>
      <c r="J230" s="100"/>
      <c r="K230" s="101"/>
      <c r="L230" s="147"/>
      <c r="M230" s="186"/>
      <c r="N230" s="185"/>
      <c r="O230" s="160"/>
      <c r="P230" s="161"/>
      <c r="Q230" s="188"/>
      <c r="R230" s="102"/>
      <c r="S230" s="156"/>
      <c r="U230" s="42"/>
      <c r="V230" s="43"/>
      <c r="W230" s="42"/>
    </row>
    <row r="231" spans="1:24" ht="13.5" customHeight="1">
      <c r="A231" s="146">
        <v>14</v>
      </c>
      <c r="B231" s="97"/>
      <c r="C231" s="97">
        <v>871365221</v>
      </c>
      <c r="D231" s="97" t="s">
        <v>335</v>
      </c>
      <c r="E231" s="273" t="s">
        <v>167</v>
      </c>
      <c r="F231" s="98"/>
      <c r="G231" s="99">
        <v>1153</v>
      </c>
      <c r="H231" s="100"/>
      <c r="I231" s="100"/>
      <c r="J231" s="100"/>
      <c r="K231" s="101"/>
      <c r="L231" s="147"/>
      <c r="M231" s="186">
        <v>8</v>
      </c>
      <c r="N231" s="185">
        <f t="shared" si="4"/>
        <v>9224</v>
      </c>
      <c r="O231" s="160"/>
      <c r="P231" s="161"/>
      <c r="Q231" s="188" t="s">
        <v>350</v>
      </c>
      <c r="R231" s="102"/>
      <c r="S231" s="156"/>
      <c r="U231" s="42"/>
      <c r="V231" s="43"/>
      <c r="W231" s="42"/>
    </row>
    <row r="232" spans="1:24" s="118" customFormat="1" ht="12.75" hidden="1" customHeight="1">
      <c r="A232" s="228"/>
      <c r="B232" s="229"/>
      <c r="C232" s="230" t="s">
        <v>202</v>
      </c>
      <c r="D232" s="230" t="s">
        <v>203</v>
      </c>
      <c r="E232" s="231"/>
      <c r="F232" s="232"/>
      <c r="G232" s="232"/>
      <c r="H232" s="233"/>
      <c r="I232" s="233"/>
      <c r="J232" s="233"/>
      <c r="K232" s="233"/>
      <c r="L232" s="233"/>
      <c r="M232" s="234"/>
      <c r="N232" s="234"/>
      <c r="O232" s="233"/>
      <c r="P232" s="233"/>
      <c r="Q232" s="234"/>
      <c r="R232" s="233"/>
      <c r="S232" s="235"/>
      <c r="T232" s="122"/>
      <c r="U232" s="122"/>
      <c r="V232" s="121"/>
      <c r="W232" s="123"/>
      <c r="X232" s="124"/>
    </row>
    <row r="233" spans="1:24" ht="13.5" customHeight="1">
      <c r="A233" s="148">
        <v>15</v>
      </c>
      <c r="B233" s="149" t="s">
        <v>326</v>
      </c>
      <c r="C233" s="149" t="s">
        <v>344</v>
      </c>
      <c r="D233" s="149" t="s">
        <v>345</v>
      </c>
      <c r="E233" s="274" t="s">
        <v>78</v>
      </c>
      <c r="F233" s="150"/>
      <c r="G233" s="151">
        <v>278</v>
      </c>
      <c r="H233" s="152"/>
      <c r="I233" s="152"/>
      <c r="J233" s="152"/>
      <c r="K233" s="153"/>
      <c r="L233" s="154"/>
      <c r="M233" s="208">
        <v>0.35599999999999998</v>
      </c>
      <c r="N233" s="263">
        <f t="shared" si="4"/>
        <v>98.967999999999989</v>
      </c>
      <c r="O233" s="162"/>
      <c r="P233" s="163"/>
      <c r="Q233" s="216" t="s">
        <v>316</v>
      </c>
      <c r="R233" s="165"/>
      <c r="S233" s="157"/>
      <c r="U233" s="42"/>
      <c r="V233" s="43"/>
      <c r="W233" s="42"/>
    </row>
    <row r="234" spans="1:24" ht="12" customHeight="1">
      <c r="A234" s="107"/>
      <c r="B234" s="16"/>
      <c r="C234" s="16"/>
      <c r="D234" s="16" t="s">
        <v>255</v>
      </c>
      <c r="E234" s="280"/>
      <c r="F234" s="17"/>
      <c r="G234" s="21"/>
      <c r="H234" s="18"/>
      <c r="I234" s="18"/>
      <c r="J234" s="10"/>
      <c r="M234" s="9"/>
      <c r="N234" s="5">
        <f>SUM(N213:N233)</f>
        <v>124395.84800000001</v>
      </c>
      <c r="O234" s="28"/>
      <c r="P234" s="6">
        <f>SUM(P213:P233)</f>
        <v>0</v>
      </c>
      <c r="Q234" s="5"/>
      <c r="R234" s="6"/>
      <c r="S234" s="6"/>
      <c r="T234" s="6"/>
      <c r="U234" s="47"/>
      <c r="V234" s="47"/>
      <c r="W234" s="47"/>
    </row>
    <row r="235" spans="1:24" ht="12" customHeight="1">
      <c r="M235" s="9"/>
      <c r="N235" s="29"/>
      <c r="O235" s="28"/>
      <c r="P235" s="28"/>
      <c r="U235" s="42"/>
      <c r="V235" s="42"/>
      <c r="W235" s="42"/>
    </row>
    <row r="236" spans="1:24" s="118" customFormat="1" ht="12.75" customHeight="1">
      <c r="A236" s="222"/>
      <c r="B236" s="222"/>
      <c r="C236" s="223">
        <v>4</v>
      </c>
      <c r="D236" s="223" t="s">
        <v>347</v>
      </c>
      <c r="E236" s="224"/>
      <c r="F236" s="225"/>
      <c r="G236" s="225"/>
      <c r="H236" s="226"/>
      <c r="I236" s="226"/>
      <c r="J236" s="226"/>
      <c r="K236" s="226"/>
      <c r="L236" s="226"/>
      <c r="M236" s="227"/>
      <c r="N236" s="227"/>
      <c r="O236" s="226"/>
      <c r="P236" s="226"/>
      <c r="Q236" s="227"/>
      <c r="R236" s="226"/>
      <c r="S236" s="226"/>
      <c r="T236" s="122"/>
      <c r="U236" s="122"/>
      <c r="V236" s="121"/>
      <c r="W236" s="123"/>
      <c r="X236" s="124"/>
    </row>
    <row r="237" spans="1:24" ht="13.5" customHeight="1">
      <c r="A237" s="139">
        <v>1</v>
      </c>
      <c r="B237" s="140"/>
      <c r="C237" s="140"/>
      <c r="D237" s="140" t="s">
        <v>336</v>
      </c>
      <c r="E237" s="272" t="s">
        <v>361</v>
      </c>
      <c r="F237" s="141"/>
      <c r="G237" s="142">
        <v>1150</v>
      </c>
      <c r="H237" s="143"/>
      <c r="I237" s="143"/>
      <c r="J237" s="143"/>
      <c r="K237" s="144"/>
      <c r="L237" s="145"/>
      <c r="M237" s="206">
        <v>17</v>
      </c>
      <c r="N237" s="262">
        <f>G237*M237</f>
        <v>19550</v>
      </c>
      <c r="O237" s="158"/>
      <c r="P237" s="159"/>
      <c r="Q237" s="215" t="s">
        <v>375</v>
      </c>
      <c r="R237" s="164"/>
      <c r="S237" s="155"/>
      <c r="U237" s="42"/>
      <c r="V237" s="43"/>
      <c r="W237" s="42"/>
    </row>
    <row r="238" spans="1:24" ht="13.5" hidden="1" customHeight="1">
      <c r="A238" s="146"/>
      <c r="B238" s="97"/>
      <c r="C238" s="97"/>
      <c r="D238" s="97" t="s">
        <v>358</v>
      </c>
      <c r="E238" s="273"/>
      <c r="F238" s="98"/>
      <c r="G238" s="99"/>
      <c r="H238" s="100"/>
      <c r="I238" s="100"/>
      <c r="J238" s="100"/>
      <c r="K238" s="101"/>
      <c r="L238" s="147"/>
      <c r="M238" s="186"/>
      <c r="N238" s="185"/>
      <c r="O238" s="160"/>
      <c r="P238" s="161"/>
      <c r="Q238" s="188"/>
      <c r="R238" s="102"/>
      <c r="S238" s="156"/>
      <c r="U238" s="42"/>
      <c r="V238" s="43"/>
      <c r="W238" s="42"/>
    </row>
    <row r="239" spans="1:24" ht="13.5" customHeight="1">
      <c r="A239" s="146">
        <v>2</v>
      </c>
      <c r="B239" s="97" t="s">
        <v>118</v>
      </c>
      <c r="C239" s="97" t="s">
        <v>181</v>
      </c>
      <c r="D239" s="97" t="s">
        <v>182</v>
      </c>
      <c r="E239" s="273" t="s">
        <v>35</v>
      </c>
      <c r="F239" s="98"/>
      <c r="G239" s="99">
        <v>2452</v>
      </c>
      <c r="H239" s="100"/>
      <c r="I239" s="100"/>
      <c r="J239" s="100"/>
      <c r="K239" s="101"/>
      <c r="L239" s="147"/>
      <c r="M239" s="186">
        <v>1.45</v>
      </c>
      <c r="N239" s="185">
        <f>G239*M239</f>
        <v>3555.4</v>
      </c>
      <c r="O239" s="160"/>
      <c r="P239" s="161"/>
      <c r="Q239" s="188" t="s">
        <v>316</v>
      </c>
      <c r="R239" s="102"/>
      <c r="S239" s="156"/>
      <c r="U239" s="42"/>
      <c r="V239" s="43"/>
      <c r="W239" s="42"/>
    </row>
    <row r="240" spans="1:24" ht="13.5" hidden="1" customHeight="1">
      <c r="A240" s="146"/>
      <c r="B240" s="97"/>
      <c r="C240" s="97"/>
      <c r="D240" s="97" t="s">
        <v>337</v>
      </c>
      <c r="E240" s="273"/>
      <c r="F240" s="98"/>
      <c r="G240" s="99"/>
      <c r="H240" s="100"/>
      <c r="I240" s="100"/>
      <c r="J240" s="100"/>
      <c r="K240" s="101"/>
      <c r="L240" s="147"/>
      <c r="M240" s="186"/>
      <c r="N240" s="185"/>
      <c r="O240" s="160"/>
      <c r="P240" s="161"/>
      <c r="Q240" s="188"/>
      <c r="R240" s="102"/>
      <c r="S240" s="156"/>
      <c r="U240" s="42"/>
      <c r="V240" s="43"/>
      <c r="W240" s="42"/>
    </row>
    <row r="241" spans="1:24" ht="12" hidden="1" customHeight="1">
      <c r="A241" s="204"/>
      <c r="B241" s="22"/>
      <c r="C241" s="22"/>
      <c r="D241" s="111" t="s">
        <v>338</v>
      </c>
      <c r="E241" s="276"/>
      <c r="F241" s="23"/>
      <c r="G241" s="24"/>
      <c r="H241" s="25"/>
      <c r="I241" s="25"/>
      <c r="J241" s="11"/>
      <c r="K241" s="30"/>
      <c r="L241" s="31"/>
      <c r="M241" s="12"/>
      <c r="N241" s="1"/>
      <c r="O241" s="169"/>
      <c r="P241" s="169"/>
      <c r="Q241" s="220"/>
      <c r="R241" s="32"/>
      <c r="S241" s="205"/>
      <c r="U241" s="42"/>
      <c r="V241" s="42"/>
      <c r="W241" s="42"/>
    </row>
    <row r="242" spans="1:24" ht="13.5" customHeight="1">
      <c r="A242" s="146">
        <v>3</v>
      </c>
      <c r="B242" s="97"/>
      <c r="C242" s="97" t="s">
        <v>339</v>
      </c>
      <c r="D242" s="97" t="s">
        <v>340</v>
      </c>
      <c r="E242" s="273" t="s">
        <v>29</v>
      </c>
      <c r="F242" s="98"/>
      <c r="G242" s="99">
        <v>120</v>
      </c>
      <c r="H242" s="100"/>
      <c r="I242" s="100"/>
      <c r="J242" s="100"/>
      <c r="K242" s="101"/>
      <c r="L242" s="147"/>
      <c r="M242" s="186">
        <v>42.96</v>
      </c>
      <c r="N242" s="185">
        <f>G242*M242</f>
        <v>5155.2</v>
      </c>
      <c r="O242" s="160"/>
      <c r="P242" s="161"/>
      <c r="Q242" s="188" t="s">
        <v>350</v>
      </c>
      <c r="R242" s="102"/>
      <c r="S242" s="156"/>
      <c r="U242" s="42"/>
      <c r="V242" s="43"/>
      <c r="W242" s="42"/>
    </row>
    <row r="243" spans="1:24" ht="13.5" hidden="1" customHeight="1">
      <c r="A243" s="146"/>
      <c r="B243" s="97"/>
      <c r="C243" s="97"/>
      <c r="D243" s="97" t="s">
        <v>341</v>
      </c>
      <c r="E243" s="273"/>
      <c r="F243" s="98"/>
      <c r="G243" s="99"/>
      <c r="H243" s="100"/>
      <c r="I243" s="100"/>
      <c r="J243" s="100"/>
      <c r="K243" s="101"/>
      <c r="L243" s="147"/>
      <c r="M243" s="186">
        <v>42.96</v>
      </c>
      <c r="N243" s="185"/>
      <c r="O243" s="160"/>
      <c r="P243" s="161"/>
      <c r="Q243" s="188"/>
      <c r="R243" s="102"/>
      <c r="S243" s="156"/>
      <c r="U243" s="42"/>
      <c r="V243" s="43"/>
      <c r="W243" s="42"/>
    </row>
    <row r="244" spans="1:24" ht="13.5" customHeight="1">
      <c r="A244" s="148">
        <v>4</v>
      </c>
      <c r="B244" s="149"/>
      <c r="C244" s="149" t="s">
        <v>342</v>
      </c>
      <c r="D244" s="149" t="s">
        <v>343</v>
      </c>
      <c r="E244" s="274" t="s">
        <v>29</v>
      </c>
      <c r="F244" s="150"/>
      <c r="G244" s="151">
        <v>88.2</v>
      </c>
      <c r="H244" s="152"/>
      <c r="I244" s="152"/>
      <c r="J244" s="152"/>
      <c r="K244" s="153"/>
      <c r="L244" s="154"/>
      <c r="M244" s="208">
        <v>42.96</v>
      </c>
      <c r="N244" s="263">
        <f>G244*M244</f>
        <v>3789.0720000000001</v>
      </c>
      <c r="O244" s="162"/>
      <c r="P244" s="163"/>
      <c r="Q244" s="216" t="s">
        <v>316</v>
      </c>
      <c r="R244" s="165"/>
      <c r="S244" s="157"/>
      <c r="U244" s="42"/>
      <c r="V244" s="43"/>
      <c r="W244" s="42"/>
    </row>
    <row r="245" spans="1:24" ht="12" customHeight="1">
      <c r="A245" s="107"/>
      <c r="B245" s="16"/>
      <c r="C245" s="16"/>
      <c r="D245" s="16" t="s">
        <v>255</v>
      </c>
      <c r="E245" s="280"/>
      <c r="F245" s="17"/>
      <c r="G245" s="21"/>
      <c r="H245" s="18"/>
      <c r="I245" s="18"/>
      <c r="J245" s="40"/>
      <c r="M245" s="9"/>
      <c r="N245" s="5">
        <f>SUM(N237:N244)</f>
        <v>32049.672000000002</v>
      </c>
      <c r="O245" s="28"/>
      <c r="P245" s="6">
        <v>0</v>
      </c>
      <c r="Q245" s="5"/>
      <c r="R245" s="6"/>
      <c r="S245" s="6"/>
      <c r="T245" s="6"/>
      <c r="U245" s="47"/>
      <c r="V245" s="47"/>
      <c r="W245" s="47"/>
    </row>
    <row r="246" spans="1:24" ht="12" customHeight="1">
      <c r="A246" s="107"/>
      <c r="B246" s="16"/>
      <c r="C246" s="16"/>
      <c r="D246" s="16"/>
      <c r="E246" s="280"/>
      <c r="F246" s="17"/>
      <c r="G246" s="21"/>
      <c r="H246" s="18"/>
      <c r="I246" s="18"/>
      <c r="J246" s="40"/>
      <c r="M246" s="9"/>
      <c r="N246" s="5"/>
      <c r="O246" s="28"/>
      <c r="P246" s="6"/>
      <c r="U246" s="13"/>
      <c r="V246" s="13"/>
      <c r="W246" s="13"/>
    </row>
    <row r="247" spans="1:24" s="118" customFormat="1" ht="12.75" customHeight="1">
      <c r="A247" s="222"/>
      <c r="B247" s="222"/>
      <c r="C247" s="223">
        <v>5</v>
      </c>
      <c r="D247" s="223" t="s">
        <v>364</v>
      </c>
      <c r="E247" s="224"/>
      <c r="F247" s="225"/>
      <c r="G247" s="225"/>
      <c r="H247" s="226"/>
      <c r="I247" s="226"/>
      <c r="J247" s="226"/>
      <c r="K247" s="226"/>
      <c r="L247" s="226"/>
      <c r="M247" s="227"/>
      <c r="N247" s="227"/>
      <c r="O247" s="226"/>
      <c r="P247" s="226"/>
      <c r="Q247" s="227"/>
      <c r="R247" s="226"/>
      <c r="S247" s="226"/>
      <c r="T247" s="122"/>
      <c r="U247" s="122"/>
      <c r="V247" s="121"/>
      <c r="W247" s="123"/>
      <c r="X247" s="124"/>
    </row>
    <row r="248" spans="1:24" ht="13.5" customHeight="1">
      <c r="A248" s="139">
        <v>1</v>
      </c>
      <c r="B248" s="140"/>
      <c r="C248" s="140">
        <v>764731112</v>
      </c>
      <c r="D248" s="140" t="s">
        <v>365</v>
      </c>
      <c r="E248" s="272" t="s">
        <v>167</v>
      </c>
      <c r="F248" s="141"/>
      <c r="G248" s="142">
        <v>198</v>
      </c>
      <c r="H248" s="143"/>
      <c r="I248" s="143"/>
      <c r="J248" s="143"/>
      <c r="K248" s="144"/>
      <c r="L248" s="145"/>
      <c r="M248" s="206">
        <v>39.5</v>
      </c>
      <c r="N248" s="262">
        <f>G248*M248</f>
        <v>7821</v>
      </c>
      <c r="O248" s="158"/>
      <c r="P248" s="159"/>
      <c r="Q248" s="215" t="s">
        <v>375</v>
      </c>
      <c r="R248" s="164"/>
      <c r="S248" s="155"/>
      <c r="U248" s="42"/>
      <c r="V248" s="43"/>
      <c r="W248" s="42"/>
    </row>
    <row r="249" spans="1:24" ht="13.5" customHeight="1">
      <c r="A249" s="146">
        <v>2</v>
      </c>
      <c r="B249" s="97"/>
      <c r="C249" s="97">
        <v>764731117</v>
      </c>
      <c r="D249" s="97" t="s">
        <v>366</v>
      </c>
      <c r="E249" s="273" t="s">
        <v>167</v>
      </c>
      <c r="F249" s="98"/>
      <c r="G249" s="99">
        <v>563</v>
      </c>
      <c r="H249" s="100"/>
      <c r="I249" s="100"/>
      <c r="J249" s="100"/>
      <c r="K249" s="101"/>
      <c r="L249" s="147"/>
      <c r="M249" s="186">
        <v>39.5</v>
      </c>
      <c r="N249" s="185">
        <f>G249*M249</f>
        <v>22238.5</v>
      </c>
      <c r="O249" s="160"/>
      <c r="P249" s="161"/>
      <c r="Q249" s="188" t="s">
        <v>375</v>
      </c>
      <c r="R249" s="102"/>
      <c r="S249" s="156"/>
      <c r="U249" s="42"/>
      <c r="V249" s="43"/>
      <c r="W249" s="42"/>
    </row>
    <row r="250" spans="1:24" ht="27.75" customHeight="1">
      <c r="A250" s="146">
        <v>3</v>
      </c>
      <c r="B250" s="97"/>
      <c r="C250" s="97">
        <v>624631221</v>
      </c>
      <c r="D250" s="97" t="s">
        <v>367</v>
      </c>
      <c r="E250" s="273" t="s">
        <v>167</v>
      </c>
      <c r="F250" s="98"/>
      <c r="G250" s="99">
        <v>97.7</v>
      </c>
      <c r="H250" s="100"/>
      <c r="I250" s="100"/>
      <c r="J250" s="100"/>
      <c r="K250" s="101"/>
      <c r="L250" s="147"/>
      <c r="M250" s="186">
        <v>39.5</v>
      </c>
      <c r="N250" s="185">
        <f>G250*M250</f>
        <v>3859.15</v>
      </c>
      <c r="O250" s="160"/>
      <c r="P250" s="161"/>
      <c r="Q250" s="188" t="s">
        <v>375</v>
      </c>
      <c r="R250" s="102"/>
      <c r="S250" s="156"/>
      <c r="U250" s="42"/>
      <c r="V250" s="43"/>
      <c r="W250" s="42"/>
    </row>
    <row r="251" spans="1:24" ht="13.5" customHeight="1">
      <c r="A251" s="146">
        <v>4</v>
      </c>
      <c r="B251" s="97"/>
      <c r="C251" s="97">
        <v>764296230</v>
      </c>
      <c r="D251" s="97" t="s">
        <v>368</v>
      </c>
      <c r="E251" s="273" t="s">
        <v>167</v>
      </c>
      <c r="F251" s="98"/>
      <c r="G251" s="99">
        <v>320</v>
      </c>
      <c r="H251" s="100"/>
      <c r="I251" s="100"/>
      <c r="J251" s="100"/>
      <c r="K251" s="101"/>
      <c r="L251" s="147"/>
      <c r="M251" s="186">
        <v>39.5</v>
      </c>
      <c r="N251" s="185">
        <f>G251*M251</f>
        <v>12640</v>
      </c>
      <c r="O251" s="160"/>
      <c r="P251" s="161"/>
      <c r="Q251" s="188" t="s">
        <v>375</v>
      </c>
      <c r="R251" s="102"/>
      <c r="S251" s="156"/>
      <c r="U251" s="42"/>
      <c r="V251" s="43"/>
      <c r="W251" s="42"/>
    </row>
    <row r="252" spans="1:24" ht="36" customHeight="1">
      <c r="A252" s="148">
        <v>5</v>
      </c>
      <c r="B252" s="149"/>
      <c r="C252" s="149">
        <v>998764201</v>
      </c>
      <c r="D252" s="149" t="s">
        <v>369</v>
      </c>
      <c r="E252" s="274" t="s">
        <v>370</v>
      </c>
      <c r="F252" s="150"/>
      <c r="G252" s="151">
        <v>2</v>
      </c>
      <c r="H252" s="152"/>
      <c r="I252" s="152"/>
      <c r="J252" s="152"/>
      <c r="K252" s="153"/>
      <c r="L252" s="154"/>
      <c r="M252" s="208">
        <v>2</v>
      </c>
      <c r="N252" s="263">
        <f>0.02*(N248+N249+N251)</f>
        <v>853.99</v>
      </c>
      <c r="O252" s="162"/>
      <c r="P252" s="163"/>
      <c r="Q252" s="216" t="s">
        <v>375</v>
      </c>
      <c r="R252" s="165"/>
      <c r="S252" s="157"/>
      <c r="U252" s="42"/>
      <c r="V252" s="43"/>
      <c r="W252" s="42"/>
    </row>
    <row r="253" spans="1:24" ht="12" customHeight="1">
      <c r="A253" s="110"/>
      <c r="B253" s="26"/>
      <c r="C253" s="26"/>
      <c r="D253" s="16" t="s">
        <v>255</v>
      </c>
      <c r="E253" s="281"/>
      <c r="F253" s="27"/>
      <c r="G253" s="24"/>
      <c r="H253" s="24"/>
      <c r="I253" s="24"/>
      <c r="J253" s="24"/>
      <c r="K253" s="37"/>
      <c r="L253" s="27"/>
      <c r="M253" s="38"/>
      <c r="N253" s="5">
        <f>SUM(N248:N252)</f>
        <v>47412.639999999999</v>
      </c>
      <c r="O253" s="13"/>
      <c r="P253" s="6">
        <v>0</v>
      </c>
      <c r="Q253" s="221"/>
      <c r="R253" s="13"/>
      <c r="S253" s="13"/>
      <c r="U253" s="13"/>
      <c r="V253" s="13"/>
      <c r="W253" s="13"/>
    </row>
    <row r="254" spans="1:24" ht="12" customHeight="1">
      <c r="A254" s="110"/>
      <c r="B254" s="26"/>
      <c r="C254" s="26"/>
      <c r="D254" s="36"/>
      <c r="E254" s="281"/>
      <c r="F254" s="27"/>
      <c r="G254" s="24"/>
      <c r="H254" s="24"/>
      <c r="I254" s="24"/>
      <c r="J254" s="24"/>
      <c r="K254" s="37"/>
      <c r="L254" s="27"/>
      <c r="M254" s="38"/>
      <c r="N254" s="39"/>
      <c r="O254" s="13"/>
      <c r="P254" s="32"/>
      <c r="Q254" s="218"/>
      <c r="R254" s="32"/>
      <c r="S254" s="32"/>
      <c r="U254" s="13"/>
      <c r="V254" s="13"/>
      <c r="W254" s="13"/>
    </row>
    <row r="255" spans="1:24" s="246" customFormat="1" ht="12" customHeight="1">
      <c r="A255" s="236"/>
      <c r="B255" s="237"/>
      <c r="C255" s="237"/>
      <c r="D255" s="238" t="s">
        <v>255</v>
      </c>
      <c r="E255" s="282"/>
      <c r="F255" s="239"/>
      <c r="G255" s="240"/>
      <c r="H255" s="241"/>
      <c r="I255" s="241"/>
      <c r="J255" s="249">
        <f>J162</f>
        <v>7015511.8810000001</v>
      </c>
      <c r="K255" s="244"/>
      <c r="L255" s="245"/>
      <c r="N255" s="242">
        <f>N162+N197+N209+N234+N245+N253</f>
        <v>1115113.5529999998</v>
      </c>
      <c r="O255" s="242"/>
      <c r="P255" s="242">
        <f>P162+P197+P209+P234+P245</f>
        <v>630280.63600000017</v>
      </c>
      <c r="Q255" s="247"/>
      <c r="U255" s="248"/>
      <c r="V255" s="248"/>
      <c r="W255" s="243"/>
    </row>
    <row r="256" spans="1:24" s="246" customFormat="1" ht="12" customHeight="1">
      <c r="A256" s="236"/>
      <c r="B256" s="237"/>
      <c r="C256" s="237"/>
      <c r="D256" s="238"/>
      <c r="E256" s="282"/>
      <c r="F256" s="239"/>
      <c r="G256" s="240"/>
      <c r="H256" s="241"/>
      <c r="I256" s="241"/>
      <c r="J256" s="249"/>
      <c r="K256" s="244"/>
      <c r="L256" s="245"/>
      <c r="N256" s="242"/>
      <c r="O256" s="242"/>
      <c r="P256" s="242"/>
      <c r="Q256" s="247"/>
      <c r="U256" s="248"/>
      <c r="V256" s="248"/>
      <c r="W256" s="243"/>
    </row>
    <row r="257" spans="1:23" s="246" customFormat="1" ht="12" customHeight="1">
      <c r="A257" s="253"/>
      <c r="B257" s="254"/>
      <c r="C257" s="254"/>
      <c r="D257" s="250" t="s">
        <v>258</v>
      </c>
      <c r="E257" s="283"/>
      <c r="F257" s="252"/>
      <c r="G257" s="252"/>
      <c r="H257" s="251">
        <f>S255</f>
        <v>0</v>
      </c>
      <c r="I257" s="255"/>
      <c r="J257" s="256">
        <f>N255</f>
        <v>1115113.5529999998</v>
      </c>
      <c r="K257" s="257"/>
      <c r="L257" s="258"/>
      <c r="M257" s="259"/>
      <c r="N257" s="260"/>
      <c r="O257" s="260"/>
      <c r="P257" s="260"/>
      <c r="Q257" s="261"/>
      <c r="R257" s="259"/>
      <c r="S257" s="259"/>
      <c r="U257" s="248"/>
      <c r="V257" s="248"/>
      <c r="W257" s="243"/>
    </row>
    <row r="258" spans="1:23" s="246" customFormat="1" ht="12" customHeight="1">
      <c r="A258" s="253"/>
      <c r="B258" s="254"/>
      <c r="C258" s="254"/>
      <c r="D258" s="250" t="s">
        <v>348</v>
      </c>
      <c r="E258" s="283"/>
      <c r="F258" s="252"/>
      <c r="G258" s="252"/>
      <c r="H258" s="251">
        <f>U255</f>
        <v>0</v>
      </c>
      <c r="I258" s="255"/>
      <c r="J258" s="256">
        <f>P255</f>
        <v>630280.63600000017</v>
      </c>
      <c r="K258" s="257"/>
      <c r="L258" s="258"/>
      <c r="M258" s="259"/>
      <c r="N258" s="260"/>
      <c r="O258" s="260"/>
      <c r="P258" s="260"/>
      <c r="Q258" s="261"/>
      <c r="R258" s="259"/>
      <c r="S258" s="259"/>
      <c r="U258" s="248"/>
      <c r="V258" s="248"/>
      <c r="W258" s="243"/>
    </row>
    <row r="259" spans="1:23" s="246" customFormat="1" ht="12" customHeight="1">
      <c r="A259" s="253"/>
      <c r="B259" s="254"/>
      <c r="C259" s="254"/>
      <c r="D259" s="250" t="s">
        <v>376</v>
      </c>
      <c r="E259" s="283"/>
      <c r="F259" s="252"/>
      <c r="G259" s="252"/>
      <c r="H259" s="251">
        <f>H257-H258</f>
        <v>0</v>
      </c>
      <c r="I259" s="255"/>
      <c r="J259" s="256">
        <f>J257-J258</f>
        <v>484832.91699999967</v>
      </c>
      <c r="K259" s="257"/>
      <c r="L259" s="258"/>
      <c r="M259" s="259"/>
      <c r="N259" s="260"/>
      <c r="O259" s="260"/>
      <c r="P259" s="260"/>
      <c r="Q259" s="261"/>
      <c r="R259" s="259"/>
      <c r="S259" s="259"/>
      <c r="U259" s="248"/>
      <c r="V259" s="248"/>
      <c r="W259" s="243"/>
    </row>
    <row r="260" spans="1:23" s="246" customFormat="1" ht="12" customHeight="1">
      <c r="A260" s="253"/>
      <c r="B260" s="254"/>
      <c r="C260" s="254"/>
      <c r="D260" s="250" t="s">
        <v>377</v>
      </c>
      <c r="E260" s="283"/>
      <c r="F260" s="252"/>
      <c r="G260" s="252"/>
      <c r="H260" s="251">
        <f>(H259*21)/100</f>
        <v>0</v>
      </c>
      <c r="I260" s="255"/>
      <c r="J260" s="256">
        <f>(J259*21)/100</f>
        <v>101814.91256999994</v>
      </c>
      <c r="K260" s="257"/>
      <c r="L260" s="258"/>
      <c r="M260" s="259"/>
      <c r="N260" s="260"/>
      <c r="O260" s="260"/>
      <c r="P260" s="260"/>
      <c r="Q260" s="261"/>
      <c r="R260" s="259"/>
      <c r="S260" s="259"/>
      <c r="U260" s="248"/>
      <c r="V260" s="248"/>
      <c r="W260" s="243"/>
    </row>
    <row r="261" spans="1:23" s="246" customFormat="1" ht="12" customHeight="1">
      <c r="A261" s="253"/>
      <c r="B261" s="254"/>
      <c r="C261" s="254"/>
      <c r="D261" s="250" t="s">
        <v>378</v>
      </c>
      <c r="E261" s="283"/>
      <c r="F261" s="252"/>
      <c r="G261" s="252"/>
      <c r="H261" s="251">
        <f>H260+H259</f>
        <v>0</v>
      </c>
      <c r="I261" s="255"/>
      <c r="J261" s="256">
        <f>J259+J260</f>
        <v>586647.82956999959</v>
      </c>
      <c r="K261" s="257"/>
      <c r="L261" s="258"/>
      <c r="M261" s="259"/>
      <c r="N261" s="260"/>
      <c r="O261" s="260"/>
      <c r="P261" s="260"/>
      <c r="Q261" s="261"/>
      <c r="R261" s="259"/>
      <c r="S261" s="259"/>
      <c r="U261" s="248"/>
      <c r="V261" s="248"/>
      <c r="W261" s="243"/>
    </row>
    <row r="262" spans="1:23" ht="12" customHeight="1">
      <c r="A262" s="107"/>
      <c r="B262" s="16"/>
      <c r="C262" s="16"/>
      <c r="D262" s="16"/>
      <c r="E262" s="280"/>
      <c r="F262" s="17"/>
      <c r="G262" s="21"/>
      <c r="H262" s="18"/>
      <c r="I262" s="18"/>
      <c r="J262" s="10"/>
      <c r="N262" s="6"/>
      <c r="U262" s="13"/>
      <c r="V262" s="13"/>
      <c r="W262" s="13"/>
    </row>
    <row r="263" spans="1:23" ht="24.75" customHeight="1">
      <c r="A263" s="109"/>
      <c r="B263" s="22"/>
      <c r="C263" s="22"/>
      <c r="D263" s="22"/>
      <c r="E263" s="276"/>
      <c r="F263" s="23"/>
      <c r="G263" s="24"/>
      <c r="H263" s="25"/>
      <c r="I263" s="25"/>
      <c r="J263" s="25"/>
      <c r="K263" s="33"/>
      <c r="L263" s="23"/>
      <c r="M263" s="32"/>
      <c r="N263" s="32"/>
      <c r="O263" s="32"/>
      <c r="P263" s="32"/>
      <c r="Q263" s="218"/>
      <c r="R263" s="32"/>
      <c r="S263" s="32"/>
      <c r="U263" s="13"/>
      <c r="V263" s="13"/>
      <c r="W263" s="13"/>
    </row>
    <row r="264" spans="1:23" ht="12" customHeight="1">
      <c r="A264" s="109"/>
      <c r="B264" s="34"/>
      <c r="C264" s="34"/>
      <c r="D264" s="34"/>
      <c r="E264" s="284"/>
      <c r="F264" s="31"/>
      <c r="G264" s="35"/>
      <c r="H264" s="35"/>
      <c r="I264" s="35"/>
      <c r="J264" s="35"/>
      <c r="K264" s="30"/>
      <c r="L264" s="31"/>
      <c r="M264" s="32"/>
      <c r="N264" s="32"/>
      <c r="O264" s="32"/>
      <c r="P264" s="32"/>
      <c r="Q264" s="218"/>
      <c r="R264" s="32"/>
      <c r="S264" s="32"/>
      <c r="U264" s="13"/>
      <c r="V264" s="13"/>
      <c r="W264" s="13"/>
    </row>
    <row r="265" spans="1:23" ht="12" customHeight="1">
      <c r="A265" s="109"/>
      <c r="B265" s="34"/>
      <c r="C265" s="34"/>
      <c r="D265" s="34"/>
      <c r="E265" s="284"/>
      <c r="F265" s="31"/>
      <c r="G265" s="35"/>
      <c r="H265" s="35"/>
      <c r="I265" s="35"/>
      <c r="J265" s="35"/>
      <c r="K265" s="30"/>
      <c r="L265" s="31"/>
      <c r="M265" s="32"/>
      <c r="N265" s="32"/>
      <c r="O265" s="32"/>
      <c r="P265" s="32"/>
      <c r="Q265" s="218"/>
      <c r="R265" s="32"/>
      <c r="S265" s="32"/>
      <c r="U265" s="13"/>
      <c r="V265" s="13"/>
      <c r="W265" s="13"/>
    </row>
    <row r="266" spans="1:23" ht="12" customHeight="1">
      <c r="A266" s="109"/>
      <c r="B266" s="34"/>
      <c r="C266" s="34"/>
      <c r="D266" s="34"/>
      <c r="E266" s="284"/>
      <c r="F266" s="31"/>
      <c r="G266" s="35"/>
      <c r="H266" s="35"/>
      <c r="I266" s="35"/>
      <c r="J266" s="35"/>
      <c r="K266" s="30"/>
      <c r="L266" s="31"/>
      <c r="M266" s="32"/>
      <c r="N266" s="32"/>
      <c r="O266" s="32"/>
      <c r="P266" s="32"/>
      <c r="Q266" s="218"/>
      <c r="R266" s="32"/>
      <c r="S266" s="32"/>
      <c r="U266" s="13"/>
      <c r="V266" s="13"/>
      <c r="W266" s="13"/>
    </row>
    <row r="267" spans="1:23" ht="12" customHeight="1">
      <c r="U267" s="13"/>
      <c r="V267" s="13"/>
      <c r="W267" s="13"/>
    </row>
    <row r="268" spans="1:23" ht="12" customHeight="1">
      <c r="U268" s="13"/>
      <c r="V268" s="13"/>
      <c r="W268" s="13"/>
    </row>
    <row r="269" spans="1:23" ht="12" customHeight="1">
      <c r="U269" s="13"/>
      <c r="V269" s="13"/>
      <c r="W269" s="13"/>
    </row>
    <row r="270" spans="1:23" ht="12" customHeight="1">
      <c r="U270" s="13"/>
      <c r="V270" s="13"/>
      <c r="W270" s="13"/>
    </row>
  </sheetData>
  <mergeCells count="5">
    <mergeCell ref="B5:C5"/>
    <mergeCell ref="M7:N7"/>
    <mergeCell ref="O7:P7"/>
    <mergeCell ref="A210:D210"/>
    <mergeCell ref="B6:C6"/>
  </mergeCells>
  <phoneticPr fontId="12" type="noConversion"/>
  <printOptions horizontalCentered="1"/>
  <pageMargins left="0.39370078740157483" right="0.39370078740157483" top="0.78740157480314965" bottom="0.78740157480314965" header="0" footer="0"/>
  <pageSetup paperSize="9" scale="61" fitToHeight="4" orientation="landscape" r:id="rId1"/>
  <headerFooter alignWithMargins="0"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2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Rozpočet</vt:lpstr>
      <vt:lpstr>List1</vt:lpstr>
      <vt:lpstr>List2</vt:lpstr>
      <vt:lpstr>List3</vt:lpstr>
      <vt:lpstr>Rozpočet!Názvy_tisku</vt:lpstr>
      <vt:lpstr>Rozpočet!Oblast_tisku</vt:lpstr>
    </vt:vector>
  </TitlesOfParts>
  <Company>Metrostav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moucka</dc:creator>
  <cp:lastModifiedBy>maresm</cp:lastModifiedBy>
  <cp:lastPrinted>2013-10-28T09:51:54Z</cp:lastPrinted>
  <dcterms:created xsi:type="dcterms:W3CDTF">2013-07-10T13:55:53Z</dcterms:created>
  <dcterms:modified xsi:type="dcterms:W3CDTF">2014-07-09T06:15:20Z</dcterms:modified>
</cp:coreProperties>
</file>