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78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'Položky'!$A$1:$K$43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<sst xmlns="http://schemas.openxmlformats.org/spreadsheetml/2006/main" count="210" uniqueCount="151">
  <si>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</si>
  <si>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</si>
  <si>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</si>
  <si>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</si>
  <si>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</si>
  <si>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</si>
  <si>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</si>
  <si>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</si>
  <si>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</si>
  <si>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</si>
  <si>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</si>
  <si>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</si>
  <si>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</si>
  <si>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</si>
  <si>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</si>
  <si>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</si>
  <si>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</si>
  <si>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</si>
  <si>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</si>
  <si>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</si>
  <si>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</si>
  <si>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</si>
  <si>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</si>
  <si>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</si>
  <si>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</si>
  <si>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</si>
  <si>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</si>
  <si>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</si>
  <si>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</si>
  <si>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</si>
  <si>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</si>
  <si>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</si>
  <si>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</si>
  <si>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</si>
  <si>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</si>
  <si>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</si>
  <si>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</si>
  <si>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</si>
  <si>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</si>
  <si>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</si>
  <si>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</si>
  <si>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</si>
  <si>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</si>
  <si>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</si>
  <si>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</si>
  <si>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</si>
  <si>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</si>
  <si>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</si>
  <si>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</si>
  <si>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</si>
  <si>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</si>
  <si>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</si>
  <si>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</si>
  <si>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</si>
  <si>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</si>
  <si>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</si>
  <si>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</si>
  <si>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</si>
  <si>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</si>
  <si>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</si>
  <si>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</si>
  <si>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</si>
  <si>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</si>
  <si>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</si>
  <si>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</si>
  <si>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</si>
  <si>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</si>
  <si>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</si>
  <si>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</si>
  <si>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</si>
  <si>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</si>
  <si>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</si>
  <si>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</si>
  <si>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</si>
  <si>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</si>
  <si>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</si>
  <si>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</si>
  <si>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</si>
  <si>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</si>
  <si>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Slepý rozpočet</t>
  </si>
  <si>
    <t>15N09</t>
  </si>
  <si>
    <t>Budova MZe v Písku - zajištění stropních podhledů</t>
  </si>
  <si>
    <t>SO01</t>
  </si>
  <si>
    <t>Statické zajištění stropních podhledů</t>
  </si>
  <si>
    <t>Kopie -</t>
  </si>
  <si>
    <t>95</t>
  </si>
  <si>
    <t>Dokončovací konstrukce na pozemních stavbách</t>
  </si>
  <si>
    <t>952901111R00</t>
  </si>
  <si>
    <t>Vyčištění budov o výšce podlaží do 4 m</t>
  </si>
  <si>
    <t>m2</t>
  </si>
  <si>
    <t>95000-01</t>
  </si>
  <si>
    <t>Příprava stáv. zařízení pro montáž a staveb. práce (přemístění , zakrytí apod.)</t>
  </si>
  <si>
    <t>soub</t>
  </si>
  <si>
    <t>99</t>
  </si>
  <si>
    <t>Staveništní přesun hmot</t>
  </si>
  <si>
    <t>999281111R00</t>
  </si>
  <si>
    <t xml:space="preserve">Přesun hmot pro opravy a údržbu do výšky 25 m </t>
  </si>
  <si>
    <t>t</t>
  </si>
  <si>
    <t>998</t>
  </si>
  <si>
    <t>Odpočet materiálu</t>
  </si>
  <si>
    <t>59596004.A</t>
  </si>
  <si>
    <t>Kazeta Thermatex 60 SK</t>
  </si>
  <si>
    <t>odpočet ceny kazet :-2000</t>
  </si>
  <si>
    <t>59596023.A</t>
  </si>
  <si>
    <t>Prvky roštu pro kazetový strop- (profil příčný, obvodový, hmoždinky, hřeb strop,spojka pérová..)</t>
  </si>
  <si>
    <t>předpoklad použití stávajících prvků roštu cca z 30%:</t>
  </si>
  <si>
    <t>odpočet 50% výměry:-2000*0,50</t>
  </si>
  <si>
    <t>767</t>
  </si>
  <si>
    <t>Konstrukce zámečnické</t>
  </si>
  <si>
    <t>767581801R00</t>
  </si>
  <si>
    <t>Demontáž podhledů - kazet</t>
  </si>
  <si>
    <t>767582800R00</t>
  </si>
  <si>
    <t>Demontáž podhledů - roštů</t>
  </si>
  <si>
    <t>rošt kazetového podhledu:2000</t>
  </si>
  <si>
    <t>50% roštu sdk podhledu:2000*0,5</t>
  </si>
  <si>
    <t>767584801R00</t>
  </si>
  <si>
    <t>Demontáž doplňků podhledů-osvětlovacích těles</t>
  </si>
  <si>
    <t>kus</t>
  </si>
  <si>
    <t>767585111R00</t>
  </si>
  <si>
    <t>Montáž osvětlovacích těles bez prostupu</t>
  </si>
  <si>
    <t>767587001RT1</t>
  </si>
  <si>
    <t>Podhledy Thermatex, rošt, kazety 60 x 60 cm včetně dodávky kazet SK</t>
  </si>
  <si>
    <t>doplnění poškozených kazet při demontáži cca 30% plochy:2000*0,30</t>
  </si>
  <si>
    <t>nové kazety v přízemí:20</t>
  </si>
  <si>
    <t>nové kazety m.č.45,m.č. 37- II.patro:17</t>
  </si>
  <si>
    <t>963016111R0V</t>
  </si>
  <si>
    <t>DMTZ podhledu SDK,  1xoplášť.12,5 mm (dem.pouze sdk desek)</t>
  </si>
  <si>
    <t>998767203R00</t>
  </si>
  <si>
    <t xml:space="preserve">Přesun hmot pro zámečnické konstr., výšky do 24 m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</si>
  <si>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</si>
  <si>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</si>
  <si>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</si>
  <si>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</si>
  <si>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</si>
  <si>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</si>
  <si>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</si>
  <si>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>Příplatek k odvozu za každý další 1 km (skládka 10km)</t>
  </si>
  <si>
    <t>979082111R00</t>
  </si>
  <si>
    <t xml:space="preserve">Vnitrostaveništní doprava suti do 10 m </t>
  </si>
  <si>
    <t>979082121R00</t>
  </si>
  <si>
    <t>Příplatek k vnitrost. dopravě suti za dalších 5 m (celkem 10+4x5=30m)</t>
  </si>
  <si>
    <t>979990001R00</t>
  </si>
  <si>
    <t xml:space="preserve">Poplatek za skládku suti a stavebních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</si>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</sst>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.00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0" fillId="0" borderId="10" xfId="0" applyFont="1" applyBorder="1" applyAlignment="1">
      <alignment horizontal="centerContinuous" vertical="top"/>
    </xf>
    <xf numFmtId="0" fontId="21" fillId="0" borderId="10" xfId="0" applyFont="1" applyBorder="1" applyAlignment="1">
      <alignment horizontal="centerContinuous"/>
    </xf>
    <xf numFmtId="0" fontId="21" fillId="0" borderId="0" xfId="0" applyFont="1" applyAlignment="1">
      <alignment/>
    </xf>
    <xf numFmtId="0" fontId="22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21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22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22" fillId="18" borderId="16" xfId="0" applyNumberFormat="1" applyFont="1" applyFill="1" applyBorder="1" applyAlignment="1">
      <alignment/>
    </xf>
    <xf numFmtId="49" fontId="21" fillId="18" borderId="17" xfId="0" applyNumberFormat="1" applyFont="1" applyFill="1" applyBorder="1" applyAlignment="1">
      <alignment/>
    </xf>
    <xf numFmtId="0" fontId="22" fillId="18" borderId="18" xfId="0" applyFont="1" applyFill="1" applyBorder="1" applyAlignment="1">
      <alignment/>
    </xf>
    <xf numFmtId="0" fontId="21" fillId="18" borderId="18" xfId="0" applyFont="1" applyFill="1" applyBorder="1" applyAlignment="1">
      <alignment/>
    </xf>
    <xf numFmtId="0" fontId="21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21" fillId="0" borderId="0" xfId="0" applyFont="1" applyFill="1" applyAlignment="1">
      <alignment/>
    </xf>
    <xf numFmtId="49" fontId="22" fillId="18" borderId="21" xfId="0" applyNumberFormat="1" applyFont="1" applyFill="1" applyBorder="1" applyAlignment="1">
      <alignment/>
    </xf>
    <xf numFmtId="49" fontId="21" fillId="18" borderId="22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0" fontId="21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9" xfId="0" applyNumberFormat="1" applyFont="1" applyBorder="1" applyAlignment="1">
      <alignment/>
    </xf>
    <xf numFmtId="0" fontId="23" fillId="0" borderId="25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3" fillId="0" borderId="25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5" xfId="0" applyFont="1" applyBorder="1" applyAlignment="1">
      <alignment/>
    </xf>
    <xf numFmtId="3" fontId="21" fillId="0" borderId="0" xfId="0" applyNumberFormat="1" applyFont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0" fillId="0" borderId="27" xfId="0" applyFont="1" applyBorder="1" applyAlignment="1">
      <alignment horizontal="centerContinuous" vertical="center"/>
    </xf>
    <xf numFmtId="0" fontId="25" fillId="0" borderId="28" xfId="0" applyFont="1" applyBorder="1" applyAlignment="1">
      <alignment horizontal="centerContinuous" vertical="center"/>
    </xf>
    <xf numFmtId="0" fontId="21" fillId="0" borderId="28" xfId="0" applyFont="1" applyBorder="1" applyAlignment="1">
      <alignment horizontal="centerContinuous" vertical="center"/>
    </xf>
    <xf numFmtId="0" fontId="21" fillId="0" borderId="29" xfId="0" applyFont="1" applyBorder="1" applyAlignment="1">
      <alignment horizontal="centerContinuous" vertical="center"/>
    </xf>
    <xf numFmtId="0" fontId="22" fillId="18" borderId="30" xfId="0" applyFont="1" applyFill="1" applyBorder="1" applyAlignment="1">
      <alignment horizontal="left"/>
    </xf>
    <xf numFmtId="0" fontId="21" fillId="18" borderId="31" xfId="0" applyFont="1" applyFill="1" applyBorder="1" applyAlignment="1">
      <alignment horizontal="left"/>
    </xf>
    <xf numFmtId="0" fontId="21" fillId="18" borderId="32" xfId="0" applyFont="1" applyFill="1" applyBorder="1" applyAlignment="1">
      <alignment horizontal="centerContinuous"/>
    </xf>
    <xf numFmtId="0" fontId="22" fillId="18" borderId="31" xfId="0" applyFont="1" applyFill="1" applyBorder="1" applyAlignment="1">
      <alignment horizontal="centerContinuous"/>
    </xf>
    <xf numFmtId="0" fontId="21" fillId="18" borderId="31" xfId="0" applyFont="1" applyFill="1" applyBorder="1" applyAlignment="1">
      <alignment horizontal="centerContinuous"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8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4" xfId="0" applyFont="1" applyBorder="1" applyAlignment="1">
      <alignment shrinkToFit="1"/>
    </xf>
    <xf numFmtId="0" fontId="21" fillId="0" borderId="36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37" xfId="0" applyFont="1" applyBorder="1" applyAlignment="1">
      <alignment horizontal="center" shrinkToFit="1"/>
    </xf>
    <xf numFmtId="0" fontId="21" fillId="0" borderId="38" xfId="0" applyFont="1" applyBorder="1" applyAlignment="1">
      <alignment horizontal="center" shrinkToFit="1"/>
    </xf>
    <xf numFmtId="3" fontId="21" fillId="0" borderId="39" xfId="0" applyNumberFormat="1" applyFont="1" applyBorder="1" applyAlignment="1">
      <alignment/>
    </xf>
    <xf numFmtId="0" fontId="21" fillId="0" borderId="37" xfId="0" applyFont="1" applyBorder="1" applyAlignment="1">
      <alignment/>
    </xf>
    <xf numFmtId="3" fontId="21" fillId="0" borderId="40" xfId="0" applyNumberFormat="1" applyFont="1" applyBorder="1" applyAlignment="1">
      <alignment/>
    </xf>
    <xf numFmtId="0" fontId="21" fillId="0" borderId="38" xfId="0" applyFont="1" applyBorder="1" applyAlignment="1">
      <alignment/>
    </xf>
    <xf numFmtId="0" fontId="22" fillId="18" borderId="11" xfId="0" applyFont="1" applyFill="1" applyBorder="1" applyAlignment="1">
      <alignment/>
    </xf>
    <xf numFmtId="0" fontId="22" fillId="18" borderId="13" xfId="0" applyFont="1" applyFill="1" applyBorder="1" applyAlignment="1">
      <alignment/>
    </xf>
    <xf numFmtId="0" fontId="22" fillId="18" borderId="12" xfId="0" applyFont="1" applyFill="1" applyBorder="1" applyAlignment="1">
      <alignment/>
    </xf>
    <xf numFmtId="0" fontId="22" fillId="18" borderId="41" xfId="0" applyFont="1" applyFill="1" applyBorder="1" applyAlignment="1">
      <alignment/>
    </xf>
    <xf numFmtId="0" fontId="22" fillId="18" borderId="42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/>
    </xf>
    <xf numFmtId="166" fontId="21" fillId="0" borderId="49" xfId="0" applyNumberFormat="1" applyFont="1" applyBorder="1" applyAlignment="1">
      <alignment horizontal="right"/>
    </xf>
    <xf numFmtId="0" fontId="21" fillId="0" borderId="49" xfId="0" applyFont="1" applyBorder="1" applyAlignment="1">
      <alignment/>
    </xf>
    <xf numFmtId="167" fontId="21" fillId="0" borderId="24" xfId="0" applyNumberFormat="1" applyFont="1" applyBorder="1" applyAlignment="1">
      <alignment horizontal="right" indent="2"/>
    </xf>
    <xf numFmtId="167" fontId="21" fillId="0" borderId="25" xfId="0" applyNumberFormat="1" applyFont="1" applyBorder="1" applyAlignment="1">
      <alignment horizontal="right" indent="2"/>
    </xf>
    <xf numFmtId="0" fontId="21" fillId="0" borderId="18" xfId="0" applyFont="1" applyBorder="1" applyAlignment="1">
      <alignment/>
    </xf>
    <xf numFmtId="166" fontId="21" fillId="0" borderId="17" xfId="0" applyNumberFormat="1" applyFon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40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167" fontId="25" fillId="18" borderId="50" xfId="0" applyNumberFormat="1" applyFont="1" applyFill="1" applyBorder="1" applyAlignment="1">
      <alignment horizontal="right" indent="2"/>
    </xf>
    <xf numFmtId="167" fontId="25" fillId="18" borderId="51" xfId="0" applyNumberFormat="1" applyFont="1" applyFill="1" applyBorder="1" applyAlignment="1">
      <alignment horizontal="right" indent="2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 horizontal="left" vertical="top" wrapText="1"/>
    </xf>
    <xf numFmtId="0" fontId="21" fillId="0" borderId="0" xfId="0" applyFont="1" applyAlignment="1">
      <alignment vertical="justify"/>
    </xf>
    <xf numFmtId="0" fontId="21" fillId="0" borderId="0" xfId="0" applyFont="1" applyAlignment="1">
      <alignment horizontal="left" wrapText="1"/>
    </xf>
    <xf numFmtId="0" fontId="21" fillId="0" borderId="52" xfId="46" applyFont="1" applyBorder="1" applyAlignment="1">
      <alignment horizontal="center"/>
      <protection/>
    </xf>
    <xf numFmtId="0" fontId="21" fillId="0" borderId="53" xfId="46" applyFont="1" applyBorder="1" applyAlignment="1">
      <alignment horizontal="center"/>
      <protection/>
    </xf>
    <xf numFmtId="0" fontId="22" fillId="0" borderId="54" xfId="46" applyFont="1" applyBorder="1">
      <alignment/>
      <protection/>
    </xf>
    <xf numFmtId="0" fontId="21" fillId="0" borderId="54" xfId="46" applyFont="1" applyBorder="1">
      <alignment/>
      <protection/>
    </xf>
    <xf numFmtId="0" fontId="21" fillId="0" borderId="54" xfId="46" applyFont="1" applyBorder="1" applyAlignment="1">
      <alignment horizontal="right"/>
      <protection/>
    </xf>
    <xf numFmtId="0" fontId="21" fillId="0" borderId="55" xfId="46" applyFont="1" applyBorder="1">
      <alignment/>
      <protection/>
    </xf>
    <xf numFmtId="0" fontId="21" fillId="0" borderId="54" xfId="0" applyNumberFormat="1" applyFont="1" applyBorder="1" applyAlignment="1">
      <alignment horizontal="left"/>
    </xf>
    <xf numFmtId="0" fontId="21" fillId="0" borderId="56" xfId="0" applyNumberFormat="1" applyFont="1" applyBorder="1" applyAlignment="1">
      <alignment/>
    </xf>
    <xf numFmtId="0" fontId="21" fillId="0" borderId="57" xfId="46" applyFont="1" applyBorder="1" applyAlignment="1">
      <alignment horizontal="center"/>
      <protection/>
    </xf>
    <xf numFmtId="0" fontId="21" fillId="0" borderId="58" xfId="46" applyFont="1" applyBorder="1" applyAlignment="1">
      <alignment horizontal="center"/>
      <protection/>
    </xf>
    <xf numFmtId="0" fontId="22" fillId="0" borderId="59" xfId="46" applyFont="1" applyBorder="1">
      <alignment/>
      <protection/>
    </xf>
    <xf numFmtId="0" fontId="21" fillId="0" borderId="59" xfId="46" applyFont="1" applyBorder="1">
      <alignment/>
      <protection/>
    </xf>
    <xf numFmtId="0" fontId="21" fillId="0" borderId="59" xfId="46" applyFont="1" applyBorder="1" applyAlignment="1">
      <alignment horizontal="right"/>
      <protection/>
    </xf>
    <xf numFmtId="0" fontId="21" fillId="0" borderId="60" xfId="46" applyFont="1" applyBorder="1" applyAlignment="1">
      <alignment horizontal="left"/>
      <protection/>
    </xf>
    <xf numFmtId="0" fontId="21" fillId="0" borderId="59" xfId="46" applyFont="1" applyBorder="1" applyAlignment="1">
      <alignment horizontal="left"/>
      <protection/>
    </xf>
    <xf numFmtId="0" fontId="21" fillId="0" borderId="61" xfId="46" applyFont="1" applyBorder="1" applyAlignment="1">
      <alignment horizontal="lef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22" fillId="18" borderId="30" xfId="0" applyNumberFormat="1" applyFont="1" applyFill="1" applyBorder="1" applyAlignment="1">
      <alignment horizontal="center"/>
    </xf>
    <xf numFmtId="0" fontId="22" fillId="18" borderId="31" xfId="0" applyFont="1" applyFill="1" applyBorder="1" applyAlignment="1">
      <alignment horizontal="center"/>
    </xf>
    <xf numFmtId="0" fontId="22" fillId="18" borderId="32" xfId="0" applyFont="1" applyFill="1" applyBorder="1" applyAlignment="1">
      <alignment horizontal="center"/>
    </xf>
    <xf numFmtId="0" fontId="22" fillId="18" borderId="62" xfId="0" applyFont="1" applyFill="1" applyBorder="1" applyAlignment="1">
      <alignment horizontal="center"/>
    </xf>
    <xf numFmtId="0" fontId="22" fillId="18" borderId="63" xfId="0" applyFont="1" applyFill="1" applyBorder="1" applyAlignment="1">
      <alignment horizontal="center"/>
    </xf>
    <xf numFmtId="0" fontId="22" fillId="18" borderId="64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21" fillId="0" borderId="44" xfId="0" applyNumberFormat="1" applyFont="1" applyBorder="1" applyAlignment="1">
      <alignment/>
    </xf>
    <xf numFmtId="0" fontId="22" fillId="18" borderId="30" xfId="0" applyFont="1" applyFill="1" applyBorder="1" applyAlignment="1">
      <alignment/>
    </xf>
    <xf numFmtId="0" fontId="22" fillId="18" borderId="31" xfId="0" applyFont="1" applyFill="1" applyBorder="1" applyAlignment="1">
      <alignment/>
    </xf>
    <xf numFmtId="3" fontId="22" fillId="18" borderId="32" xfId="0" applyNumberFormat="1" applyFont="1" applyFill="1" applyBorder="1" applyAlignment="1">
      <alignment/>
    </xf>
    <xf numFmtId="3" fontId="22" fillId="18" borderId="62" xfId="0" applyNumberFormat="1" applyFont="1" applyFill="1" applyBorder="1" applyAlignment="1">
      <alignment/>
    </xf>
    <xf numFmtId="3" fontId="22" fillId="18" borderId="63" xfId="0" applyNumberFormat="1" applyFont="1" applyFill="1" applyBorder="1" applyAlignment="1">
      <alignment/>
    </xf>
    <xf numFmtId="3" fontId="22" fillId="18" borderId="64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21" fillId="18" borderId="42" xfId="0" applyFont="1" applyFill="1" applyBorder="1" applyAlignment="1">
      <alignment/>
    </xf>
    <xf numFmtId="0" fontId="22" fillId="18" borderId="65" xfId="0" applyFont="1" applyFill="1" applyBorder="1" applyAlignment="1">
      <alignment horizontal="right"/>
    </xf>
    <xf numFmtId="0" fontId="22" fillId="18" borderId="13" xfId="0" applyFont="1" applyFill="1" applyBorder="1" applyAlignment="1">
      <alignment horizontal="right"/>
    </xf>
    <xf numFmtId="0" fontId="22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2" xfId="0" applyNumberFormat="1" applyFont="1" applyFill="1" applyBorder="1" applyAlignment="1">
      <alignment horizontal="right"/>
    </xf>
    <xf numFmtId="0" fontId="21" fillId="0" borderId="26" xfId="0" applyFont="1" applyBorder="1" applyAlignment="1">
      <alignment/>
    </xf>
    <xf numFmtId="3" fontId="21" fillId="0" borderId="35" xfId="0" applyNumberFormat="1" applyFont="1" applyBorder="1" applyAlignment="1">
      <alignment horizontal="right"/>
    </xf>
    <xf numFmtId="166" fontId="21" fillId="0" borderId="19" xfId="0" applyNumberFormat="1" applyFont="1" applyBorder="1" applyAlignment="1">
      <alignment horizontal="right"/>
    </xf>
    <xf numFmtId="3" fontId="21" fillId="0" borderId="45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0" fontId="21" fillId="18" borderId="37" xfId="0" applyFont="1" applyFill="1" applyBorder="1" applyAlignment="1">
      <alignment/>
    </xf>
    <xf numFmtId="0" fontId="22" fillId="18" borderId="40" xfId="0" applyFont="1" applyFill="1" applyBorder="1" applyAlignment="1">
      <alignment/>
    </xf>
    <xf numFmtId="0" fontId="21" fillId="18" borderId="40" xfId="0" applyFont="1" applyFill="1" applyBorder="1" applyAlignment="1">
      <alignment/>
    </xf>
    <xf numFmtId="4" fontId="21" fillId="18" borderId="51" xfId="0" applyNumberFormat="1" applyFont="1" applyFill="1" applyBorder="1" applyAlignment="1">
      <alignment/>
    </xf>
    <xf numFmtId="4" fontId="21" fillId="18" borderId="37" xfId="0" applyNumberFormat="1" applyFont="1" applyFill="1" applyBorder="1" applyAlignment="1">
      <alignment/>
    </xf>
    <xf numFmtId="4" fontId="21" fillId="18" borderId="40" xfId="0" applyNumberFormat="1" applyFont="1" applyFill="1" applyBorder="1" applyAlignment="1">
      <alignment/>
    </xf>
    <xf numFmtId="3" fontId="22" fillId="18" borderId="40" xfId="0" applyNumberFormat="1" applyFont="1" applyFill="1" applyBorder="1" applyAlignment="1">
      <alignment horizontal="right"/>
    </xf>
    <xf numFmtId="3" fontId="22" fillId="18" borderId="51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7" fillId="0" borderId="0" xfId="46" applyFont="1" applyAlignment="1">
      <alignment horizontal="center"/>
      <protection/>
    </xf>
    <xf numFmtId="0" fontId="21" fillId="0" borderId="0" xfId="46" applyFont="1">
      <alignment/>
      <protection/>
    </xf>
    <xf numFmtId="0" fontId="28" fillId="0" borderId="0" xfId="46" applyFont="1" applyAlignment="1">
      <alignment horizontal="centerContinuous"/>
      <protection/>
    </xf>
    <xf numFmtId="0" fontId="29" fillId="0" borderId="0" xfId="46" applyFont="1" applyAlignment="1">
      <alignment horizontal="centerContinuous"/>
      <protection/>
    </xf>
    <xf numFmtId="0" fontId="29" fillId="0" borderId="0" xfId="46" applyFont="1" applyAlignment="1">
      <alignment horizontal="right"/>
      <protection/>
    </xf>
    <xf numFmtId="0" fontId="23" fillId="0" borderId="55" xfId="46" applyFont="1" applyBorder="1" applyAlignment="1">
      <alignment horizontal="right"/>
      <protection/>
    </xf>
    <xf numFmtId="0" fontId="21" fillId="0" borderId="54" xfId="46" applyFont="1" applyBorder="1" applyAlignment="1">
      <alignment horizontal="left"/>
      <protection/>
    </xf>
    <xf numFmtId="0" fontId="21" fillId="0" borderId="56" xfId="46" applyFont="1" applyBorder="1">
      <alignment/>
      <protection/>
    </xf>
    <xf numFmtId="49" fontId="21" fillId="0" borderId="57" xfId="46" applyNumberFormat="1" applyFont="1" applyBorder="1" applyAlignment="1">
      <alignment horizontal="center"/>
      <protection/>
    </xf>
    <xf numFmtId="0" fontId="21" fillId="0" borderId="60" xfId="46" applyFont="1" applyBorder="1" applyAlignment="1">
      <alignment horizontal="center" shrinkToFit="1"/>
      <protection/>
    </xf>
    <xf numFmtId="0" fontId="21" fillId="0" borderId="59" xfId="46" applyFont="1" applyBorder="1" applyAlignment="1">
      <alignment horizontal="center" shrinkToFit="1"/>
      <protection/>
    </xf>
    <xf numFmtId="0" fontId="21" fillId="0" borderId="61" xfId="46" applyFont="1" applyBorder="1" applyAlignment="1">
      <alignment horizontal="center" shrinkToFit="1"/>
      <protection/>
    </xf>
    <xf numFmtId="0" fontId="23" fillId="0" borderId="0" xfId="46" applyFont="1">
      <alignment/>
      <protection/>
    </xf>
    <xf numFmtId="0" fontId="21" fillId="0" borderId="0" xfId="46" applyFont="1" applyAlignment="1">
      <alignment horizontal="right"/>
      <protection/>
    </xf>
    <xf numFmtId="0" fontId="21" fillId="0" borderId="0" xfId="46" applyFont="1" applyAlignment="1">
      <alignment/>
      <protection/>
    </xf>
    <xf numFmtId="49" fontId="23" fillId="18" borderId="19" xfId="46" applyNumberFormat="1" applyFont="1" applyFill="1" applyBorder="1">
      <alignment/>
      <protection/>
    </xf>
    <xf numFmtId="0" fontId="23" fillId="18" borderId="17" xfId="46" applyFont="1" applyFill="1" applyBorder="1" applyAlignment="1">
      <alignment horizontal="center"/>
      <protection/>
    </xf>
    <xf numFmtId="0" fontId="23" fillId="18" borderId="17" xfId="46" applyNumberFormat="1" applyFont="1" applyFill="1" applyBorder="1" applyAlignment="1">
      <alignment horizontal="center"/>
      <protection/>
    </xf>
    <xf numFmtId="0" fontId="23" fillId="18" borderId="19" xfId="46" applyFont="1" applyFill="1" applyBorder="1" applyAlignment="1">
      <alignment horizontal="center"/>
      <protection/>
    </xf>
    <xf numFmtId="0" fontId="26" fillId="18" borderId="19" xfId="46" applyFont="1" applyFill="1" applyBorder="1" applyAlignment="1">
      <alignment horizontal="center" wrapText="1"/>
      <protection/>
    </xf>
    <xf numFmtId="0" fontId="22" fillId="0" borderId="66" xfId="46" applyFont="1" applyBorder="1" applyAlignment="1">
      <alignment horizontal="center"/>
      <protection/>
    </xf>
    <xf numFmtId="49" fontId="22" fillId="0" borderId="66" xfId="46" applyNumberFormat="1" applyFont="1" applyBorder="1" applyAlignment="1">
      <alignment horizontal="left"/>
      <protection/>
    </xf>
    <xf numFmtId="0" fontId="22" fillId="0" borderId="24" xfId="46" applyFont="1" applyBorder="1">
      <alignment/>
      <protection/>
    </xf>
    <xf numFmtId="0" fontId="21" fillId="0" borderId="18" xfId="46" applyFont="1" applyBorder="1" applyAlignment="1">
      <alignment horizontal="center"/>
      <protection/>
    </xf>
    <xf numFmtId="0" fontId="21" fillId="0" borderId="18" xfId="46" applyNumberFormat="1" applyFont="1" applyBorder="1" applyAlignment="1">
      <alignment horizontal="right"/>
      <protection/>
    </xf>
    <xf numFmtId="0" fontId="21" fillId="0" borderId="18" xfId="46" applyNumberFormat="1" applyFont="1" applyBorder="1">
      <alignment/>
      <protection/>
    </xf>
    <xf numFmtId="0" fontId="26" fillId="0" borderId="18" xfId="46" applyNumberFormat="1" applyFont="1" applyBorder="1">
      <alignment/>
      <protection/>
    </xf>
    <xf numFmtId="0" fontId="26" fillId="0" borderId="17" xfId="46" applyNumberFormat="1" applyFont="1" applyBorder="1">
      <alignment/>
      <protection/>
    </xf>
    <xf numFmtId="0" fontId="30" fillId="0" borderId="0" xfId="46" applyFont="1">
      <alignment/>
      <protection/>
    </xf>
    <xf numFmtId="0" fontId="26" fillId="0" borderId="67" xfId="46" applyFont="1" applyBorder="1" applyAlignment="1">
      <alignment horizontal="center" vertical="top"/>
      <protection/>
    </xf>
    <xf numFmtId="49" fontId="26" fillId="0" borderId="67" xfId="46" applyNumberFormat="1" applyFont="1" applyBorder="1" applyAlignment="1">
      <alignment horizontal="left" vertical="top"/>
      <protection/>
    </xf>
    <xf numFmtId="0" fontId="26" fillId="0" borderId="67" xfId="46" applyFont="1" applyBorder="1" applyAlignment="1">
      <alignment vertical="top" wrapText="1"/>
      <protection/>
    </xf>
    <xf numFmtId="49" fontId="26" fillId="0" borderId="67" xfId="46" applyNumberFormat="1" applyFont="1" applyBorder="1" applyAlignment="1">
      <alignment horizontal="center" shrinkToFit="1"/>
      <protection/>
    </xf>
    <xf numFmtId="4" fontId="26" fillId="0" borderId="67" xfId="46" applyNumberFormat="1" applyFont="1" applyBorder="1" applyAlignment="1">
      <alignment horizontal="right"/>
      <protection/>
    </xf>
    <xf numFmtId="4" fontId="26" fillId="0" borderId="67" xfId="46" applyNumberFormat="1" applyFont="1" applyBorder="1">
      <alignment/>
      <protection/>
    </xf>
    <xf numFmtId="170" fontId="26" fillId="0" borderId="67" xfId="46" applyNumberFormat="1" applyFont="1" applyBorder="1">
      <alignment/>
      <protection/>
    </xf>
    <xf numFmtId="0" fontId="23" fillId="0" borderId="66" xfId="46" applyFont="1" applyBorder="1" applyAlignment="1">
      <alignment horizontal="center"/>
      <protection/>
    </xf>
    <xf numFmtId="49" fontId="23" fillId="0" borderId="66" xfId="46" applyNumberFormat="1" applyFont="1" applyBorder="1" applyAlignment="1">
      <alignment horizontal="left"/>
      <protection/>
    </xf>
    <xf numFmtId="0" fontId="31" fillId="0" borderId="0" xfId="46" applyFont="1" applyAlignment="1">
      <alignment wrapText="1"/>
      <protection/>
    </xf>
    <xf numFmtId="49" fontId="32" fillId="19" borderId="68" xfId="46" applyNumberFormat="1" applyFont="1" applyFill="1" applyBorder="1" applyAlignment="1">
      <alignment horizontal="left" wrapText="1"/>
      <protection/>
    </xf>
    <xf numFmtId="49" fontId="33" fillId="0" borderId="69" xfId="0" applyNumberFormat="1" applyFont="1" applyBorder="1" applyAlignment="1">
      <alignment horizontal="left" wrapText="1"/>
    </xf>
    <xf numFmtId="4" fontId="32" fillId="19" borderId="70" xfId="46" applyNumberFormat="1" applyFont="1" applyFill="1" applyBorder="1" applyAlignment="1">
      <alignment horizontal="right" wrapText="1"/>
      <protection/>
    </xf>
    <xf numFmtId="0" fontId="32" fillId="19" borderId="43" xfId="46" applyFont="1" applyFill="1" applyBorder="1" applyAlignment="1">
      <alignment horizontal="left" wrapText="1"/>
      <protection/>
    </xf>
    <xf numFmtId="0" fontId="32" fillId="0" borderId="0" xfId="0" applyFont="1" applyBorder="1" applyAlignment="1">
      <alignment horizontal="right"/>
    </xf>
    <xf numFmtId="0" fontId="21" fillId="0" borderId="0" xfId="46" applyFont="1" applyBorder="1">
      <alignment/>
      <protection/>
    </xf>
    <xf numFmtId="0" fontId="21" fillId="0" borderId="22" xfId="46" applyFont="1" applyBorder="1">
      <alignment/>
      <protection/>
    </xf>
    <xf numFmtId="0" fontId="21" fillId="18" borderId="19" xfId="46" applyFont="1" applyFill="1" applyBorder="1" applyAlignment="1">
      <alignment horizontal="center"/>
      <protection/>
    </xf>
    <xf numFmtId="49" fontId="34" fillId="18" borderId="19" xfId="46" applyNumberFormat="1" applyFont="1" applyFill="1" applyBorder="1" applyAlignment="1">
      <alignment horizontal="left"/>
      <protection/>
    </xf>
    <xf numFmtId="0" fontId="34" fillId="18" borderId="24" xfId="46" applyFont="1" applyFill="1" applyBorder="1">
      <alignment/>
      <protection/>
    </xf>
    <xf numFmtId="0" fontId="21" fillId="18" borderId="18" xfId="46" applyFont="1" applyFill="1" applyBorder="1" applyAlignment="1">
      <alignment horizontal="center"/>
      <protection/>
    </xf>
    <xf numFmtId="4" fontId="21" fillId="18" borderId="18" xfId="46" applyNumberFormat="1" applyFont="1" applyFill="1" applyBorder="1" applyAlignment="1">
      <alignment horizontal="right"/>
      <protection/>
    </xf>
    <xf numFmtId="4" fontId="21" fillId="18" borderId="17" xfId="46" applyNumberFormat="1" applyFont="1" applyFill="1" applyBorder="1" applyAlignment="1">
      <alignment horizontal="right"/>
      <protection/>
    </xf>
    <xf numFmtId="4" fontId="22" fillId="18" borderId="19" xfId="46" applyNumberFormat="1" applyFont="1" applyFill="1" applyBorder="1">
      <alignment/>
      <protection/>
    </xf>
    <xf numFmtId="0" fontId="35" fillId="18" borderId="19" xfId="46" applyFont="1" applyFill="1" applyBorder="1">
      <alignment/>
      <protection/>
    </xf>
    <xf numFmtId="170" fontId="35" fillId="18" borderId="19" xfId="46" applyNumberFormat="1" applyFont="1" applyFill="1" applyBorder="1">
      <alignment/>
      <protection/>
    </xf>
    <xf numFmtId="3" fontId="21" fillId="0" borderId="0" xfId="46" applyNumberFormat="1" applyFont="1">
      <alignment/>
      <protection/>
    </xf>
    <xf numFmtId="0" fontId="36" fillId="0" borderId="0" xfId="46" applyFont="1" applyAlignment="1">
      <alignment/>
      <protection/>
    </xf>
    <xf numFmtId="0" fontId="37" fillId="0" borderId="0" xfId="46" applyFont="1" applyBorder="1">
      <alignment/>
      <protection/>
    </xf>
    <xf numFmtId="3" fontId="37" fillId="0" borderId="0" xfId="46" applyNumberFormat="1" applyFont="1" applyBorder="1" applyAlignment="1">
      <alignment horizontal="right"/>
      <protection/>
    </xf>
    <xf numFmtId="4" fontId="37" fillId="0" borderId="0" xfId="46" applyNumberFormat="1" applyFont="1" applyBorder="1">
      <alignment/>
      <protection/>
    </xf>
    <xf numFmtId="0" fontId="36" fillId="0" borderId="0" xfId="46" applyFont="1" applyBorder="1" applyAlignment="1">
      <alignment/>
      <protection/>
    </xf>
    <xf numFmtId="0" fontId="21" fillId="0" borderId="0" xfId="46" applyFont="1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66" xfId="0" applyNumberFormat="1" applyFont="1" applyBorder="1" applyAlignment="1">
      <alignment/>
    </xf>
    <xf numFmtId="3" fontId="21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B37" sqref="B37:G45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78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>
        <f>Rekapitulace!H1</f>
        <v>0</v>
      </c>
      <c r="D2" s="6" t="str">
        <f>Rekapitulace!G2</f>
        <v>Kopie -</v>
      </c>
      <c r="E2" s="5"/>
      <c r="F2" s="7" t="s">
        <v>1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7" ht="12.75" customHeight="1">
      <c r="A5" s="16" t="s">
        <v>82</v>
      </c>
      <c r="B5" s="17"/>
      <c r="C5" s="18" t="s">
        <v>83</v>
      </c>
      <c r="D5" s="19"/>
      <c r="E5" s="20"/>
      <c r="F5" s="12" t="s">
        <v>6</v>
      </c>
      <c r="G5" s="13"/>
    </row>
    <row r="6" spans="1:15" ht="12.7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7" ht="12.75" customHeight="1">
      <c r="A7" s="24" t="s">
        <v>80</v>
      </c>
      <c r="B7" s="25"/>
      <c r="C7" s="26" t="s">
        <v>81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2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2"/>
      <c r="C9" s="30">
        <f>Projektant</f>
        <v>0</v>
      </c>
      <c r="D9" s="30"/>
      <c r="E9" s="31"/>
      <c r="F9" s="12"/>
      <c r="G9" s="36"/>
      <c r="H9" s="37"/>
    </row>
    <row r="10" spans="1:8" ht="12.75">
      <c r="A10" s="29" t="s">
        <v>14</v>
      </c>
      <c r="B10" s="12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2"/>
      <c r="C11" s="30"/>
      <c r="D11" s="30"/>
      <c r="E11" s="30"/>
      <c r="F11" s="41" t="s">
        <v>16</v>
      </c>
      <c r="G11" s="42" t="s">
        <v>80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Rekapitulace!A17</f>
        <v>Ztížené výrobní podmínky</v>
      </c>
      <c r="E15" s="61"/>
      <c r="F15" s="62"/>
      <c r="G15" s="59">
        <f>Rekapitulace!I17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Rekapitulace!A18</f>
        <v>Oborová přirážka</v>
      </c>
      <c r="E16" s="63"/>
      <c r="F16" s="64"/>
      <c r="G16" s="59">
        <f>Rekapitulace!I18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Rekapitulace!A19</f>
        <v>Přesun stavebních kapacit</v>
      </c>
      <c r="E17" s="63"/>
      <c r="F17" s="64"/>
      <c r="G17" s="59">
        <f>Rekapitulace!I19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Rekapitulace!A20</f>
        <v>Mimostaveništní doprava</v>
      </c>
      <c r="E18" s="63"/>
      <c r="F18" s="64"/>
      <c r="G18" s="59">
        <f>Rekapitulace!I20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Rekapitulace!A21</f>
        <v>Zařízení staveniště</v>
      </c>
      <c r="E19" s="63"/>
      <c r="F19" s="64"/>
      <c r="G19" s="59">
        <f>Rekapitulace!I21</f>
        <v>0</v>
      </c>
    </row>
    <row r="20" spans="1:7" ht="15.75" customHeight="1">
      <c r="A20" s="67"/>
      <c r="B20" s="58"/>
      <c r="C20" s="59"/>
      <c r="D20" s="9" t="str">
        <f>Rekapitulace!A22</f>
        <v>Provoz investora</v>
      </c>
      <c r="E20" s="63"/>
      <c r="F20" s="64"/>
      <c r="G20" s="59">
        <f>Rekapitulace!I22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Rekapitulace!A23</f>
        <v>Kompletační činnost (IČD)</v>
      </c>
      <c r="E21" s="63"/>
      <c r="F21" s="64"/>
      <c r="G21" s="59">
        <f>Rekapitulace!I23</f>
        <v>0</v>
      </c>
    </row>
    <row r="22" spans="1:7" ht="15.75" customHeight="1">
      <c r="A22" s="68" t="s">
        <v>31</v>
      </c>
      <c r="B22" s="37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9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8" t="s">
        <v>38</v>
      </c>
      <c r="B25" s="37"/>
      <c r="C25" s="80"/>
      <c r="D25" s="37" t="s">
        <v>38</v>
      </c>
      <c r="F25" s="81" t="s">
        <v>38</v>
      </c>
      <c r="G25" s="82"/>
    </row>
    <row r="26" spans="1:7" ht="37.5" customHeight="1">
      <c r="A26" s="68" t="s">
        <v>39</v>
      </c>
      <c r="B26" s="83"/>
      <c r="C26" s="80"/>
      <c r="D26" s="37" t="s">
        <v>39</v>
      </c>
      <c r="F26" s="81" t="s">
        <v>39</v>
      </c>
      <c r="G26" s="82"/>
    </row>
    <row r="27" spans="1:7" ht="12.75">
      <c r="A27" s="68"/>
      <c r="B27" s="84"/>
      <c r="C27" s="80"/>
      <c r="D27" s="37"/>
      <c r="F27" s="81"/>
      <c r="G27" s="82"/>
    </row>
    <row r="28" spans="1:7" ht="12.75">
      <c r="A28" s="68" t="s">
        <v>40</v>
      </c>
      <c r="B28" s="37"/>
      <c r="C28" s="80"/>
      <c r="D28" s="81" t="s">
        <v>41</v>
      </c>
      <c r="E28" s="80"/>
      <c r="F28" s="85" t="s">
        <v>41</v>
      </c>
      <c r="G28" s="82"/>
    </row>
    <row r="29" spans="1:7" ht="69" customHeight="1">
      <c r="A29" s="68"/>
      <c r="B29" s="37"/>
      <c r="C29" s="86"/>
      <c r="D29" s="87"/>
      <c r="E29" s="86"/>
      <c r="F29" s="37"/>
      <c r="G29" s="82"/>
    </row>
    <row r="30" spans="1:7" ht="12.75">
      <c r="A30" s="88" t="s">
        <v>42</v>
      </c>
      <c r="B30" s="89"/>
      <c r="C30" s="90">
        <v>21</v>
      </c>
      <c r="D30" s="89" t="s">
        <v>43</v>
      </c>
      <c r="E30" s="91"/>
      <c r="F30" s="92">
        <f>C23-F32</f>
        <v>0</v>
      </c>
      <c r="G30" s="93"/>
    </row>
    <row r="31" spans="1:7" ht="12.75">
      <c r="A31" s="88" t="s">
        <v>44</v>
      </c>
      <c r="B31" s="89"/>
      <c r="C31" s="90">
        <f>SazbaDPH1</f>
        <v>21</v>
      </c>
      <c r="D31" s="89" t="s">
        <v>45</v>
      </c>
      <c r="E31" s="91"/>
      <c r="F31" s="92">
        <f>ROUND(PRODUCT(F30,C31/100),0)</f>
        <v>0</v>
      </c>
      <c r="G31" s="93"/>
    </row>
    <row r="32" spans="1:7" ht="12.75">
      <c r="A32" s="88" t="s">
        <v>42</v>
      </c>
      <c r="B32" s="89"/>
      <c r="C32" s="90">
        <v>0</v>
      </c>
      <c r="D32" s="89" t="s">
        <v>45</v>
      </c>
      <c r="E32" s="91"/>
      <c r="F32" s="92">
        <v>0</v>
      </c>
      <c r="G32" s="93"/>
    </row>
    <row r="33" spans="1:7" ht="12.75">
      <c r="A33" s="88" t="s">
        <v>44</v>
      </c>
      <c r="B33" s="94"/>
      <c r="C33" s="95">
        <f>SazbaDPH2</f>
        <v>0</v>
      </c>
      <c r="D33" s="89" t="s">
        <v>45</v>
      </c>
      <c r="E33" s="64"/>
      <c r="F33" s="92">
        <f>ROUND(PRODUCT(F32,C33/100),0)</f>
        <v>0</v>
      </c>
      <c r="G33" s="93"/>
    </row>
    <row r="34" spans="1:7" s="101" customFormat="1" ht="19.5" customHeight="1" thickBot="1">
      <c r="A34" s="96" t="s">
        <v>46</v>
      </c>
      <c r="B34" s="97"/>
      <c r="C34" s="97"/>
      <c r="D34" s="97"/>
      <c r="E34" s="98"/>
      <c r="F34" s="99">
        <f>ROUND(SUM(F30:F33),0)</f>
        <v>0</v>
      </c>
      <c r="G34" s="100"/>
    </row>
    <row r="36" spans="1:8" ht="12.75">
      <c r="A36" s="102" t="s">
        <v>47</v>
      </c>
      <c r="B36" s="102"/>
      <c r="C36" s="102"/>
      <c r="D36" s="102"/>
      <c r="E36" s="102"/>
      <c r="F36" s="102"/>
      <c r="G36" s="102"/>
      <c r="H36" s="3" t="s">
        <v>5</v>
      </c>
    </row>
    <row r="37" spans="1:8" ht="14.25" customHeight="1">
      <c r="A37" s="102"/>
      <c r="B37" s="103"/>
      <c r="C37" s="103"/>
      <c r="D37" s="103"/>
      <c r="E37" s="103"/>
      <c r="F37" s="103"/>
      <c r="G37" s="103"/>
      <c r="H37" s="3" t="s">
        <v>5</v>
      </c>
    </row>
    <row r="38" spans="1:8" ht="12.75" customHeight="1">
      <c r="A38" s="104"/>
      <c r="B38" s="103"/>
      <c r="C38" s="103"/>
      <c r="D38" s="103"/>
      <c r="E38" s="103"/>
      <c r="F38" s="103"/>
      <c r="G38" s="103"/>
      <c r="H38" s="3" t="s">
        <v>5</v>
      </c>
    </row>
    <row r="39" spans="1:8" ht="12.75">
      <c r="A39" s="104"/>
      <c r="B39" s="103"/>
      <c r="C39" s="103"/>
      <c r="D39" s="103"/>
      <c r="E39" s="103"/>
      <c r="F39" s="103"/>
      <c r="G39" s="103"/>
      <c r="H39" s="3" t="s">
        <v>5</v>
      </c>
    </row>
    <row r="40" spans="1:8" ht="12.75">
      <c r="A40" s="104"/>
      <c r="B40" s="103"/>
      <c r="C40" s="103"/>
      <c r="D40" s="103"/>
      <c r="E40" s="103"/>
      <c r="F40" s="103"/>
      <c r="G40" s="103"/>
      <c r="H40" s="3" t="s">
        <v>5</v>
      </c>
    </row>
    <row r="41" spans="1:8" ht="12.75">
      <c r="A41" s="104"/>
      <c r="B41" s="103"/>
      <c r="C41" s="103"/>
      <c r="D41" s="103"/>
      <c r="E41" s="103"/>
      <c r="F41" s="103"/>
      <c r="G41" s="103"/>
      <c r="H41" s="3" t="s">
        <v>5</v>
      </c>
    </row>
    <row r="42" spans="1:8" ht="12.75">
      <c r="A42" s="104"/>
      <c r="B42" s="103"/>
      <c r="C42" s="103"/>
      <c r="D42" s="103"/>
      <c r="E42" s="103"/>
      <c r="F42" s="103"/>
      <c r="G42" s="103"/>
      <c r="H42" s="3" t="s">
        <v>5</v>
      </c>
    </row>
    <row r="43" spans="1:8" ht="12.75">
      <c r="A43" s="104"/>
      <c r="B43" s="103"/>
      <c r="C43" s="103"/>
      <c r="D43" s="103"/>
      <c r="E43" s="103"/>
      <c r="F43" s="103"/>
      <c r="G43" s="103"/>
      <c r="H43" s="3" t="s">
        <v>5</v>
      </c>
    </row>
    <row r="44" spans="1:8" ht="12.75">
      <c r="A44" s="104"/>
      <c r="B44" s="103"/>
      <c r="C44" s="103"/>
      <c r="D44" s="103"/>
      <c r="E44" s="103"/>
      <c r="F44" s="103"/>
      <c r="G44" s="103"/>
      <c r="H44" s="3" t="s">
        <v>5</v>
      </c>
    </row>
    <row r="45" spans="1:8" ht="0.75" customHeight="1">
      <c r="A45" s="104"/>
      <c r="B45" s="103"/>
      <c r="C45" s="103"/>
      <c r="D45" s="103"/>
      <c r="E45" s="103"/>
      <c r="F45" s="103"/>
      <c r="G45" s="103"/>
      <c r="H45" s="3" t="s">
        <v>5</v>
      </c>
    </row>
    <row r="46" spans="2:7" ht="12.75">
      <c r="B46" s="105"/>
      <c r="C46" s="105"/>
      <c r="D46" s="105"/>
      <c r="E46" s="105"/>
      <c r="F46" s="105"/>
      <c r="G46" s="105"/>
    </row>
    <row r="47" spans="2:7" ht="12.75">
      <c r="B47" s="105"/>
      <c r="C47" s="105"/>
      <c r="D47" s="105"/>
      <c r="E47" s="105"/>
      <c r="F47" s="105"/>
      <c r="G47" s="105"/>
    </row>
    <row r="48" spans="2:7" ht="12.75">
      <c r="B48" s="105"/>
      <c r="C48" s="105"/>
      <c r="D48" s="105"/>
      <c r="E48" s="105"/>
      <c r="F48" s="105"/>
      <c r="G48" s="105"/>
    </row>
    <row r="49" spans="2:7" ht="12.75">
      <c r="B49" s="105"/>
      <c r="C49" s="105"/>
      <c r="D49" s="105"/>
      <c r="E49" s="105"/>
      <c r="F49" s="105"/>
      <c r="G49" s="105"/>
    </row>
    <row r="50" spans="2:7" ht="12.75">
      <c r="B50" s="105"/>
      <c r="C50" s="105"/>
      <c r="D50" s="105"/>
      <c r="E50" s="105"/>
      <c r="F50" s="105"/>
      <c r="G50" s="105"/>
    </row>
    <row r="51" spans="2:7" ht="12.75">
      <c r="B51" s="105"/>
      <c r="C51" s="105"/>
      <c r="D51" s="105"/>
      <c r="E51" s="105"/>
      <c r="F51" s="105"/>
      <c r="G51" s="105"/>
    </row>
    <row r="52" spans="2:7" ht="12.75">
      <c r="B52" s="105"/>
      <c r="C52" s="105"/>
      <c r="D52" s="105"/>
      <c r="E52" s="105"/>
      <c r="F52" s="105"/>
      <c r="G52" s="105"/>
    </row>
    <row r="53" spans="2:7" ht="12.75">
      <c r="B53" s="105"/>
      <c r="C53" s="105"/>
      <c r="D53" s="105"/>
      <c r="E53" s="105"/>
      <c r="F53" s="105"/>
      <c r="G53" s="105"/>
    </row>
    <row r="54" spans="2:7" ht="12.75">
      <c r="B54" s="105"/>
      <c r="C54" s="105"/>
      <c r="D54" s="105"/>
      <c r="E54" s="105"/>
      <c r="F54" s="105"/>
      <c r="G54" s="105"/>
    </row>
    <row r="55" spans="2:7" ht="12.75">
      <c r="B55" s="105"/>
      <c r="C55" s="105"/>
      <c r="D55" s="105"/>
      <c r="E55" s="105"/>
      <c r="F55" s="105"/>
      <c r="G55" s="105"/>
    </row>
  </sheetData>
  <sheetProtection/>
  <mergeCells count="22"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B47:G47"/>
    <mergeCell ref="B48:G48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workbookViewId="0" topLeftCell="A1">
      <selection activeCell="H25" sqref="H25:I25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106" t="s">
        <v>48</v>
      </c>
      <c r="B1" s="107"/>
      <c r="C1" s="108" t="str">
        <f>CONCATENATE(cislostavby," ",nazevstavby)</f>
        <v>15N09 Budova MZe v Písku - zajištění stropních podhledů</v>
      </c>
      <c r="D1" s="109"/>
      <c r="E1" s="110"/>
      <c r="F1" s="109"/>
      <c r="G1" s="111" t="s">
        <v>49</v>
      </c>
      <c r="H1" s="112"/>
      <c r="I1" s="113"/>
    </row>
    <row r="2" spans="1:9" ht="13.5" thickBot="1">
      <c r="A2" s="114" t="s">
        <v>50</v>
      </c>
      <c r="B2" s="115"/>
      <c r="C2" s="116" t="str">
        <f>CONCATENATE(cisloobjektu," ",nazevobjektu)</f>
        <v>SO01 Statické zajištění stropních podhledů</v>
      </c>
      <c r="D2" s="117"/>
      <c r="E2" s="118"/>
      <c r="F2" s="117"/>
      <c r="G2" s="119" t="s">
        <v>84</v>
      </c>
      <c r="H2" s="120"/>
      <c r="I2" s="121"/>
    </row>
    <row r="3" ht="13.5" thickTop="1">
      <c r="F3" s="37"/>
    </row>
    <row r="4" spans="1:9" ht="19.5" customHeight="1">
      <c r="A4" s="122" t="s">
        <v>51</v>
      </c>
      <c r="B4" s="123"/>
      <c r="C4" s="123"/>
      <c r="D4" s="123"/>
      <c r="E4" s="124"/>
      <c r="F4" s="123"/>
      <c r="G4" s="123"/>
      <c r="H4" s="123"/>
      <c r="I4" s="123"/>
    </row>
    <row r="5" ht="13.5" thickBot="1"/>
    <row r="6" spans="1:9" s="37" customFormat="1" ht="13.5" thickBot="1">
      <c r="A6" s="125"/>
      <c r="B6" s="126" t="s">
        <v>52</v>
      </c>
      <c r="C6" s="126"/>
      <c r="D6" s="127"/>
      <c r="E6" s="128" t="s">
        <v>53</v>
      </c>
      <c r="F6" s="129" t="s">
        <v>54</v>
      </c>
      <c r="G6" s="129" t="s">
        <v>55</v>
      </c>
      <c r="H6" s="129" t="s">
        <v>56</v>
      </c>
      <c r="I6" s="130" t="s">
        <v>30</v>
      </c>
    </row>
    <row r="7" spans="1:9" s="37" customFormat="1" ht="12.75">
      <c r="A7" s="226" t="str">
        <f>Položky!B7</f>
        <v>95</v>
      </c>
      <c r="B7" s="131" t="str">
        <f>Položky!C7</f>
        <v>Dokončovací konstrukce na pozemních stavbách</v>
      </c>
      <c r="D7" s="132"/>
      <c r="E7" s="227">
        <f>Položky!BC10</f>
        <v>0</v>
      </c>
      <c r="F7" s="228">
        <f>Položky!BD10</f>
        <v>0</v>
      </c>
      <c r="G7" s="228">
        <f>Položky!BE10</f>
        <v>0</v>
      </c>
      <c r="H7" s="228">
        <f>Položky!BF10</f>
        <v>0</v>
      </c>
      <c r="I7" s="229">
        <f>Položky!BG10</f>
        <v>0</v>
      </c>
    </row>
    <row r="8" spans="1:9" s="37" customFormat="1" ht="12.75">
      <c r="A8" s="226" t="str">
        <f>Položky!B11</f>
        <v>99</v>
      </c>
      <c r="B8" s="131" t="str">
        <f>Položky!C11</f>
        <v>Staveništní přesun hmot</v>
      </c>
      <c r="D8" s="132"/>
      <c r="E8" s="227">
        <f>Položky!BC13</f>
        <v>0</v>
      </c>
      <c r="F8" s="228">
        <f>Položky!BD13</f>
        <v>0</v>
      </c>
      <c r="G8" s="228">
        <f>Položky!BE13</f>
        <v>0</v>
      </c>
      <c r="H8" s="228">
        <f>Položky!BF13</f>
        <v>0</v>
      </c>
      <c r="I8" s="229">
        <f>Položky!BG13</f>
        <v>0</v>
      </c>
    </row>
    <row r="9" spans="1:9" s="37" customFormat="1" ht="12.75">
      <c r="A9" s="226" t="str">
        <f>Položky!B14</f>
        <v>998</v>
      </c>
      <c r="B9" s="131" t="str">
        <f>Položky!C14</f>
        <v>Odpočet materiálu</v>
      </c>
      <c r="D9" s="132"/>
      <c r="E9" s="227">
        <f>Položky!BC20</f>
        <v>0</v>
      </c>
      <c r="F9" s="228">
        <f>Položky!BD20</f>
        <v>0</v>
      </c>
      <c r="G9" s="228">
        <f>Položky!BE20</f>
        <v>0</v>
      </c>
      <c r="H9" s="228">
        <f>Položky!BF20</f>
        <v>0</v>
      </c>
      <c r="I9" s="229">
        <f>Položky!BG20</f>
        <v>0</v>
      </c>
    </row>
    <row r="10" spans="1:9" s="37" customFormat="1" ht="12.75">
      <c r="A10" s="226" t="str">
        <f>Položky!B21</f>
        <v>767</v>
      </c>
      <c r="B10" s="131" t="str">
        <f>Položky!C21</f>
        <v>Konstrukce zámečnické</v>
      </c>
      <c r="D10" s="132"/>
      <c r="E10" s="227">
        <f>Položky!BC35</f>
        <v>0</v>
      </c>
      <c r="F10" s="228">
        <f>Položky!BD35</f>
        <v>0</v>
      </c>
      <c r="G10" s="228">
        <f>Položky!BE35</f>
        <v>0</v>
      </c>
      <c r="H10" s="228">
        <f>Položky!BF35</f>
        <v>0</v>
      </c>
      <c r="I10" s="229">
        <f>Položky!BG35</f>
        <v>0</v>
      </c>
    </row>
    <row r="11" spans="1:9" s="37" customFormat="1" ht="13.5" thickBot="1">
      <c r="A11" s="226" t="str">
        <f>Položky!B36</f>
        <v>D96</v>
      </c>
      <c r="B11" s="131" t="str">
        <f>Položky!C36</f>
        <v>Přesuny suti a vybouraných hmot</v>
      </c>
      <c r="D11" s="132"/>
      <c r="E11" s="227">
        <f>Položky!BC43</f>
        <v>0</v>
      </c>
      <c r="F11" s="228">
        <f>Položky!BD43</f>
        <v>0</v>
      </c>
      <c r="G11" s="228">
        <f>Položky!BE43</f>
        <v>0</v>
      </c>
      <c r="H11" s="228">
        <f>Položky!BF43</f>
        <v>0</v>
      </c>
      <c r="I11" s="229">
        <f>Položky!BG43</f>
        <v>0</v>
      </c>
    </row>
    <row r="12" spans="1:9" s="139" customFormat="1" ht="13.5" thickBot="1">
      <c r="A12" s="133"/>
      <c r="B12" s="134" t="s">
        <v>57</v>
      </c>
      <c r="C12" s="134"/>
      <c r="D12" s="135"/>
      <c r="E12" s="136">
        <f>SUM(E7:E11)</f>
        <v>0</v>
      </c>
      <c r="F12" s="137">
        <f>SUM(F7:F11)</f>
        <v>0</v>
      </c>
      <c r="G12" s="137">
        <f>SUM(G7:G11)</f>
        <v>0</v>
      </c>
      <c r="H12" s="137">
        <f>SUM(H7:H11)</f>
        <v>0</v>
      </c>
      <c r="I12" s="138">
        <f>SUM(I7:I11)</f>
        <v>0</v>
      </c>
    </row>
    <row r="13" spans="1:9" ht="12.75">
      <c r="A13" s="37"/>
      <c r="B13" s="37"/>
      <c r="C13" s="37"/>
      <c r="D13" s="37"/>
      <c r="E13" s="37"/>
      <c r="F13" s="37"/>
      <c r="G13" s="37"/>
      <c r="H13" s="37"/>
      <c r="I13" s="37"/>
    </row>
    <row r="14" spans="1:57" ht="19.5" customHeight="1">
      <c r="A14" s="123" t="s">
        <v>58</v>
      </c>
      <c r="B14" s="123"/>
      <c r="C14" s="123"/>
      <c r="D14" s="123"/>
      <c r="E14" s="123"/>
      <c r="F14" s="123"/>
      <c r="G14" s="140"/>
      <c r="H14" s="123"/>
      <c r="I14" s="123"/>
      <c r="BA14" s="43"/>
      <c r="BB14" s="43"/>
      <c r="BC14" s="43"/>
      <c r="BD14" s="43"/>
      <c r="BE14" s="43"/>
    </row>
    <row r="15" ht="13.5" thickBot="1"/>
    <row r="16" spans="1:9" ht="12.75">
      <c r="A16" s="75" t="s">
        <v>59</v>
      </c>
      <c r="B16" s="76"/>
      <c r="C16" s="76"/>
      <c r="D16" s="141"/>
      <c r="E16" s="142" t="s">
        <v>60</v>
      </c>
      <c r="F16" s="143" t="s">
        <v>61</v>
      </c>
      <c r="G16" s="144" t="s">
        <v>62</v>
      </c>
      <c r="H16" s="145"/>
      <c r="I16" s="146" t="s">
        <v>60</v>
      </c>
    </row>
    <row r="17" spans="1:53" ht="12.75">
      <c r="A17" s="67" t="s">
        <v>143</v>
      </c>
      <c r="B17" s="58"/>
      <c r="C17" s="58"/>
      <c r="D17" s="147"/>
      <c r="E17" s="148"/>
      <c r="F17" s="149"/>
      <c r="G17" s="150">
        <f>CHOOSE(BA17+1,HSV+PSV,HSV+PSV+Mont,HSV+PSV+Dodavka+Mont,HSV,PSV,Mont,Dodavka,Mont+Dodavka,0)</f>
        <v>0</v>
      </c>
      <c r="H17" s="151"/>
      <c r="I17" s="152">
        <f>E17+F17*G17/100</f>
        <v>0</v>
      </c>
      <c r="BA17" s="3">
        <v>0</v>
      </c>
    </row>
    <row r="18" spans="1:53" ht="12.75">
      <c r="A18" s="67" t="s">
        <v>144</v>
      </c>
      <c r="B18" s="58"/>
      <c r="C18" s="58"/>
      <c r="D18" s="147"/>
      <c r="E18" s="148"/>
      <c r="F18" s="149"/>
      <c r="G18" s="150">
        <f>CHOOSE(BA18+1,HSV+PSV,HSV+PSV+Mont,HSV+PSV+Dodavka+Mont,HSV,PSV,Mont,Dodavka,Mont+Dodavka,0)</f>
        <v>0</v>
      </c>
      <c r="H18" s="151"/>
      <c r="I18" s="152">
        <f>E18+F18*G18/100</f>
        <v>0</v>
      </c>
      <c r="BA18" s="3">
        <v>0</v>
      </c>
    </row>
    <row r="19" spans="1:53" ht="12.75">
      <c r="A19" s="67" t="s">
        <v>145</v>
      </c>
      <c r="B19" s="58"/>
      <c r="C19" s="58"/>
      <c r="D19" s="147"/>
      <c r="E19" s="148"/>
      <c r="F19" s="149"/>
      <c r="G19" s="150">
        <f>CHOOSE(BA19+1,HSV+PSV,HSV+PSV+Mont,HSV+PSV+Dodavka+Mont,HSV,PSV,Mont,Dodavka,Mont+Dodavka,0)</f>
        <v>0</v>
      </c>
      <c r="H19" s="151"/>
      <c r="I19" s="152">
        <f>E19+F19*G19/100</f>
        <v>0</v>
      </c>
      <c r="BA19" s="3">
        <v>0</v>
      </c>
    </row>
    <row r="20" spans="1:53" ht="12.75">
      <c r="A20" s="67" t="s">
        <v>146</v>
      </c>
      <c r="B20" s="58"/>
      <c r="C20" s="58"/>
      <c r="D20" s="147"/>
      <c r="E20" s="148"/>
      <c r="F20" s="149"/>
      <c r="G20" s="150">
        <f>CHOOSE(BA20+1,HSV+PSV,HSV+PSV+Mont,HSV+PSV+Dodavka+Mont,HSV,PSV,Mont,Dodavka,Mont+Dodavka,0)</f>
        <v>0</v>
      </c>
      <c r="H20" s="151"/>
      <c r="I20" s="152">
        <f>E20+F20*G20/100</f>
        <v>0</v>
      </c>
      <c r="BA20" s="3">
        <v>0</v>
      </c>
    </row>
    <row r="21" spans="1:53" ht="12.75">
      <c r="A21" s="67" t="s">
        <v>147</v>
      </c>
      <c r="B21" s="58"/>
      <c r="C21" s="58"/>
      <c r="D21" s="147"/>
      <c r="E21" s="148"/>
      <c r="F21" s="149"/>
      <c r="G21" s="150">
        <f>CHOOSE(BA21+1,HSV+PSV,HSV+PSV+Mont,HSV+PSV+Dodavka+Mont,HSV,PSV,Mont,Dodavka,Mont+Dodavka,0)</f>
        <v>0</v>
      </c>
      <c r="H21" s="151"/>
      <c r="I21" s="152">
        <f>E21+F21*G21/100</f>
        <v>0</v>
      </c>
      <c r="BA21" s="3">
        <v>1</v>
      </c>
    </row>
    <row r="22" spans="1:53" ht="12.75">
      <c r="A22" s="67" t="s">
        <v>148</v>
      </c>
      <c r="B22" s="58"/>
      <c r="C22" s="58"/>
      <c r="D22" s="147"/>
      <c r="E22" s="148"/>
      <c r="F22" s="149"/>
      <c r="G22" s="150">
        <f>CHOOSE(BA22+1,HSV+PSV,HSV+PSV+Mont,HSV+PSV+Dodavka+Mont,HSV,PSV,Mont,Dodavka,Mont+Dodavka,0)</f>
        <v>0</v>
      </c>
      <c r="H22" s="151"/>
      <c r="I22" s="152">
        <f>E22+F22*G22/100</f>
        <v>0</v>
      </c>
      <c r="BA22" s="3">
        <v>1</v>
      </c>
    </row>
    <row r="23" spans="1:53" ht="12.75">
      <c r="A23" s="67" t="s">
        <v>149</v>
      </c>
      <c r="B23" s="58"/>
      <c r="C23" s="58"/>
      <c r="D23" s="147"/>
      <c r="E23" s="148"/>
      <c r="F23" s="149"/>
      <c r="G23" s="150">
        <f>CHOOSE(BA23+1,HSV+PSV,HSV+PSV+Mont,HSV+PSV+Dodavka+Mont,HSV,PSV,Mont,Dodavka,Mont+Dodavka,0)</f>
        <v>0</v>
      </c>
      <c r="H23" s="151"/>
      <c r="I23" s="152">
        <f>E23+F23*G23/100</f>
        <v>0</v>
      </c>
      <c r="BA23" s="3">
        <v>2</v>
      </c>
    </row>
    <row r="24" spans="1:53" ht="12.75">
      <c r="A24" s="67" t="s">
        <v>150</v>
      </c>
      <c r="B24" s="58"/>
      <c r="C24" s="58"/>
      <c r="D24" s="147"/>
      <c r="E24" s="148"/>
      <c r="F24" s="149"/>
      <c r="G24" s="150">
        <f>CHOOSE(BA24+1,HSV+PSV,HSV+PSV+Mont,HSV+PSV+Dodavka+Mont,HSV,PSV,Mont,Dodavka,Mont+Dodavka,0)</f>
        <v>0</v>
      </c>
      <c r="H24" s="151"/>
      <c r="I24" s="152">
        <f>E24+F24*G24/100</f>
        <v>0</v>
      </c>
      <c r="BA24" s="3">
        <v>2</v>
      </c>
    </row>
    <row r="25" spans="1:9" ht="13.5" thickBot="1">
      <c r="A25" s="153"/>
      <c r="B25" s="154" t="s">
        <v>63</v>
      </c>
      <c r="C25" s="155"/>
      <c r="D25" s="156"/>
      <c r="E25" s="157"/>
      <c r="F25" s="158"/>
      <c r="G25" s="158"/>
      <c r="H25" s="159">
        <f>SUM(I17:I24)</f>
        <v>0</v>
      </c>
      <c r="I25" s="160"/>
    </row>
    <row r="27" spans="2:9" ht="12.75">
      <c r="B27" s="139"/>
      <c r="F27" s="161"/>
      <c r="G27" s="162"/>
      <c r="H27" s="162"/>
      <c r="I27" s="163"/>
    </row>
    <row r="28" spans="6:9" ht="12.75">
      <c r="F28" s="161"/>
      <c r="G28" s="162"/>
      <c r="H28" s="162"/>
      <c r="I28" s="163"/>
    </row>
    <row r="29" spans="6:9" ht="12.75">
      <c r="F29" s="161"/>
      <c r="G29" s="162"/>
      <c r="H29" s="162"/>
      <c r="I29" s="163"/>
    </row>
    <row r="30" spans="6:9" ht="12.75">
      <c r="F30" s="161"/>
      <c r="G30" s="162"/>
      <c r="H30" s="162"/>
      <c r="I30" s="163"/>
    </row>
    <row r="31" spans="6:9" ht="12.75">
      <c r="F31" s="161"/>
      <c r="G31" s="162"/>
      <c r="H31" s="162"/>
      <c r="I31" s="163"/>
    </row>
    <row r="32" spans="6:9" ht="12.75">
      <c r="F32" s="161"/>
      <c r="G32" s="162"/>
      <c r="H32" s="162"/>
      <c r="I32" s="163"/>
    </row>
    <row r="33" spans="6:9" ht="12.75">
      <c r="F33" s="161"/>
      <c r="G33" s="162"/>
      <c r="H33" s="162"/>
      <c r="I33" s="163"/>
    </row>
    <row r="34" spans="6:9" ht="12.75">
      <c r="F34" s="161"/>
      <c r="G34" s="162"/>
      <c r="H34" s="162"/>
      <c r="I34" s="163"/>
    </row>
    <row r="35" spans="6:9" ht="12.75">
      <c r="F35" s="161"/>
      <c r="G35" s="162"/>
      <c r="H35" s="162"/>
      <c r="I35" s="163"/>
    </row>
    <row r="36" spans="6:9" ht="12.75">
      <c r="F36" s="161"/>
      <c r="G36" s="162"/>
      <c r="H36" s="162"/>
      <c r="I36" s="163"/>
    </row>
    <row r="37" spans="6:9" ht="12.75">
      <c r="F37" s="161"/>
      <c r="G37" s="162"/>
      <c r="H37" s="162"/>
      <c r="I37" s="163"/>
    </row>
    <row r="38" spans="6:9" ht="12.75">
      <c r="F38" s="161"/>
      <c r="G38" s="162"/>
      <c r="H38" s="162"/>
      <c r="I38" s="163"/>
    </row>
    <row r="39" spans="6:9" ht="12.75">
      <c r="F39" s="161"/>
      <c r="G39" s="162"/>
      <c r="H39" s="162"/>
      <c r="I39" s="163"/>
    </row>
    <row r="40" spans="6:9" ht="12.75">
      <c r="F40" s="161"/>
      <c r="G40" s="162"/>
      <c r="H40" s="162"/>
      <c r="I40" s="163"/>
    </row>
    <row r="41" spans="6:9" ht="12.75">
      <c r="F41" s="161"/>
      <c r="G41" s="162"/>
      <c r="H41" s="162"/>
      <c r="I41" s="163"/>
    </row>
    <row r="42" spans="6:9" ht="12.75">
      <c r="F42" s="161"/>
      <c r="G42" s="162"/>
      <c r="H42" s="162"/>
      <c r="I42" s="163"/>
    </row>
    <row r="43" spans="6:9" ht="12.75">
      <c r="F43" s="161"/>
      <c r="G43" s="162"/>
      <c r="H43" s="162"/>
      <c r="I43" s="163"/>
    </row>
    <row r="44" spans="6:9" ht="12.75">
      <c r="F44" s="161"/>
      <c r="G44" s="162"/>
      <c r="H44" s="162"/>
      <c r="I44" s="163"/>
    </row>
    <row r="45" spans="6:9" ht="12.75">
      <c r="F45" s="161"/>
      <c r="G45" s="162"/>
      <c r="H45" s="162"/>
      <c r="I45" s="163"/>
    </row>
    <row r="46" spans="6:9" ht="12.75">
      <c r="F46" s="161"/>
      <c r="G46" s="162"/>
      <c r="H46" s="162"/>
      <c r="I46" s="163"/>
    </row>
    <row r="47" spans="6:9" ht="12.75">
      <c r="F47" s="161"/>
      <c r="G47" s="162"/>
      <c r="H47" s="162"/>
      <c r="I47" s="163"/>
    </row>
    <row r="48" spans="6:9" ht="12.75">
      <c r="F48" s="161"/>
      <c r="G48" s="162"/>
      <c r="H48" s="162"/>
      <c r="I48" s="163"/>
    </row>
    <row r="49" spans="6:9" ht="12.75">
      <c r="F49" s="161"/>
      <c r="G49" s="162"/>
      <c r="H49" s="162"/>
      <c r="I49" s="163"/>
    </row>
    <row r="50" spans="6:9" ht="12.75">
      <c r="F50" s="161"/>
      <c r="G50" s="162"/>
      <c r="H50" s="162"/>
      <c r="I50" s="163"/>
    </row>
    <row r="51" spans="6:9" ht="12.75">
      <c r="F51" s="161"/>
      <c r="G51" s="162"/>
      <c r="H51" s="162"/>
      <c r="I51" s="163"/>
    </row>
    <row r="52" spans="6:9" ht="12.75">
      <c r="F52" s="161"/>
      <c r="G52" s="162"/>
      <c r="H52" s="162"/>
      <c r="I52" s="163"/>
    </row>
    <row r="53" spans="6:9" ht="12.75">
      <c r="F53" s="161"/>
      <c r="G53" s="162"/>
      <c r="H53" s="162"/>
      <c r="I53" s="163"/>
    </row>
    <row r="54" spans="6:9" ht="12.75">
      <c r="F54" s="161"/>
      <c r="G54" s="162"/>
      <c r="H54" s="162"/>
      <c r="I54" s="163"/>
    </row>
    <row r="55" spans="6:9" ht="12.75">
      <c r="F55" s="161"/>
      <c r="G55" s="162"/>
      <c r="H55" s="162"/>
      <c r="I55" s="163"/>
    </row>
    <row r="56" spans="6:9" ht="12.75">
      <c r="F56" s="161"/>
      <c r="G56" s="162"/>
      <c r="H56" s="162"/>
      <c r="I56" s="163"/>
    </row>
    <row r="57" spans="6:9" ht="12.75">
      <c r="F57" s="161"/>
      <c r="G57" s="162"/>
      <c r="H57" s="162"/>
      <c r="I57" s="163"/>
    </row>
    <row r="58" spans="6:9" ht="12.75">
      <c r="F58" s="161"/>
      <c r="G58" s="162"/>
      <c r="H58" s="162"/>
      <c r="I58" s="163"/>
    </row>
    <row r="59" spans="6:9" ht="12.75">
      <c r="F59" s="161"/>
      <c r="G59" s="162"/>
      <c r="H59" s="162"/>
      <c r="I59" s="163"/>
    </row>
    <row r="60" spans="6:9" ht="12.75">
      <c r="F60" s="161"/>
      <c r="G60" s="162"/>
      <c r="H60" s="162"/>
      <c r="I60" s="163"/>
    </row>
    <row r="61" spans="6:9" ht="12.75">
      <c r="F61" s="161"/>
      <c r="G61" s="162"/>
      <c r="H61" s="162"/>
      <c r="I61" s="163"/>
    </row>
    <row r="62" spans="6:9" ht="12.75">
      <c r="F62" s="161"/>
      <c r="G62" s="162"/>
      <c r="H62" s="162"/>
      <c r="I62" s="163"/>
    </row>
    <row r="63" spans="6:9" ht="12.75">
      <c r="F63" s="161"/>
      <c r="G63" s="162"/>
      <c r="H63" s="162"/>
      <c r="I63" s="163"/>
    </row>
    <row r="64" spans="6:9" ht="12.75">
      <c r="F64" s="161"/>
      <c r="G64" s="162"/>
      <c r="H64" s="162"/>
      <c r="I64" s="163"/>
    </row>
    <row r="65" spans="6:9" ht="12.75">
      <c r="F65" s="161"/>
      <c r="G65" s="162"/>
      <c r="H65" s="162"/>
      <c r="I65" s="163"/>
    </row>
    <row r="66" spans="6:9" ht="12.75">
      <c r="F66" s="161"/>
      <c r="G66" s="162"/>
      <c r="H66" s="162"/>
      <c r="I66" s="163"/>
    </row>
    <row r="67" spans="6:9" ht="12.75">
      <c r="F67" s="161"/>
      <c r="G67" s="162"/>
      <c r="H67" s="162"/>
      <c r="I67" s="163"/>
    </row>
    <row r="68" spans="6:9" ht="12.75">
      <c r="F68" s="161"/>
      <c r="G68" s="162"/>
      <c r="H68" s="162"/>
      <c r="I68" s="163"/>
    </row>
    <row r="69" spans="6:9" ht="12.75">
      <c r="F69" s="161"/>
      <c r="G69" s="162"/>
      <c r="H69" s="162"/>
      <c r="I69" s="163"/>
    </row>
    <row r="70" spans="6:9" ht="12.75">
      <c r="F70" s="161"/>
      <c r="G70" s="162"/>
      <c r="H70" s="162"/>
      <c r="I70" s="163"/>
    </row>
    <row r="71" spans="6:9" ht="12.75">
      <c r="F71" s="161"/>
      <c r="G71" s="162"/>
      <c r="H71" s="162"/>
      <c r="I71" s="163"/>
    </row>
    <row r="72" spans="6:9" ht="12.75">
      <c r="F72" s="161"/>
      <c r="G72" s="162"/>
      <c r="H72" s="162"/>
      <c r="I72" s="163"/>
    </row>
    <row r="73" spans="6:9" ht="12.75">
      <c r="F73" s="161"/>
      <c r="G73" s="162"/>
      <c r="H73" s="162"/>
      <c r="I73" s="163"/>
    </row>
    <row r="74" spans="6:9" ht="12.75">
      <c r="F74" s="161"/>
      <c r="G74" s="162"/>
      <c r="H74" s="162"/>
      <c r="I74" s="163"/>
    </row>
    <row r="75" spans="6:9" ht="12.75">
      <c r="F75" s="161"/>
      <c r="G75" s="162"/>
      <c r="H75" s="162"/>
      <c r="I75" s="163"/>
    </row>
    <row r="76" spans="6:9" ht="12.75">
      <c r="F76" s="161"/>
      <c r="G76" s="162"/>
      <c r="H76" s="162"/>
      <c r="I76" s="163"/>
    </row>
  </sheetData>
  <sheetProtection/>
  <mergeCells count="4">
    <mergeCell ref="H25:I25"/>
    <mergeCell ref="A1:B1"/>
    <mergeCell ref="A2:B2"/>
    <mergeCell ref="G2:I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D116"/>
  <sheetViews>
    <sheetView showGridLines="0" showZeros="0" workbookViewId="0" topLeftCell="A1">
      <selection activeCell="A43" sqref="A43:IV45"/>
    </sheetView>
  </sheetViews>
  <sheetFormatPr defaultColWidth="9.00390625" defaultRowHeight="12.75"/>
  <cols>
    <col min="1" max="1" width="4.375" style="165" customWidth="1"/>
    <col min="2" max="2" width="11.625" style="165" customWidth="1"/>
    <col min="3" max="3" width="40.375" style="165" customWidth="1"/>
    <col min="4" max="4" width="5.625" style="165" customWidth="1"/>
    <col min="5" max="5" width="8.625" style="177" customWidth="1"/>
    <col min="6" max="6" width="9.875" style="165" customWidth="1"/>
    <col min="7" max="7" width="13.875" style="165" customWidth="1"/>
    <col min="8" max="11" width="11.125" style="165" customWidth="1"/>
    <col min="12" max="12" width="75.375" style="165" customWidth="1"/>
    <col min="13" max="13" width="45.25390625" style="165" customWidth="1"/>
    <col min="14" max="14" width="75.375" style="165" customWidth="1"/>
    <col min="15" max="15" width="45.25390625" style="165" customWidth="1"/>
    <col min="16" max="16384" width="9.125" style="165" customWidth="1"/>
  </cols>
  <sheetData>
    <row r="1" spans="1:7" ht="15.75">
      <c r="A1" s="164" t="s">
        <v>79</v>
      </c>
      <c r="B1" s="164"/>
      <c r="C1" s="164"/>
      <c r="D1" s="164"/>
      <c r="E1" s="164"/>
      <c r="F1" s="164"/>
      <c r="G1" s="164"/>
    </row>
    <row r="2" spans="2:7" ht="14.25" customHeight="1" thickBot="1">
      <c r="B2" s="166"/>
      <c r="C2" s="167"/>
      <c r="D2" s="167"/>
      <c r="E2" s="168"/>
      <c r="F2" s="167"/>
      <c r="G2" s="167"/>
    </row>
    <row r="3" spans="1:7" ht="13.5" thickTop="1">
      <c r="A3" s="106" t="s">
        <v>48</v>
      </c>
      <c r="B3" s="107"/>
      <c r="C3" s="108" t="str">
        <f>CONCATENATE(cislostavby," ",nazevstavby)</f>
        <v>15N09 Budova MZe v Písku - zajištění stropních podhledů</v>
      </c>
      <c r="D3" s="109"/>
      <c r="E3" s="169" t="s">
        <v>64</v>
      </c>
      <c r="F3" s="170">
        <f>Rekapitulace!H1</f>
        <v>0</v>
      </c>
      <c r="G3" s="171"/>
    </row>
    <row r="4" spans="1:7" ht="13.5" thickBot="1">
      <c r="A4" s="172" t="s">
        <v>50</v>
      </c>
      <c r="B4" s="115"/>
      <c r="C4" s="116" t="str">
        <f>CONCATENATE(cisloobjektu," ",nazevobjektu)</f>
        <v>SO01 Statické zajištění stropních podhledů</v>
      </c>
      <c r="D4" s="117"/>
      <c r="E4" s="173" t="str">
        <f>Rekapitulace!G2</f>
        <v>Kopie -</v>
      </c>
      <c r="F4" s="174"/>
      <c r="G4" s="175"/>
    </row>
    <row r="5" spans="1:7" ht="13.5" thickTop="1">
      <c r="A5" s="176"/>
      <c r="G5" s="178"/>
    </row>
    <row r="6" spans="1:11" ht="22.5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  <c r="H6" s="183" t="s">
        <v>72</v>
      </c>
      <c r="I6" s="183" t="s">
        <v>73</v>
      </c>
      <c r="J6" s="183" t="s">
        <v>74</v>
      </c>
      <c r="K6" s="183" t="s">
        <v>75</v>
      </c>
    </row>
    <row r="7" spans="1:17" ht="12.75">
      <c r="A7" s="184" t="s">
        <v>76</v>
      </c>
      <c r="B7" s="185" t="s">
        <v>85</v>
      </c>
      <c r="C7" s="186" t="s">
        <v>86</v>
      </c>
      <c r="D7" s="187"/>
      <c r="E7" s="188"/>
      <c r="F7" s="188"/>
      <c r="G7" s="189"/>
      <c r="H7" s="190"/>
      <c r="I7" s="191"/>
      <c r="J7" s="190"/>
      <c r="K7" s="191"/>
      <c r="Q7" s="192">
        <v>1</v>
      </c>
    </row>
    <row r="8" spans="1:82" ht="12.75">
      <c r="A8" s="193">
        <v>1</v>
      </c>
      <c r="B8" s="194" t="s">
        <v>87</v>
      </c>
      <c r="C8" s="195" t="s">
        <v>88</v>
      </c>
      <c r="D8" s="196" t="s">
        <v>89</v>
      </c>
      <c r="E8" s="197">
        <v>2000</v>
      </c>
      <c r="F8" s="197">
        <v>0</v>
      </c>
      <c r="G8" s="198">
        <f>E8*F8</f>
        <v>0</v>
      </c>
      <c r="H8" s="199">
        <v>4E-05</v>
      </c>
      <c r="I8" s="199">
        <f>E8*H8</f>
        <v>0.08</v>
      </c>
      <c r="J8" s="199">
        <v>0</v>
      </c>
      <c r="K8" s="199">
        <f>E8*J8</f>
        <v>0</v>
      </c>
      <c r="Q8" s="192">
        <v>2</v>
      </c>
      <c r="AA8" s="165">
        <v>1</v>
      </c>
      <c r="AB8" s="165">
        <v>1</v>
      </c>
      <c r="AC8" s="165">
        <v>1</v>
      </c>
      <c r="BB8" s="165">
        <v>1</v>
      </c>
      <c r="BC8" s="165">
        <f>IF(BB8=1,G8,0)</f>
        <v>0</v>
      </c>
      <c r="BD8" s="165">
        <f>IF(BB8=2,G8,0)</f>
        <v>0</v>
      </c>
      <c r="BE8" s="165">
        <f>IF(BB8=3,G8,0)</f>
        <v>0</v>
      </c>
      <c r="BF8" s="165">
        <f>IF(BB8=4,G8,0)</f>
        <v>0</v>
      </c>
      <c r="BG8" s="165">
        <f>IF(BB8=5,G8,0)</f>
        <v>0</v>
      </c>
      <c r="CA8" s="165">
        <v>1</v>
      </c>
      <c r="CB8" s="165">
        <v>1</v>
      </c>
      <c r="CC8" s="192"/>
      <c r="CD8" s="192"/>
    </row>
    <row r="9" spans="1:82" ht="22.5">
      <c r="A9" s="193">
        <v>2</v>
      </c>
      <c r="B9" s="194" t="s">
        <v>90</v>
      </c>
      <c r="C9" s="195" t="s">
        <v>91</v>
      </c>
      <c r="D9" s="196" t="s">
        <v>92</v>
      </c>
      <c r="E9" s="197">
        <v>1</v>
      </c>
      <c r="F9" s="197">
        <v>0</v>
      </c>
      <c r="G9" s="198">
        <f>E9*F9</f>
        <v>0</v>
      </c>
      <c r="H9" s="199">
        <v>0</v>
      </c>
      <c r="I9" s="199">
        <f>E9*H9</f>
        <v>0</v>
      </c>
      <c r="J9" s="199">
        <v>0</v>
      </c>
      <c r="K9" s="199">
        <f>E9*J9</f>
        <v>0</v>
      </c>
      <c r="Q9" s="192">
        <v>2</v>
      </c>
      <c r="AA9" s="165">
        <v>12</v>
      </c>
      <c r="AB9" s="165">
        <v>0</v>
      </c>
      <c r="AC9" s="165">
        <v>30</v>
      </c>
      <c r="BB9" s="165">
        <v>1</v>
      </c>
      <c r="BC9" s="165">
        <f>IF(BB9=1,G9,0)</f>
        <v>0</v>
      </c>
      <c r="BD9" s="165">
        <f>IF(BB9=2,G9,0)</f>
        <v>0</v>
      </c>
      <c r="BE9" s="165">
        <f>IF(BB9=3,G9,0)</f>
        <v>0</v>
      </c>
      <c r="BF9" s="165">
        <f>IF(BB9=4,G9,0)</f>
        <v>0</v>
      </c>
      <c r="BG9" s="165">
        <f>IF(BB9=5,G9,0)</f>
        <v>0</v>
      </c>
      <c r="CA9" s="165">
        <v>12</v>
      </c>
      <c r="CB9" s="165">
        <v>0</v>
      </c>
      <c r="CC9" s="192"/>
      <c r="CD9" s="192"/>
    </row>
    <row r="10" spans="1:59" ht="12.75">
      <c r="A10" s="210"/>
      <c r="B10" s="211" t="s">
        <v>77</v>
      </c>
      <c r="C10" s="212" t="str">
        <f>CONCATENATE(B7," ",C7)</f>
        <v>95 Dokončovací konstrukce na pozemních stavbách</v>
      </c>
      <c r="D10" s="213"/>
      <c r="E10" s="214"/>
      <c r="F10" s="215"/>
      <c r="G10" s="216">
        <f>SUM(G7:G9)</f>
        <v>0</v>
      </c>
      <c r="H10" s="217"/>
      <c r="I10" s="218">
        <f>SUM(I7:I9)</f>
        <v>0.08</v>
      </c>
      <c r="J10" s="217"/>
      <c r="K10" s="218">
        <f>SUM(K7:K9)</f>
        <v>0</v>
      </c>
      <c r="Q10" s="192">
        <v>4</v>
      </c>
      <c r="BC10" s="219">
        <f>SUM(BC7:BC9)</f>
        <v>0</v>
      </c>
      <c r="BD10" s="219">
        <f>SUM(BD7:BD9)</f>
        <v>0</v>
      </c>
      <c r="BE10" s="219">
        <f>SUM(BE7:BE9)</f>
        <v>0</v>
      </c>
      <c r="BF10" s="219">
        <f>SUM(BF7:BF9)</f>
        <v>0</v>
      </c>
      <c r="BG10" s="219">
        <f>SUM(BG7:BG9)</f>
        <v>0</v>
      </c>
    </row>
    <row r="11" spans="1:17" ht="12.75">
      <c r="A11" s="184" t="s">
        <v>76</v>
      </c>
      <c r="B11" s="185" t="s">
        <v>93</v>
      </c>
      <c r="C11" s="186" t="s">
        <v>94</v>
      </c>
      <c r="D11" s="187"/>
      <c r="E11" s="188"/>
      <c r="F11" s="188"/>
      <c r="G11" s="189"/>
      <c r="H11" s="190"/>
      <c r="I11" s="191"/>
      <c r="J11" s="190"/>
      <c r="K11" s="191"/>
      <c r="Q11" s="192">
        <v>1</v>
      </c>
    </row>
    <row r="12" spans="1:82" ht="12.75">
      <c r="A12" s="193">
        <v>3</v>
      </c>
      <c r="B12" s="194" t="s">
        <v>95</v>
      </c>
      <c r="C12" s="195" t="s">
        <v>96</v>
      </c>
      <c r="D12" s="196" t="s">
        <v>97</v>
      </c>
      <c r="E12" s="197">
        <v>0.08</v>
      </c>
      <c r="F12" s="197">
        <v>0</v>
      </c>
      <c r="G12" s="198">
        <f>E12*F12</f>
        <v>0</v>
      </c>
      <c r="H12" s="199">
        <v>0</v>
      </c>
      <c r="I12" s="199">
        <f>E12*H12</f>
        <v>0</v>
      </c>
      <c r="J12" s="199">
        <v>0</v>
      </c>
      <c r="K12" s="199">
        <f>E12*J12</f>
        <v>0</v>
      </c>
      <c r="Q12" s="192">
        <v>2</v>
      </c>
      <c r="AA12" s="165">
        <v>7</v>
      </c>
      <c r="AB12" s="165">
        <v>1</v>
      </c>
      <c r="AC12" s="165">
        <v>2</v>
      </c>
      <c r="BB12" s="165">
        <v>1</v>
      </c>
      <c r="BC12" s="165">
        <f>IF(BB12=1,G12,0)</f>
        <v>0</v>
      </c>
      <c r="BD12" s="165">
        <f>IF(BB12=2,G12,0)</f>
        <v>0</v>
      </c>
      <c r="BE12" s="165">
        <f>IF(BB12=3,G12,0)</f>
        <v>0</v>
      </c>
      <c r="BF12" s="165">
        <f>IF(BB12=4,G12,0)</f>
        <v>0</v>
      </c>
      <c r="BG12" s="165">
        <f>IF(BB12=5,G12,0)</f>
        <v>0</v>
      </c>
      <c r="CA12" s="165">
        <v>7</v>
      </c>
      <c r="CB12" s="165">
        <v>1</v>
      </c>
      <c r="CC12" s="192"/>
      <c r="CD12" s="192"/>
    </row>
    <row r="13" spans="1:59" ht="12.75">
      <c r="A13" s="210"/>
      <c r="B13" s="211" t="s">
        <v>77</v>
      </c>
      <c r="C13" s="212" t="str">
        <f>CONCATENATE(B11," ",C11)</f>
        <v>99 Staveništní přesun hmot</v>
      </c>
      <c r="D13" s="213"/>
      <c r="E13" s="214"/>
      <c r="F13" s="215"/>
      <c r="G13" s="216">
        <f>SUM(G11:G12)</f>
        <v>0</v>
      </c>
      <c r="H13" s="217"/>
      <c r="I13" s="218">
        <f>SUM(I11:I12)</f>
        <v>0</v>
      </c>
      <c r="J13" s="217"/>
      <c r="K13" s="218">
        <f>SUM(K11:K12)</f>
        <v>0</v>
      </c>
      <c r="Q13" s="192">
        <v>4</v>
      </c>
      <c r="BC13" s="219">
        <f>SUM(BC11:BC12)</f>
        <v>0</v>
      </c>
      <c r="BD13" s="219">
        <f>SUM(BD11:BD12)</f>
        <v>0</v>
      </c>
      <c r="BE13" s="219">
        <f>SUM(BE11:BE12)</f>
        <v>0</v>
      </c>
      <c r="BF13" s="219">
        <f>SUM(BF11:BF12)</f>
        <v>0</v>
      </c>
      <c r="BG13" s="219">
        <f>SUM(BG11:BG12)</f>
        <v>0</v>
      </c>
    </row>
    <row r="14" spans="1:17" ht="12.75">
      <c r="A14" s="184" t="s">
        <v>76</v>
      </c>
      <c r="B14" s="185" t="s">
        <v>98</v>
      </c>
      <c r="C14" s="186" t="s">
        <v>99</v>
      </c>
      <c r="D14" s="187"/>
      <c r="E14" s="188"/>
      <c r="F14" s="188"/>
      <c r="G14" s="189"/>
      <c r="H14" s="190"/>
      <c r="I14" s="191"/>
      <c r="J14" s="190"/>
      <c r="K14" s="191"/>
      <c r="Q14" s="192">
        <v>1</v>
      </c>
    </row>
    <row r="15" spans="1:82" ht="12.75">
      <c r="A15" s="193">
        <v>4</v>
      </c>
      <c r="B15" s="194" t="s">
        <v>100</v>
      </c>
      <c r="C15" s="195" t="s">
        <v>101</v>
      </c>
      <c r="D15" s="196" t="s">
        <v>89</v>
      </c>
      <c r="E15" s="197">
        <v>-2000</v>
      </c>
      <c r="F15" s="197">
        <v>0</v>
      </c>
      <c r="G15" s="198">
        <f>E15*F15</f>
        <v>0</v>
      </c>
      <c r="H15" s="199">
        <v>0.0051</v>
      </c>
      <c r="I15" s="199">
        <f>E15*H15</f>
        <v>-10.200000000000001</v>
      </c>
      <c r="J15" s="199">
        <v>0</v>
      </c>
      <c r="K15" s="199">
        <f>E15*J15</f>
        <v>0</v>
      </c>
      <c r="Q15" s="192">
        <v>2</v>
      </c>
      <c r="AA15" s="165">
        <v>3</v>
      </c>
      <c r="AB15" s="165">
        <v>7</v>
      </c>
      <c r="AC15" s="165" t="s">
        <v>100</v>
      </c>
      <c r="BB15" s="165">
        <v>1</v>
      </c>
      <c r="BC15" s="165">
        <f>IF(BB15=1,G15,0)</f>
        <v>0</v>
      </c>
      <c r="BD15" s="165">
        <f>IF(BB15=2,G15,0)</f>
        <v>0</v>
      </c>
      <c r="BE15" s="165">
        <f>IF(BB15=3,G15,0)</f>
        <v>0</v>
      </c>
      <c r="BF15" s="165">
        <f>IF(BB15=4,G15,0)</f>
        <v>0</v>
      </c>
      <c r="BG15" s="165">
        <f>IF(BB15=5,G15,0)</f>
        <v>0</v>
      </c>
      <c r="CA15" s="165">
        <v>3</v>
      </c>
      <c r="CB15" s="165">
        <v>7</v>
      </c>
      <c r="CC15" s="192"/>
      <c r="CD15" s="192"/>
    </row>
    <row r="16" spans="1:17" ht="12.75">
      <c r="A16" s="200"/>
      <c r="B16" s="201"/>
      <c r="C16" s="203" t="s">
        <v>102</v>
      </c>
      <c r="D16" s="204"/>
      <c r="E16" s="205">
        <v>-2000</v>
      </c>
      <c r="F16" s="206"/>
      <c r="G16" s="207"/>
      <c r="H16" s="208"/>
      <c r="I16" s="209"/>
      <c r="J16" s="208"/>
      <c r="K16" s="209"/>
      <c r="M16" s="202" t="s">
        <v>102</v>
      </c>
      <c r="O16" s="202"/>
      <c r="Q16" s="192"/>
    </row>
    <row r="17" spans="1:82" ht="22.5">
      <c r="A17" s="193">
        <v>5</v>
      </c>
      <c r="B17" s="194" t="s">
        <v>103</v>
      </c>
      <c r="C17" s="195" t="s">
        <v>104</v>
      </c>
      <c r="D17" s="196" t="s">
        <v>89</v>
      </c>
      <c r="E17" s="197">
        <v>-1000</v>
      </c>
      <c r="F17" s="197">
        <v>0</v>
      </c>
      <c r="G17" s="198">
        <f>E17*F17</f>
        <v>0</v>
      </c>
      <c r="H17" s="199">
        <v>0.00035</v>
      </c>
      <c r="I17" s="199">
        <f>E17*H17</f>
        <v>-0.35</v>
      </c>
      <c r="J17" s="199">
        <v>0</v>
      </c>
      <c r="K17" s="199">
        <f>E17*J17</f>
        <v>0</v>
      </c>
      <c r="Q17" s="192">
        <v>2</v>
      </c>
      <c r="AA17" s="165">
        <v>3</v>
      </c>
      <c r="AB17" s="165">
        <v>7</v>
      </c>
      <c r="AC17" s="165" t="s">
        <v>103</v>
      </c>
      <c r="BB17" s="165">
        <v>1</v>
      </c>
      <c r="BC17" s="165">
        <f>IF(BB17=1,G17,0)</f>
        <v>0</v>
      </c>
      <c r="BD17" s="165">
        <f>IF(BB17=2,G17,0)</f>
        <v>0</v>
      </c>
      <c r="BE17" s="165">
        <f>IF(BB17=3,G17,0)</f>
        <v>0</v>
      </c>
      <c r="BF17" s="165">
        <f>IF(BB17=4,G17,0)</f>
        <v>0</v>
      </c>
      <c r="BG17" s="165">
        <f>IF(BB17=5,G17,0)</f>
        <v>0</v>
      </c>
      <c r="CA17" s="165">
        <v>3</v>
      </c>
      <c r="CB17" s="165">
        <v>7</v>
      </c>
      <c r="CC17" s="192"/>
      <c r="CD17" s="192"/>
    </row>
    <row r="18" spans="1:17" ht="12.75">
      <c r="A18" s="200"/>
      <c r="B18" s="201"/>
      <c r="C18" s="203" t="s">
        <v>105</v>
      </c>
      <c r="D18" s="204"/>
      <c r="E18" s="205">
        <v>0</v>
      </c>
      <c r="F18" s="206"/>
      <c r="G18" s="207"/>
      <c r="H18" s="208"/>
      <c r="I18" s="209"/>
      <c r="J18" s="208"/>
      <c r="K18" s="209"/>
      <c r="M18" s="202" t="s">
        <v>105</v>
      </c>
      <c r="O18" s="202"/>
      <c r="Q18" s="192"/>
    </row>
    <row r="19" spans="1:17" ht="12.75">
      <c r="A19" s="200"/>
      <c r="B19" s="201"/>
      <c r="C19" s="203" t="s">
        <v>106</v>
      </c>
      <c r="D19" s="204"/>
      <c r="E19" s="205">
        <v>-1000</v>
      </c>
      <c r="F19" s="206"/>
      <c r="G19" s="207"/>
      <c r="H19" s="208"/>
      <c r="I19" s="209"/>
      <c r="J19" s="208"/>
      <c r="K19" s="209"/>
      <c r="M19" s="202" t="s">
        <v>106</v>
      </c>
      <c r="O19" s="202"/>
      <c r="Q19" s="192"/>
    </row>
    <row r="20" spans="1:59" ht="12.75">
      <c r="A20" s="210"/>
      <c r="B20" s="211" t="s">
        <v>77</v>
      </c>
      <c r="C20" s="212" t="str">
        <f>CONCATENATE(B14," ",C14)</f>
        <v>998 Odpočet materiálu</v>
      </c>
      <c r="D20" s="213"/>
      <c r="E20" s="214"/>
      <c r="F20" s="215"/>
      <c r="G20" s="216">
        <f>SUM(G14:G19)</f>
        <v>0</v>
      </c>
      <c r="H20" s="217"/>
      <c r="I20" s="218">
        <f>SUM(I14:I19)</f>
        <v>-10.55</v>
      </c>
      <c r="J20" s="217"/>
      <c r="K20" s="218">
        <f>SUM(K14:K19)</f>
        <v>0</v>
      </c>
      <c r="Q20" s="192">
        <v>4</v>
      </c>
      <c r="BC20" s="219">
        <f>SUM(BC14:BC19)</f>
        <v>0</v>
      </c>
      <c r="BD20" s="219">
        <f>SUM(BD14:BD19)</f>
        <v>0</v>
      </c>
      <c r="BE20" s="219">
        <f>SUM(BE14:BE19)</f>
        <v>0</v>
      </c>
      <c r="BF20" s="219">
        <f>SUM(BF14:BF19)</f>
        <v>0</v>
      </c>
      <c r="BG20" s="219">
        <f>SUM(BG14:BG19)</f>
        <v>0</v>
      </c>
    </row>
    <row r="21" spans="1:17" ht="12.75">
      <c r="A21" s="184" t="s">
        <v>76</v>
      </c>
      <c r="B21" s="185" t="s">
        <v>107</v>
      </c>
      <c r="C21" s="186" t="s">
        <v>108</v>
      </c>
      <c r="D21" s="187"/>
      <c r="E21" s="188"/>
      <c r="F21" s="188"/>
      <c r="G21" s="189"/>
      <c r="H21" s="190"/>
      <c r="I21" s="191"/>
      <c r="J21" s="190"/>
      <c r="K21" s="191"/>
      <c r="Q21" s="192">
        <v>1</v>
      </c>
    </row>
    <row r="22" spans="1:82" ht="12.75">
      <c r="A22" s="193">
        <v>6</v>
      </c>
      <c r="B22" s="194" t="s">
        <v>109</v>
      </c>
      <c r="C22" s="195" t="s">
        <v>110</v>
      </c>
      <c r="D22" s="196" t="s">
        <v>89</v>
      </c>
      <c r="E22" s="197">
        <v>2000</v>
      </c>
      <c r="F22" s="197">
        <v>0</v>
      </c>
      <c r="G22" s="198">
        <f>E22*F22</f>
        <v>0</v>
      </c>
      <c r="H22" s="199">
        <v>0</v>
      </c>
      <c r="I22" s="199">
        <f>E22*H22</f>
        <v>0</v>
      </c>
      <c r="J22" s="199">
        <v>-0.005</v>
      </c>
      <c r="K22" s="199">
        <f>E22*J22</f>
        <v>-10</v>
      </c>
      <c r="Q22" s="192">
        <v>2</v>
      </c>
      <c r="AA22" s="165">
        <v>1</v>
      </c>
      <c r="AB22" s="165">
        <v>0</v>
      </c>
      <c r="AC22" s="165">
        <v>0</v>
      </c>
      <c r="BB22" s="165">
        <v>2</v>
      </c>
      <c r="BC22" s="165">
        <f>IF(BB22=1,G22,0)</f>
        <v>0</v>
      </c>
      <c r="BD22" s="165">
        <f>IF(BB22=2,G22,0)</f>
        <v>0</v>
      </c>
      <c r="BE22" s="165">
        <f>IF(BB22=3,G22,0)</f>
        <v>0</v>
      </c>
      <c r="BF22" s="165">
        <f>IF(BB22=4,G22,0)</f>
        <v>0</v>
      </c>
      <c r="BG22" s="165">
        <f>IF(BB22=5,G22,0)</f>
        <v>0</v>
      </c>
      <c r="CA22" s="165">
        <v>1</v>
      </c>
      <c r="CB22" s="165">
        <v>0</v>
      </c>
      <c r="CC22" s="192"/>
      <c r="CD22" s="192"/>
    </row>
    <row r="23" spans="1:82" ht="12.75">
      <c r="A23" s="193">
        <v>7</v>
      </c>
      <c r="B23" s="194" t="s">
        <v>111</v>
      </c>
      <c r="C23" s="195" t="s">
        <v>112</v>
      </c>
      <c r="D23" s="196" t="s">
        <v>89</v>
      </c>
      <c r="E23" s="197">
        <v>3000</v>
      </c>
      <c r="F23" s="197">
        <v>0</v>
      </c>
      <c r="G23" s="198">
        <f>E23*F23</f>
        <v>0</v>
      </c>
      <c r="H23" s="199">
        <v>0</v>
      </c>
      <c r="I23" s="199">
        <f>E23*H23</f>
        <v>0</v>
      </c>
      <c r="J23" s="199">
        <v>-0.002</v>
      </c>
      <c r="K23" s="199">
        <f>E23*J23</f>
        <v>-6</v>
      </c>
      <c r="Q23" s="192">
        <v>2</v>
      </c>
      <c r="AA23" s="165">
        <v>1</v>
      </c>
      <c r="AB23" s="165">
        <v>7</v>
      </c>
      <c r="AC23" s="165">
        <v>7</v>
      </c>
      <c r="BB23" s="165">
        <v>2</v>
      </c>
      <c r="BC23" s="165">
        <f>IF(BB23=1,G23,0)</f>
        <v>0</v>
      </c>
      <c r="BD23" s="165">
        <f>IF(BB23=2,G23,0)</f>
        <v>0</v>
      </c>
      <c r="BE23" s="165">
        <f>IF(BB23=3,G23,0)</f>
        <v>0</v>
      </c>
      <c r="BF23" s="165">
        <f>IF(BB23=4,G23,0)</f>
        <v>0</v>
      </c>
      <c r="BG23" s="165">
        <f>IF(BB23=5,G23,0)</f>
        <v>0</v>
      </c>
      <c r="CA23" s="165">
        <v>1</v>
      </c>
      <c r="CB23" s="165">
        <v>7</v>
      </c>
      <c r="CC23" s="192"/>
      <c r="CD23" s="192"/>
    </row>
    <row r="24" spans="1:17" ht="12.75">
      <c r="A24" s="200"/>
      <c r="B24" s="201"/>
      <c r="C24" s="203" t="s">
        <v>113</v>
      </c>
      <c r="D24" s="204"/>
      <c r="E24" s="205">
        <v>2000</v>
      </c>
      <c r="F24" s="206"/>
      <c r="G24" s="207"/>
      <c r="H24" s="208"/>
      <c r="I24" s="209"/>
      <c r="J24" s="208"/>
      <c r="K24" s="209"/>
      <c r="M24" s="202" t="s">
        <v>113</v>
      </c>
      <c r="O24" s="202"/>
      <c r="Q24" s="192"/>
    </row>
    <row r="25" spans="1:17" ht="12.75">
      <c r="A25" s="200"/>
      <c r="B25" s="201"/>
      <c r="C25" s="203" t="s">
        <v>114</v>
      </c>
      <c r="D25" s="204"/>
      <c r="E25" s="205">
        <v>1000</v>
      </c>
      <c r="F25" s="206"/>
      <c r="G25" s="207"/>
      <c r="H25" s="208"/>
      <c r="I25" s="209"/>
      <c r="J25" s="208"/>
      <c r="K25" s="209"/>
      <c r="M25" s="202" t="s">
        <v>114</v>
      </c>
      <c r="O25" s="202"/>
      <c r="Q25" s="192"/>
    </row>
    <row r="26" spans="1:82" ht="12.75">
      <c r="A26" s="193">
        <v>8</v>
      </c>
      <c r="B26" s="194" t="s">
        <v>115</v>
      </c>
      <c r="C26" s="195" t="s">
        <v>116</v>
      </c>
      <c r="D26" s="196" t="s">
        <v>117</v>
      </c>
      <c r="E26" s="197">
        <v>180</v>
      </c>
      <c r="F26" s="197">
        <v>0</v>
      </c>
      <c r="G26" s="198">
        <f>E26*F26</f>
        <v>0</v>
      </c>
      <c r="H26" s="199">
        <v>0</v>
      </c>
      <c r="I26" s="199">
        <f>E26*H26</f>
        <v>0</v>
      </c>
      <c r="J26" s="199">
        <v>-0.007</v>
      </c>
      <c r="K26" s="199">
        <f>E26*J26</f>
        <v>-1.26</v>
      </c>
      <c r="Q26" s="192">
        <v>2</v>
      </c>
      <c r="AA26" s="165">
        <v>1</v>
      </c>
      <c r="AB26" s="165">
        <v>7</v>
      </c>
      <c r="AC26" s="165">
        <v>7</v>
      </c>
      <c r="BB26" s="165">
        <v>2</v>
      </c>
      <c r="BC26" s="165">
        <f>IF(BB26=1,G26,0)</f>
        <v>0</v>
      </c>
      <c r="BD26" s="165">
        <f>IF(BB26=2,G26,0)</f>
        <v>0</v>
      </c>
      <c r="BE26" s="165">
        <f>IF(BB26=3,G26,0)</f>
        <v>0</v>
      </c>
      <c r="BF26" s="165">
        <f>IF(BB26=4,G26,0)</f>
        <v>0</v>
      </c>
      <c r="BG26" s="165">
        <f>IF(BB26=5,G26,0)</f>
        <v>0</v>
      </c>
      <c r="CA26" s="165">
        <v>1</v>
      </c>
      <c r="CB26" s="165">
        <v>7</v>
      </c>
      <c r="CC26" s="192"/>
      <c r="CD26" s="192"/>
    </row>
    <row r="27" spans="1:82" ht="12.75">
      <c r="A27" s="193">
        <v>9</v>
      </c>
      <c r="B27" s="194" t="s">
        <v>118</v>
      </c>
      <c r="C27" s="195" t="s">
        <v>119</v>
      </c>
      <c r="D27" s="196" t="s">
        <v>117</v>
      </c>
      <c r="E27" s="197">
        <v>180</v>
      </c>
      <c r="F27" s="197">
        <v>0</v>
      </c>
      <c r="G27" s="198">
        <f>E27*F27</f>
        <v>0</v>
      </c>
      <c r="H27" s="199">
        <v>0.00022</v>
      </c>
      <c r="I27" s="199">
        <f>E27*H27</f>
        <v>0.0396</v>
      </c>
      <c r="J27" s="199">
        <v>0</v>
      </c>
      <c r="K27" s="199">
        <f>E27*J27</f>
        <v>0</v>
      </c>
      <c r="Q27" s="192">
        <v>2</v>
      </c>
      <c r="AA27" s="165">
        <v>1</v>
      </c>
      <c r="AB27" s="165">
        <v>7</v>
      </c>
      <c r="AC27" s="165">
        <v>7</v>
      </c>
      <c r="BB27" s="165">
        <v>2</v>
      </c>
      <c r="BC27" s="165">
        <f>IF(BB27=1,G27,0)</f>
        <v>0</v>
      </c>
      <c r="BD27" s="165">
        <f>IF(BB27=2,G27,0)</f>
        <v>0</v>
      </c>
      <c r="BE27" s="165">
        <f>IF(BB27=3,G27,0)</f>
        <v>0</v>
      </c>
      <c r="BF27" s="165">
        <f>IF(BB27=4,G27,0)</f>
        <v>0</v>
      </c>
      <c r="BG27" s="165">
        <f>IF(BB27=5,G27,0)</f>
        <v>0</v>
      </c>
      <c r="CA27" s="165">
        <v>1</v>
      </c>
      <c r="CB27" s="165">
        <v>7</v>
      </c>
      <c r="CC27" s="192"/>
      <c r="CD27" s="192"/>
    </row>
    <row r="28" spans="1:82" ht="22.5">
      <c r="A28" s="193">
        <v>10</v>
      </c>
      <c r="B28" s="194" t="s">
        <v>120</v>
      </c>
      <c r="C28" s="195" t="s">
        <v>121</v>
      </c>
      <c r="D28" s="196" t="s">
        <v>89</v>
      </c>
      <c r="E28" s="197">
        <v>2000</v>
      </c>
      <c r="F28" s="197">
        <v>0</v>
      </c>
      <c r="G28" s="198">
        <f>E28*F28</f>
        <v>0</v>
      </c>
      <c r="H28" s="199">
        <v>0.00647</v>
      </c>
      <c r="I28" s="199">
        <f>E28*H28</f>
        <v>12.94</v>
      </c>
      <c r="J28" s="199">
        <v>0</v>
      </c>
      <c r="K28" s="199">
        <f>E28*J28</f>
        <v>0</v>
      </c>
      <c r="Q28" s="192">
        <v>2</v>
      </c>
      <c r="AA28" s="165">
        <v>1</v>
      </c>
      <c r="AB28" s="165">
        <v>0</v>
      </c>
      <c r="AC28" s="165">
        <v>0</v>
      </c>
      <c r="BB28" s="165">
        <v>2</v>
      </c>
      <c r="BC28" s="165">
        <f>IF(BB28=1,G28,0)</f>
        <v>0</v>
      </c>
      <c r="BD28" s="165">
        <f>IF(BB28=2,G28,0)</f>
        <v>0</v>
      </c>
      <c r="BE28" s="165">
        <f>IF(BB28=3,G28,0)</f>
        <v>0</v>
      </c>
      <c r="BF28" s="165">
        <f>IF(BB28=4,G28,0)</f>
        <v>0</v>
      </c>
      <c r="BG28" s="165">
        <f>IF(BB28=5,G28,0)</f>
        <v>0</v>
      </c>
      <c r="CA28" s="165">
        <v>1</v>
      </c>
      <c r="CB28" s="165">
        <v>0</v>
      </c>
      <c r="CC28" s="192"/>
      <c r="CD28" s="192"/>
    </row>
    <row r="29" spans="1:82" ht="12.75">
      <c r="A29" s="193">
        <v>11</v>
      </c>
      <c r="B29" s="194" t="s">
        <v>100</v>
      </c>
      <c r="C29" s="195" t="s">
        <v>101</v>
      </c>
      <c r="D29" s="196" t="s">
        <v>89</v>
      </c>
      <c r="E29" s="197">
        <v>637</v>
      </c>
      <c r="F29" s="197">
        <v>0</v>
      </c>
      <c r="G29" s="198">
        <f>E29*F29</f>
        <v>0</v>
      </c>
      <c r="H29" s="199">
        <v>0.0051</v>
      </c>
      <c r="I29" s="199">
        <f>E29*H29</f>
        <v>3.2487000000000004</v>
      </c>
      <c r="J29" s="199">
        <v>0</v>
      </c>
      <c r="K29" s="199">
        <f>E29*J29</f>
        <v>0</v>
      </c>
      <c r="Q29" s="192">
        <v>2</v>
      </c>
      <c r="AA29" s="165">
        <v>3</v>
      </c>
      <c r="AB29" s="165">
        <v>7</v>
      </c>
      <c r="AC29" s="165" t="s">
        <v>100</v>
      </c>
      <c r="BB29" s="165">
        <v>2</v>
      </c>
      <c r="BC29" s="165">
        <f>IF(BB29=1,G29,0)</f>
        <v>0</v>
      </c>
      <c r="BD29" s="165">
        <f>IF(BB29=2,G29,0)</f>
        <v>0</v>
      </c>
      <c r="BE29" s="165">
        <f>IF(BB29=3,G29,0)</f>
        <v>0</v>
      </c>
      <c r="BF29" s="165">
        <f>IF(BB29=4,G29,0)</f>
        <v>0</v>
      </c>
      <c r="BG29" s="165">
        <f>IF(BB29=5,G29,0)</f>
        <v>0</v>
      </c>
      <c r="CA29" s="165">
        <v>3</v>
      </c>
      <c r="CB29" s="165">
        <v>7</v>
      </c>
      <c r="CC29" s="192"/>
      <c r="CD29" s="192"/>
    </row>
    <row r="30" spans="1:17" ht="22.5">
      <c r="A30" s="200"/>
      <c r="B30" s="201"/>
      <c r="C30" s="203" t="s">
        <v>122</v>
      </c>
      <c r="D30" s="204"/>
      <c r="E30" s="205">
        <v>600</v>
      </c>
      <c r="F30" s="206"/>
      <c r="G30" s="207"/>
      <c r="H30" s="208"/>
      <c r="I30" s="209"/>
      <c r="J30" s="208"/>
      <c r="K30" s="209"/>
      <c r="M30" s="202" t="s">
        <v>122</v>
      </c>
      <c r="O30" s="202"/>
      <c r="Q30" s="192"/>
    </row>
    <row r="31" spans="1:17" ht="12.75">
      <c r="A31" s="200"/>
      <c r="B31" s="201"/>
      <c r="C31" s="203" t="s">
        <v>123</v>
      </c>
      <c r="D31" s="204"/>
      <c r="E31" s="205">
        <v>20</v>
      </c>
      <c r="F31" s="206"/>
      <c r="G31" s="207"/>
      <c r="H31" s="208"/>
      <c r="I31" s="209"/>
      <c r="J31" s="208"/>
      <c r="K31" s="209"/>
      <c r="M31" s="202" t="s">
        <v>123</v>
      </c>
      <c r="O31" s="202"/>
      <c r="Q31" s="192"/>
    </row>
    <row r="32" spans="1:17" ht="12.75">
      <c r="A32" s="200"/>
      <c r="B32" s="201"/>
      <c r="C32" s="203" t="s">
        <v>124</v>
      </c>
      <c r="D32" s="204"/>
      <c r="E32" s="205">
        <v>17</v>
      </c>
      <c r="F32" s="206"/>
      <c r="G32" s="207"/>
      <c r="H32" s="208"/>
      <c r="I32" s="209"/>
      <c r="J32" s="208"/>
      <c r="K32" s="209"/>
      <c r="M32" s="202" t="s">
        <v>124</v>
      </c>
      <c r="O32" s="202"/>
      <c r="Q32" s="192"/>
    </row>
    <row r="33" spans="1:82" ht="22.5">
      <c r="A33" s="193">
        <v>12</v>
      </c>
      <c r="B33" s="194" t="s">
        <v>125</v>
      </c>
      <c r="C33" s="195" t="s">
        <v>126</v>
      </c>
      <c r="D33" s="196" t="s">
        <v>89</v>
      </c>
      <c r="E33" s="197">
        <v>2000</v>
      </c>
      <c r="F33" s="197">
        <v>0</v>
      </c>
      <c r="G33" s="198">
        <f>E33*F33</f>
        <v>0</v>
      </c>
      <c r="H33" s="199">
        <v>0.00033</v>
      </c>
      <c r="I33" s="199">
        <f>E33*H33</f>
        <v>0.66</v>
      </c>
      <c r="J33" s="199">
        <v>-0.00983</v>
      </c>
      <c r="K33" s="199">
        <f>E33*J33</f>
        <v>-19.66</v>
      </c>
      <c r="Q33" s="192">
        <v>2</v>
      </c>
      <c r="AA33" s="165">
        <v>12</v>
      </c>
      <c r="AB33" s="165">
        <v>0</v>
      </c>
      <c r="AC33" s="165">
        <v>32</v>
      </c>
      <c r="BB33" s="165">
        <v>2</v>
      </c>
      <c r="BC33" s="165">
        <f>IF(BB33=1,G33,0)</f>
        <v>0</v>
      </c>
      <c r="BD33" s="165">
        <f>IF(BB33=2,G33,0)</f>
        <v>0</v>
      </c>
      <c r="BE33" s="165">
        <f>IF(BB33=3,G33,0)</f>
        <v>0</v>
      </c>
      <c r="BF33" s="165">
        <f>IF(BB33=4,G33,0)</f>
        <v>0</v>
      </c>
      <c r="BG33" s="165">
        <f>IF(BB33=5,G33,0)</f>
        <v>0</v>
      </c>
      <c r="CA33" s="165">
        <v>12</v>
      </c>
      <c r="CB33" s="165">
        <v>0</v>
      </c>
      <c r="CC33" s="192"/>
      <c r="CD33" s="192"/>
    </row>
    <row r="34" spans="1:82" ht="12.75">
      <c r="A34" s="193">
        <v>13</v>
      </c>
      <c r="B34" s="194" t="s">
        <v>127</v>
      </c>
      <c r="C34" s="195" t="s">
        <v>128</v>
      </c>
      <c r="D34" s="196" t="s">
        <v>61</v>
      </c>
      <c r="E34" s="197"/>
      <c r="F34" s="197">
        <v>0</v>
      </c>
      <c r="G34" s="198">
        <f>E34*F34</f>
        <v>0</v>
      </c>
      <c r="H34" s="199">
        <v>0</v>
      </c>
      <c r="I34" s="199">
        <f>E34*H34</f>
        <v>0</v>
      </c>
      <c r="J34" s="199">
        <v>0</v>
      </c>
      <c r="K34" s="199">
        <f>E34*J34</f>
        <v>0</v>
      </c>
      <c r="Q34" s="192">
        <v>2</v>
      </c>
      <c r="AA34" s="165">
        <v>7</v>
      </c>
      <c r="AB34" s="165">
        <v>1002</v>
      </c>
      <c r="AC34" s="165">
        <v>5</v>
      </c>
      <c r="BB34" s="165">
        <v>2</v>
      </c>
      <c r="BC34" s="165">
        <f>IF(BB34=1,G34,0)</f>
        <v>0</v>
      </c>
      <c r="BD34" s="165">
        <f>IF(BB34=2,G34,0)</f>
        <v>0</v>
      </c>
      <c r="BE34" s="165">
        <f>IF(BB34=3,G34,0)</f>
        <v>0</v>
      </c>
      <c r="BF34" s="165">
        <f>IF(BB34=4,G34,0)</f>
        <v>0</v>
      </c>
      <c r="BG34" s="165">
        <f>IF(BB34=5,G34,0)</f>
        <v>0</v>
      </c>
      <c r="CA34" s="165">
        <v>7</v>
      </c>
      <c r="CB34" s="165">
        <v>1002</v>
      </c>
      <c r="CC34" s="192"/>
      <c r="CD34" s="192"/>
    </row>
    <row r="35" spans="1:59" ht="12.75">
      <c r="A35" s="210"/>
      <c r="B35" s="211" t="s">
        <v>77</v>
      </c>
      <c r="C35" s="212" t="str">
        <f>CONCATENATE(B21," ",C21)</f>
        <v>767 Konstrukce zámečnické</v>
      </c>
      <c r="D35" s="213"/>
      <c r="E35" s="214"/>
      <c r="F35" s="215"/>
      <c r="G35" s="216">
        <f>SUM(G21:G34)</f>
        <v>0</v>
      </c>
      <c r="H35" s="217"/>
      <c r="I35" s="218">
        <f>SUM(I21:I34)</f>
        <v>16.8883</v>
      </c>
      <c r="J35" s="217"/>
      <c r="K35" s="218">
        <f>SUM(K21:K34)</f>
        <v>-36.92</v>
      </c>
      <c r="Q35" s="192">
        <v>4</v>
      </c>
      <c r="BC35" s="219">
        <f>SUM(BC21:BC34)</f>
        <v>0</v>
      </c>
      <c r="BD35" s="219">
        <f>SUM(BD21:BD34)</f>
        <v>0</v>
      </c>
      <c r="BE35" s="219">
        <f>SUM(BE21:BE34)</f>
        <v>0</v>
      </c>
      <c r="BF35" s="219">
        <f>SUM(BF21:BF34)</f>
        <v>0</v>
      </c>
      <c r="BG35" s="219">
        <f>SUM(BG21:BG34)</f>
        <v>0</v>
      </c>
    </row>
    <row r="36" spans="1:17" ht="12.75">
      <c r="A36" s="184" t="s">
        <v>76</v>
      </c>
      <c r="B36" s="185" t="s">
        <v>129</v>
      </c>
      <c r="C36" s="186" t="s">
        <v>130</v>
      </c>
      <c r="D36" s="187"/>
      <c r="E36" s="188"/>
      <c r="F36" s="188"/>
      <c r="G36" s="189"/>
      <c r="H36" s="190"/>
      <c r="I36" s="191"/>
      <c r="J36" s="190"/>
      <c r="K36" s="191"/>
      <c r="Q36" s="192">
        <v>1</v>
      </c>
    </row>
    <row r="37" spans="1:82" ht="12.75">
      <c r="A37" s="193">
        <v>14</v>
      </c>
      <c r="B37" s="194" t="s">
        <v>131</v>
      </c>
      <c r="C37" s="195" t="s">
        <v>132</v>
      </c>
      <c r="D37" s="196" t="s">
        <v>97</v>
      </c>
      <c r="E37" s="197">
        <v>36.92</v>
      </c>
      <c r="F37" s="197">
        <v>0</v>
      </c>
      <c r="G37" s="198">
        <f>E37*F37</f>
        <v>0</v>
      </c>
      <c r="H37" s="199">
        <v>0</v>
      </c>
      <c r="I37" s="199">
        <f>E37*H37</f>
        <v>0</v>
      </c>
      <c r="J37" s="199">
        <v>0</v>
      </c>
      <c r="K37" s="199">
        <f>E37*J37</f>
        <v>0</v>
      </c>
      <c r="Q37" s="192">
        <v>2</v>
      </c>
      <c r="AA37" s="165">
        <v>8</v>
      </c>
      <c r="AB37" s="165">
        <v>0</v>
      </c>
      <c r="AC37" s="165">
        <v>3</v>
      </c>
      <c r="BB37" s="165">
        <v>1</v>
      </c>
      <c r="BC37" s="165">
        <f>IF(BB37=1,G37,0)</f>
        <v>0</v>
      </c>
      <c r="BD37" s="165">
        <f>IF(BB37=2,G37,0)</f>
        <v>0</v>
      </c>
      <c r="BE37" s="165">
        <f>IF(BB37=3,G37,0)</f>
        <v>0</v>
      </c>
      <c r="BF37" s="165">
        <f>IF(BB37=4,G37,0)</f>
        <v>0</v>
      </c>
      <c r="BG37" s="165">
        <f>IF(BB37=5,G37,0)</f>
        <v>0</v>
      </c>
      <c r="CA37" s="165">
        <v>8</v>
      </c>
      <c r="CB37" s="165">
        <v>0</v>
      </c>
      <c r="CC37" s="192"/>
      <c r="CD37" s="192"/>
    </row>
    <row r="38" spans="1:82" ht="12.75">
      <c r="A38" s="193">
        <v>15</v>
      </c>
      <c r="B38" s="194" t="s">
        <v>133</v>
      </c>
      <c r="C38" s="195" t="s">
        <v>134</v>
      </c>
      <c r="D38" s="196" t="s">
        <v>97</v>
      </c>
      <c r="E38" s="197">
        <v>36.92</v>
      </c>
      <c r="F38" s="197">
        <v>0</v>
      </c>
      <c r="G38" s="198">
        <f>E38*F38</f>
        <v>0</v>
      </c>
      <c r="H38" s="199">
        <v>0</v>
      </c>
      <c r="I38" s="199">
        <f>E38*H38</f>
        <v>0</v>
      </c>
      <c r="J38" s="199">
        <v>0</v>
      </c>
      <c r="K38" s="199">
        <f>E38*J38</f>
        <v>0</v>
      </c>
      <c r="Q38" s="192">
        <v>2</v>
      </c>
      <c r="AA38" s="165">
        <v>8</v>
      </c>
      <c r="AB38" s="165">
        <v>0</v>
      </c>
      <c r="AC38" s="165">
        <v>3</v>
      </c>
      <c r="BB38" s="165">
        <v>1</v>
      </c>
      <c r="BC38" s="165">
        <f>IF(BB38=1,G38,0)</f>
        <v>0</v>
      </c>
      <c r="BD38" s="165">
        <f>IF(BB38=2,G38,0)</f>
        <v>0</v>
      </c>
      <c r="BE38" s="165">
        <f>IF(BB38=3,G38,0)</f>
        <v>0</v>
      </c>
      <c r="BF38" s="165">
        <f>IF(BB38=4,G38,0)</f>
        <v>0</v>
      </c>
      <c r="BG38" s="165">
        <f>IF(BB38=5,G38,0)</f>
        <v>0</v>
      </c>
      <c r="CA38" s="165">
        <v>8</v>
      </c>
      <c r="CB38" s="165">
        <v>0</v>
      </c>
      <c r="CC38" s="192"/>
      <c r="CD38" s="192"/>
    </row>
    <row r="39" spans="1:82" ht="12.75">
      <c r="A39" s="193">
        <v>16</v>
      </c>
      <c r="B39" s="194" t="s">
        <v>135</v>
      </c>
      <c r="C39" s="195" t="s">
        <v>136</v>
      </c>
      <c r="D39" s="196" t="s">
        <v>97</v>
      </c>
      <c r="E39" s="197">
        <v>332.28</v>
      </c>
      <c r="F39" s="197">
        <v>0</v>
      </c>
      <c r="G39" s="198">
        <f>E39*F39</f>
        <v>0</v>
      </c>
      <c r="H39" s="199">
        <v>0</v>
      </c>
      <c r="I39" s="199">
        <f>E39*H39</f>
        <v>0</v>
      </c>
      <c r="J39" s="199">
        <v>0</v>
      </c>
      <c r="K39" s="199">
        <f>E39*J39</f>
        <v>0</v>
      </c>
      <c r="Q39" s="192">
        <v>2</v>
      </c>
      <c r="AA39" s="165">
        <v>8</v>
      </c>
      <c r="AB39" s="165">
        <v>0</v>
      </c>
      <c r="AC39" s="165">
        <v>3</v>
      </c>
      <c r="BB39" s="165">
        <v>1</v>
      </c>
      <c r="BC39" s="165">
        <f>IF(BB39=1,G39,0)</f>
        <v>0</v>
      </c>
      <c r="BD39" s="165">
        <f>IF(BB39=2,G39,0)</f>
        <v>0</v>
      </c>
      <c r="BE39" s="165">
        <f>IF(BB39=3,G39,0)</f>
        <v>0</v>
      </c>
      <c r="BF39" s="165">
        <f>IF(BB39=4,G39,0)</f>
        <v>0</v>
      </c>
      <c r="BG39" s="165">
        <f>IF(BB39=5,G39,0)</f>
        <v>0</v>
      </c>
      <c r="CA39" s="165">
        <v>8</v>
      </c>
      <c r="CB39" s="165">
        <v>0</v>
      </c>
      <c r="CC39" s="192"/>
      <c r="CD39" s="192"/>
    </row>
    <row r="40" spans="1:82" ht="12.75">
      <c r="A40" s="193">
        <v>17</v>
      </c>
      <c r="B40" s="194" t="s">
        <v>137</v>
      </c>
      <c r="C40" s="195" t="s">
        <v>138</v>
      </c>
      <c r="D40" s="196" t="s">
        <v>97</v>
      </c>
      <c r="E40" s="197">
        <v>36.92</v>
      </c>
      <c r="F40" s="197">
        <v>0</v>
      </c>
      <c r="G40" s="198">
        <f>E40*F40</f>
        <v>0</v>
      </c>
      <c r="H40" s="199">
        <v>0</v>
      </c>
      <c r="I40" s="199">
        <f>E40*H40</f>
        <v>0</v>
      </c>
      <c r="J40" s="199">
        <v>0</v>
      </c>
      <c r="K40" s="199">
        <f>E40*J40</f>
        <v>0</v>
      </c>
      <c r="Q40" s="192">
        <v>2</v>
      </c>
      <c r="AA40" s="165">
        <v>8</v>
      </c>
      <c r="AB40" s="165">
        <v>0</v>
      </c>
      <c r="AC40" s="165">
        <v>3</v>
      </c>
      <c r="BB40" s="165">
        <v>1</v>
      </c>
      <c r="BC40" s="165">
        <f>IF(BB40=1,G40,0)</f>
        <v>0</v>
      </c>
      <c r="BD40" s="165">
        <f>IF(BB40=2,G40,0)</f>
        <v>0</v>
      </c>
      <c r="BE40" s="165">
        <f>IF(BB40=3,G40,0)</f>
        <v>0</v>
      </c>
      <c r="BF40" s="165">
        <f>IF(BB40=4,G40,0)</f>
        <v>0</v>
      </c>
      <c r="BG40" s="165">
        <f>IF(BB40=5,G40,0)</f>
        <v>0</v>
      </c>
      <c r="CA40" s="165">
        <v>8</v>
      </c>
      <c r="CB40" s="165">
        <v>0</v>
      </c>
      <c r="CC40" s="192"/>
      <c r="CD40" s="192"/>
    </row>
    <row r="41" spans="1:82" ht="22.5">
      <c r="A41" s="193">
        <v>18</v>
      </c>
      <c r="B41" s="194" t="s">
        <v>139</v>
      </c>
      <c r="C41" s="195" t="s">
        <v>140</v>
      </c>
      <c r="D41" s="196" t="s">
        <v>97</v>
      </c>
      <c r="E41" s="197">
        <v>147.68</v>
      </c>
      <c r="F41" s="197">
        <v>0</v>
      </c>
      <c r="G41" s="198">
        <f>E41*F41</f>
        <v>0</v>
      </c>
      <c r="H41" s="199">
        <v>0</v>
      </c>
      <c r="I41" s="199">
        <f>E41*H41</f>
        <v>0</v>
      </c>
      <c r="J41" s="199">
        <v>0</v>
      </c>
      <c r="K41" s="199">
        <f>E41*J41</f>
        <v>0</v>
      </c>
      <c r="Q41" s="192">
        <v>2</v>
      </c>
      <c r="AA41" s="165">
        <v>8</v>
      </c>
      <c r="AB41" s="165">
        <v>0</v>
      </c>
      <c r="AC41" s="165">
        <v>3</v>
      </c>
      <c r="BB41" s="165">
        <v>1</v>
      </c>
      <c r="BC41" s="165">
        <f>IF(BB41=1,G41,0)</f>
        <v>0</v>
      </c>
      <c r="BD41" s="165">
        <f>IF(BB41=2,G41,0)</f>
        <v>0</v>
      </c>
      <c r="BE41" s="165">
        <f>IF(BB41=3,G41,0)</f>
        <v>0</v>
      </c>
      <c r="BF41" s="165">
        <f>IF(BB41=4,G41,0)</f>
        <v>0</v>
      </c>
      <c r="BG41" s="165">
        <f>IF(BB41=5,G41,0)</f>
        <v>0</v>
      </c>
      <c r="CA41" s="165">
        <v>8</v>
      </c>
      <c r="CB41" s="165">
        <v>0</v>
      </c>
      <c r="CC41" s="192"/>
      <c r="CD41" s="192"/>
    </row>
    <row r="42" spans="1:82" ht="12.75">
      <c r="A42" s="193">
        <v>19</v>
      </c>
      <c r="B42" s="194" t="s">
        <v>141</v>
      </c>
      <c r="C42" s="195" t="s">
        <v>142</v>
      </c>
      <c r="D42" s="196" t="s">
        <v>97</v>
      </c>
      <c r="E42" s="197">
        <v>36.92</v>
      </c>
      <c r="F42" s="197">
        <v>0</v>
      </c>
      <c r="G42" s="198">
        <f>E42*F42</f>
        <v>0</v>
      </c>
      <c r="H42" s="199">
        <v>0</v>
      </c>
      <c r="I42" s="199">
        <f>E42*H42</f>
        <v>0</v>
      </c>
      <c r="J42" s="199">
        <v>0</v>
      </c>
      <c r="K42" s="199">
        <f>E42*J42</f>
        <v>0</v>
      </c>
      <c r="Q42" s="192">
        <v>2</v>
      </c>
      <c r="AA42" s="165">
        <v>8</v>
      </c>
      <c r="AB42" s="165">
        <v>0</v>
      </c>
      <c r="AC42" s="165">
        <v>3</v>
      </c>
      <c r="BB42" s="165">
        <v>1</v>
      </c>
      <c r="BC42" s="165">
        <f>IF(BB42=1,G42,0)</f>
        <v>0</v>
      </c>
      <c r="BD42" s="165">
        <f>IF(BB42=2,G42,0)</f>
        <v>0</v>
      </c>
      <c r="BE42" s="165">
        <f>IF(BB42=3,G42,0)</f>
        <v>0</v>
      </c>
      <c r="BF42" s="165">
        <f>IF(BB42=4,G42,0)</f>
        <v>0</v>
      </c>
      <c r="BG42" s="165">
        <f>IF(BB42=5,G42,0)</f>
        <v>0</v>
      </c>
      <c r="CA42" s="165">
        <v>8</v>
      </c>
      <c r="CB42" s="165">
        <v>0</v>
      </c>
      <c r="CC42" s="192"/>
      <c r="CD42" s="192"/>
    </row>
    <row r="43" spans="1:59" ht="12.75">
      <c r="A43" s="210"/>
      <c r="B43" s="211" t="s">
        <v>77</v>
      </c>
      <c r="C43" s="212" t="str">
        <f>CONCATENATE(B36," ",C36)</f>
        <v>D96 Přesuny suti a vybouraných hmot</v>
      </c>
      <c r="D43" s="213"/>
      <c r="E43" s="214"/>
      <c r="F43" s="215"/>
      <c r="G43" s="216">
        <f>SUM(G36:G42)</f>
        <v>0</v>
      </c>
      <c r="H43" s="217"/>
      <c r="I43" s="218">
        <f>SUM(I36:I42)</f>
        <v>0</v>
      </c>
      <c r="J43" s="217"/>
      <c r="K43" s="218">
        <f>SUM(K36:K42)</f>
        <v>0</v>
      </c>
      <c r="Q43" s="192">
        <v>4</v>
      </c>
      <c r="BC43" s="219">
        <f>SUM(BC36:BC42)</f>
        <v>0</v>
      </c>
      <c r="BD43" s="219">
        <f>SUM(BD36:BD42)</f>
        <v>0</v>
      </c>
      <c r="BE43" s="219">
        <f>SUM(BE36:BE42)</f>
        <v>0</v>
      </c>
      <c r="BF43" s="219">
        <f>SUM(BF36:BF42)</f>
        <v>0</v>
      </c>
      <c r="BG43" s="219">
        <f>SUM(BG36:BG42)</f>
        <v>0</v>
      </c>
    </row>
    <row r="44" ht="12.75">
      <c r="E44" s="165"/>
    </row>
    <row r="45" ht="12.75">
      <c r="E45" s="165"/>
    </row>
    <row r="46" ht="12.75">
      <c r="E46" s="165"/>
    </row>
    <row r="47" ht="12.75">
      <c r="E47" s="165"/>
    </row>
    <row r="48" ht="12.75">
      <c r="E48" s="165"/>
    </row>
    <row r="49" ht="12.75">
      <c r="E49" s="165"/>
    </row>
    <row r="50" ht="12.75">
      <c r="E50" s="165"/>
    </row>
    <row r="51" ht="12.75">
      <c r="E51" s="165"/>
    </row>
    <row r="52" ht="12.75">
      <c r="E52" s="165"/>
    </row>
    <row r="53" ht="12.75">
      <c r="E53" s="165"/>
    </row>
    <row r="54" ht="12.75">
      <c r="E54" s="165"/>
    </row>
    <row r="55" ht="12.75">
      <c r="E55" s="165"/>
    </row>
    <row r="56" ht="12.75">
      <c r="E56" s="165"/>
    </row>
    <row r="57" ht="12.75">
      <c r="E57" s="165"/>
    </row>
    <row r="58" ht="12.75">
      <c r="E58" s="165"/>
    </row>
    <row r="59" ht="12.75">
      <c r="E59" s="165"/>
    </row>
    <row r="60" ht="12.75">
      <c r="E60" s="165"/>
    </row>
    <row r="61" ht="12.75">
      <c r="E61" s="165"/>
    </row>
    <row r="62" ht="12.75">
      <c r="E62" s="165"/>
    </row>
    <row r="63" ht="12.75">
      <c r="E63" s="165"/>
    </row>
    <row r="64" ht="12.75">
      <c r="E64" s="165"/>
    </row>
    <row r="65" ht="12.75">
      <c r="E65" s="165"/>
    </row>
    <row r="66" ht="12.75">
      <c r="E66" s="165"/>
    </row>
    <row r="67" spans="1:7" ht="12.75">
      <c r="A67" s="208"/>
      <c r="B67" s="208"/>
      <c r="C67" s="208"/>
      <c r="D67" s="208"/>
      <c r="E67" s="208"/>
      <c r="F67" s="208"/>
      <c r="G67" s="208"/>
    </row>
    <row r="68" spans="1:7" ht="12.75">
      <c r="A68" s="208"/>
      <c r="B68" s="208"/>
      <c r="C68" s="208"/>
      <c r="D68" s="208"/>
      <c r="E68" s="208"/>
      <c r="F68" s="208"/>
      <c r="G68" s="208"/>
    </row>
    <row r="69" spans="1:7" ht="12.75">
      <c r="A69" s="208"/>
      <c r="B69" s="208"/>
      <c r="C69" s="208"/>
      <c r="D69" s="208"/>
      <c r="E69" s="208"/>
      <c r="F69" s="208"/>
      <c r="G69" s="208"/>
    </row>
    <row r="70" spans="1:7" ht="12.75">
      <c r="A70" s="208"/>
      <c r="B70" s="208"/>
      <c r="C70" s="208"/>
      <c r="D70" s="208"/>
      <c r="E70" s="208"/>
      <c r="F70" s="208"/>
      <c r="G70" s="208"/>
    </row>
    <row r="71" ht="12.75">
      <c r="E71" s="165"/>
    </row>
    <row r="72" ht="12.75">
      <c r="E72" s="165"/>
    </row>
    <row r="73" ht="12.75">
      <c r="E73" s="165"/>
    </row>
    <row r="74" ht="12.75">
      <c r="E74" s="165"/>
    </row>
    <row r="75" ht="12.75">
      <c r="E75" s="165"/>
    </row>
    <row r="76" ht="12.75">
      <c r="E76" s="165"/>
    </row>
    <row r="77" ht="12.75">
      <c r="E77" s="165"/>
    </row>
    <row r="78" ht="12.75">
      <c r="E78" s="165"/>
    </row>
    <row r="79" ht="12.75">
      <c r="E79" s="165"/>
    </row>
    <row r="80" ht="12.75">
      <c r="E80" s="165"/>
    </row>
    <row r="81" ht="12.75">
      <c r="E81" s="165"/>
    </row>
    <row r="82" ht="12.75">
      <c r="E82" s="165"/>
    </row>
    <row r="83" ht="12.75">
      <c r="E83" s="165"/>
    </row>
    <row r="84" ht="12.75">
      <c r="E84" s="165"/>
    </row>
    <row r="85" ht="12.75">
      <c r="E85" s="165"/>
    </row>
    <row r="86" ht="12.75">
      <c r="E86" s="165"/>
    </row>
    <row r="87" ht="12.75">
      <c r="E87" s="165"/>
    </row>
    <row r="88" ht="12.75">
      <c r="E88" s="165"/>
    </row>
    <row r="89" ht="12.75">
      <c r="E89" s="165"/>
    </row>
    <row r="90" ht="12.75">
      <c r="E90" s="165"/>
    </row>
    <row r="91" ht="12.75">
      <c r="E91" s="165"/>
    </row>
    <row r="92" ht="12.75">
      <c r="E92" s="165"/>
    </row>
    <row r="93" ht="12.75">
      <c r="E93" s="165"/>
    </row>
    <row r="94" ht="12.75">
      <c r="E94" s="165"/>
    </row>
    <row r="95" ht="12.75">
      <c r="E95" s="165"/>
    </row>
    <row r="96" ht="12.75">
      <c r="E96" s="165"/>
    </row>
    <row r="97" ht="12.75">
      <c r="E97" s="165"/>
    </row>
    <row r="98" ht="12.75">
      <c r="E98" s="165"/>
    </row>
    <row r="99" ht="12.75">
      <c r="E99" s="165"/>
    </row>
    <row r="100" ht="12.75">
      <c r="E100" s="165"/>
    </row>
    <row r="101" ht="12.75">
      <c r="E101" s="165"/>
    </row>
    <row r="102" spans="1:2" ht="12.75">
      <c r="A102" s="220"/>
      <c r="B102" s="220"/>
    </row>
    <row r="103" spans="1:7" ht="12.75">
      <c r="A103" s="208"/>
      <c r="B103" s="208"/>
      <c r="C103" s="221"/>
      <c r="D103" s="221"/>
      <c r="E103" s="222"/>
      <c r="F103" s="221"/>
      <c r="G103" s="223"/>
    </row>
    <row r="104" spans="1:7" ht="12.75">
      <c r="A104" s="224"/>
      <c r="B104" s="224"/>
      <c r="C104" s="208"/>
      <c r="D104" s="208"/>
      <c r="E104" s="225"/>
      <c r="F104" s="208"/>
      <c r="G104" s="208"/>
    </row>
    <row r="105" spans="1:7" ht="12.75">
      <c r="A105" s="208"/>
      <c r="B105" s="208"/>
      <c r="C105" s="208"/>
      <c r="D105" s="208"/>
      <c r="E105" s="225"/>
      <c r="F105" s="208"/>
      <c r="G105" s="208"/>
    </row>
    <row r="106" spans="1:7" ht="12.75">
      <c r="A106" s="208"/>
      <c r="B106" s="208"/>
      <c r="C106" s="208"/>
      <c r="D106" s="208"/>
      <c r="E106" s="225"/>
      <c r="F106" s="208"/>
      <c r="G106" s="208"/>
    </row>
    <row r="107" spans="1:7" ht="12.75">
      <c r="A107" s="208"/>
      <c r="B107" s="208"/>
      <c r="C107" s="208"/>
      <c r="D107" s="208"/>
      <c r="E107" s="225"/>
      <c r="F107" s="208"/>
      <c r="G107" s="208"/>
    </row>
    <row r="108" spans="1:7" ht="12.75">
      <c r="A108" s="208"/>
      <c r="B108" s="208"/>
      <c r="C108" s="208"/>
      <c r="D108" s="208"/>
      <c r="E108" s="225"/>
      <c r="F108" s="208"/>
      <c r="G108" s="208"/>
    </row>
    <row r="109" spans="1:7" ht="12.75">
      <c r="A109" s="208"/>
      <c r="B109" s="208"/>
      <c r="C109" s="208"/>
      <c r="D109" s="208"/>
      <c r="E109" s="225"/>
      <c r="F109" s="208"/>
      <c r="G109" s="208"/>
    </row>
    <row r="110" spans="1:7" ht="12.75">
      <c r="A110" s="208"/>
      <c r="B110" s="208"/>
      <c r="C110" s="208"/>
      <c r="D110" s="208"/>
      <c r="E110" s="225"/>
      <c r="F110" s="208"/>
      <c r="G110" s="208"/>
    </row>
    <row r="111" spans="1:7" ht="12.75">
      <c r="A111" s="208"/>
      <c r="B111" s="208"/>
      <c r="C111" s="208"/>
      <c r="D111" s="208"/>
      <c r="E111" s="225"/>
      <c r="F111" s="208"/>
      <c r="G111" s="208"/>
    </row>
    <row r="112" spans="1:7" ht="12.75">
      <c r="A112" s="208"/>
      <c r="B112" s="208"/>
      <c r="C112" s="208"/>
      <c r="D112" s="208"/>
      <c r="E112" s="225"/>
      <c r="F112" s="208"/>
      <c r="G112" s="208"/>
    </row>
    <row r="113" spans="1:7" ht="12.75">
      <c r="A113" s="208"/>
      <c r="B113" s="208"/>
      <c r="C113" s="208"/>
      <c r="D113" s="208"/>
      <c r="E113" s="225"/>
      <c r="F113" s="208"/>
      <c r="G113" s="208"/>
    </row>
    <row r="114" spans="1:7" ht="12.75">
      <c r="A114" s="208"/>
      <c r="B114" s="208"/>
      <c r="C114" s="208"/>
      <c r="D114" s="208"/>
      <c r="E114" s="225"/>
      <c r="F114" s="208"/>
      <c r="G114" s="208"/>
    </row>
    <row r="115" spans="1:7" ht="12.75">
      <c r="A115" s="208"/>
      <c r="B115" s="208"/>
      <c r="C115" s="208"/>
      <c r="D115" s="208"/>
      <c r="E115" s="225"/>
      <c r="F115" s="208"/>
      <c r="G115" s="208"/>
    </row>
    <row r="116" spans="1:7" ht="12.75">
      <c r="A116" s="208"/>
      <c r="B116" s="208"/>
      <c r="C116" s="208"/>
      <c r="D116" s="208"/>
      <c r="E116" s="225"/>
      <c r="F116" s="208"/>
      <c r="G116" s="208"/>
    </row>
  </sheetData>
  <sheetProtection/>
  <mergeCells count="12">
    <mergeCell ref="C24:D24"/>
    <mergeCell ref="C25:D25"/>
    <mergeCell ref="C30:D30"/>
    <mergeCell ref="C31:D31"/>
    <mergeCell ref="C32:D32"/>
    <mergeCell ref="C16:D16"/>
    <mergeCell ref="C18:D18"/>
    <mergeCell ref="C19:D19"/>
    <mergeCell ref="A1:G1"/>
    <mergeCell ref="A3:B3"/>
    <mergeCell ref="A4:B4"/>
    <mergeCell ref="E4:G4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Pípalová</dc:creator>
  <cp:keywords/>
  <dc:description/>
  <cp:lastModifiedBy>Marta Pípalová</cp:lastModifiedBy>
  <dcterms:created xsi:type="dcterms:W3CDTF">2015-10-25T17:18:57Z</dcterms:created>
  <dcterms:modified xsi:type="dcterms:W3CDTF">2015-10-25T17:19:38Z</dcterms:modified>
  <cp:category/>
  <cp:version/>
  <cp:contentType/>
  <cp:contentStatus/>
</cp:coreProperties>
</file>