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Rekapitulace stavby" sheetId="1" r:id="rId1"/>
    <sheet name="SO 1 - překladiště" sheetId="2" r:id="rId2"/>
    <sheet name="VON - Vedlejší a ostatní ..." sheetId="3" r:id="rId3"/>
    <sheet name="Pokyny pro vyplnění" sheetId="4" r:id="rId4"/>
  </sheets>
  <definedNames>
    <definedName name="_xlnm._FilterDatabase" localSheetId="1" hidden="1">'SO 1 - překladiště'!$C$86:$K$86</definedName>
    <definedName name="_xlnm._FilterDatabase" localSheetId="2" hidden="1">'VON - Vedlejší a ostatní ...'!$C$80:$K$80</definedName>
    <definedName name="_xlnm.Print_Titles" localSheetId="0">'Rekapitulace stavby'!$49:$49</definedName>
    <definedName name="_xlnm.Print_Titles" localSheetId="1">'SO 1 - překladiště'!$86:$86</definedName>
    <definedName name="_xlnm.Print_Titles" localSheetId="2">'VON - Vedlejší a ostatní ...'!$80:$80</definedName>
    <definedName name="_xlnm.Print_Area" localSheetId="3">'Pokyny pro vyplnění'!$B$2:$K$69,'Pokyny pro vyplnění'!$B$72:$K$116,'Pokyny pro vyplnění'!$B$119:$K$188,'Pokyny pro vyplnění'!$B$192:$K$212</definedName>
    <definedName name="_xlnm.Print_Area" localSheetId="0">'Rekapitulace stavby'!$D$4:$AO$33,'Rekapitulace stavby'!$C$39:$AQ$54</definedName>
    <definedName name="_xlnm.Print_Area" localSheetId="1">'SO 1 - překladiště'!$C$4:$J$36,'SO 1 - překladiště'!$C$42:$J$68,'SO 1 - překladiště'!$C$74:$K$178</definedName>
    <definedName name="_xlnm.Print_Area" localSheetId="2">'VON - Vedlejší a ostatní ...'!$C$4:$J$36,'VON - Vedlejší a ostatní ...'!$C$42:$J$62,'VON - Vedlejší a ostatní ...'!$C$68:$K$104</definedName>
  </definedNames>
  <calcPr fullCalcOnLoad="1"/>
</workbook>
</file>

<file path=xl/sharedStrings.xml><?xml version="1.0" encoding="utf-8"?>
<sst xmlns="http://schemas.openxmlformats.org/spreadsheetml/2006/main" count="1711" uniqueCount="507">
  <si>
    <t>Export VZ</t>
  </si>
  <si>
    <t>List obsahuje:</t>
  </si>
  <si>
    <t>3.0</t>
  </si>
  <si>
    <t>ZAMOK</t>
  </si>
  <si>
    <t>False</t>
  </si>
  <si>
    <t>{471c54d6-6969-4b10-8837-9bfd4d0185a2}</t>
  </si>
  <si>
    <t>0,01</t>
  </si>
  <si>
    <t>21</t>
  </si>
  <si>
    <t>15</t>
  </si>
  <si>
    <t>REKAPITULACE STAVBY</t>
  </si>
  <si>
    <t>v ---  níže se nacházejí doplnkové a pomocné údaje k sestavám  --- v</t>
  </si>
  <si>
    <t>Návod na vyplnění</t>
  </si>
  <si>
    <t>0,001</t>
  </si>
  <si>
    <t>Kód:</t>
  </si>
  <si>
    <t>H15-045</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</si>
  <si>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</si>
  <si>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</si>
  <si>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VD Brandýs n. L. - oprava překladiště v DPK na PB</t>
  </si>
  <si>
    <t>0,1</t>
  </si>
  <si>
    <t>KSO:</t>
  </si>
  <si>
    <t>833 2</t>
  </si>
  <si>
    <t>CC-CZ:</t>
  </si>
  <si>
    <t/>
  </si>
  <si>
    <t>1</t>
  </si>
  <si>
    <t>Místo:</t>
  </si>
  <si>
    <t xml:space="preserve"> </t>
  </si>
  <si>
    <t>Datum:</t>
  </si>
  <si>
    <t>26.8.2015</t>
  </si>
  <si>
    <t>10</t>
  </si>
  <si>
    <t>100</t>
  </si>
  <si>
    <t>Zadavatel:</t>
  </si>
  <si>
    <t>IČ:</t>
  </si>
  <si>
    <t>DIČ:</t>
  </si>
  <si>
    <t>Uchazeč:</t>
  </si>
  <si>
    <t>Vyplň údaj</t>
  </si>
  <si>
    <t>Projektant:</t>
  </si>
  <si>
    <t>True</t>
  </si>
  <si>
    <t>Poznámka:</t>
  </si>
  <si>
    <t>Soupis prací je sestaven s využitím položek Cenové soustavy ÚRS. Cenové a technické podmínky položek Cenové soustavy ÚRS, které nejsou uvedeny v soupisu prací(informace z tzv. úvodních částí katalogů) jsou neomezeně dálkově k dispozici na
www.cs-urs.cz. Položky soupisu prací, které nemají ve sloupci „Cenová soustava“uveden žádný údaj, nepochází z Cenové soustavy ÚRS.</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</si>
  <si>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</si>
  <si>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</si>
  <si>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</si>
  <si>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</si>
  <si>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</si>
  <si>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</si>
  <si>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</si>
  <si>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</si>
  <si>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</si>
  <si>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</si>
  <si>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</si>
  <si>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</si>
  <si>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</si>
  <si>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</si>
  <si>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</si>
  <si>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</si>
  <si>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</si>
  <si>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</si>
  <si>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</si>
  <si>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</si>
  <si>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</si>
  <si>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</si>
  <si>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</si>
  <si>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</si>
  <si>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</si>
  <si>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</si>
  <si>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</si>
  <si>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</si>
  <si>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</si>
  <si>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</si>
  <si>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</si>
  <si>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</si>
  <si>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</si>
  <si>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</si>
  <si>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</si>
  <si>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</si>
  <si>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</si>
  <si>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</si>
  <si>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 1</t>
  </si>
  <si>
    <t>překladiště</t>
  </si>
  <si>
    <t>STA</t>
  </si>
  <si>
    <t>{8559f5c5-9bb0-4cc2-bac7-b76cf30292db}</t>
  </si>
  <si>
    <t>2</t>
  </si>
  <si>
    <t>VON</t>
  </si>
  <si>
    <t>Vedlejší a ostatní náklady</t>
  </si>
  <si>
    <t>{3e627585-2c6f-4b6a-86cf-2a1deb3f10bb}</t>
  </si>
  <si>
    <t>Zpět na list:</t>
  </si>
  <si>
    <t>KRYCÍ LIST SOUPISU</t>
  </si>
  <si>
    <t>Objekt:</t>
  </si>
  <si>
    <t>SO 1 - překladiště</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</si>
  <si>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</si>
  <si>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</si>
  <si>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</si>
  <si>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</si>
  <si>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</si>
  <si>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</si>
  <si>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</si>
  <si>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</si>
  <si>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</si>
  <si>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</si>
  <si>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</si>
  <si>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</si>
  <si>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</si>
  <si>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</si>
  <si>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</si>
  <si>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783 - Dokončovací práce - nátěry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</si>
  <si>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</si>
  <si>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</si>
  <si>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</si>
  <si>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</si>
  <si>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</si>
  <si>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</si>
  <si>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</si>
  <si>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</si>
  <si>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</si>
  <si>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</si>
  <si>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</si>
  <si>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</si>
  <si>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</si>
  <si>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</si>
  <si>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</si>
  <si>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</si>
  <si>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</si>
  <si>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</si>
  <si>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</si>
  <si>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113107232</t>
  </si>
  <si>
    <t>Odstranění podkladu pl přes 200 m2 z betonu prostého tl 300 mm</t>
  </si>
  <si>
    <t>m2</t>
  </si>
  <si>
    <t>CS ÚRS 2015 02</t>
  </si>
  <si>
    <t>4</t>
  </si>
  <si>
    <t>-1842063850</t>
  </si>
  <si>
    <t>PP</t>
  </si>
  <si>
    <t>Odstranění podkladů nebo krytů s přemístěním hmot na skládku na vzdálenost do 20 m nebo s naložením na dopravní prostředek v ploše jednotlivě přes 200 m2 z betonu prostého, o tl. vrstvy přes 150 do 300 mm</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</si>
  <si>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</si>
  <si>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</si>
  <si>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VV</t>
  </si>
  <si>
    <t>673 "D.2 Situace stavby"</t>
  </si>
  <si>
    <t>122201101</t>
  </si>
  <si>
    <t>Odkopávky a prokopávky nezapažené v hornině tř. 3 objem do 100 m3</t>
  </si>
  <si>
    <t>m3</t>
  </si>
  <si>
    <t>311407260</t>
  </si>
  <si>
    <t>Odkopávky a prokopávky nezapažené s přehozením výkopku na vzdálenost do 3 m nebo s naložením na dopravní prostředek v hornině tř. 3 do 100 m3</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</si>
  <si>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</si>
  <si>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673*0,05 "odtěžení části podkladní vrstvy pod původní betonovou deskou"</t>
  </si>
  <si>
    <t>3</t>
  </si>
  <si>
    <t>133202011</t>
  </si>
  <si>
    <t>Hloubení šachet ručním nebo pneum nářadím v soudržných horninách tř. 3, plocha výkopu do 4 m2</t>
  </si>
  <si>
    <t>2130749198</t>
  </si>
  <si>
    <t>Hloubení zapažených i nezapažených šachet plocha výkopu do 20 m2 ručním nebo pneumatickým nářadím s případným nutným přemístěním výkopku ve výkopišti v horninách soudržných tř. 3, plocha výkopu do 4 m2</t>
  </si>
  <si>
    <t xml:space="preserve">Poznámka k souboru cen:
1. V cenách jsou započteny i náklady na přehození výkopku na přilehlém terénu na vzdálenost do 5 m     od hrany šachty nebo naložení na dopravní prostředek. 2. V cenách 10-2011 až 30-3012 jsou započteny i náklady na svislý přesun horniny po házečkách do 2     metrů. </t>
  </si>
  <si>
    <t>3*3*(2*0,5*0,5) "ruční očištění táhel tam kde dojde k jejich odhalení - předpoklad 9 ks táhel"</t>
  </si>
  <si>
    <t>174101101</t>
  </si>
  <si>
    <t>Zásyp jam, šachet rýh nebo kolem objektů sypaninou se zhutněním</t>
  </si>
  <si>
    <t>502402710</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</si>
  <si>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</si>
  <si>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</si>
  <si>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9*(2*0,5*0,5) "obsypání táhel písek tam, kde došlo k jejich odhalení - předpoklad 9 ks táhel"</t>
  </si>
  <si>
    <t>(4/3)*pi*0,05*0,05*0,05 "propad na kótě staničení 147"</t>
  </si>
  <si>
    <t>(4/3)*pi*0,05*0,05*0,05 "propad na kótě staničení 152"</t>
  </si>
  <si>
    <t>2*3*1,8 "kopaná sonda na kótě staničení 160"</t>
  </si>
  <si>
    <t>(4/3)*pi*0,75*0,75*0,75 "propad na kótě staničení 200"</t>
  </si>
  <si>
    <t>(4/3)*pi*0,95*0,95*0,95 "propad na kótě staničení 220"</t>
  </si>
  <si>
    <t>(4/3)*pi*0,45*0,45*0,45 "propad na kótě staničení 220"</t>
  </si>
  <si>
    <t>(4/3)*pi*0,15*0,15*0,15 "propad na kótě staničení 230"</t>
  </si>
  <si>
    <t>(4/3)*pi*0,45*0,45*0,45 "propad na kótě staničení 245"</t>
  </si>
  <si>
    <t>((1,55*1+2,05*2)*1,5)/2 "zásyp za úhlovou zdí ve staničení 255"</t>
  </si>
  <si>
    <t>Součet</t>
  </si>
  <si>
    <t>5</t>
  </si>
  <si>
    <t>M</t>
  </si>
  <si>
    <t>583312000</t>
  </si>
  <si>
    <t>štěrkopísek netříděný zásypový materiál</t>
  </si>
  <si>
    <t>t</t>
  </si>
  <si>
    <t>8</t>
  </si>
  <si>
    <t>575460237</t>
  </si>
  <si>
    <t>Kamenivo přírodní těžené pro stavební účely  PTK  (drobné, hrubé, štěrkopísky) kamenivo mimo normu frakce 0-2 štěrkopísek netříděný</t>
  </si>
  <si>
    <t>(3*3*(2*0,5*0,5))*1,8 "obsypání táhel písek tam, kde došlo k jejich odhalení - předpoklad 9 ks táhel"</t>
  </si>
  <si>
    <t>Svislé a kompletní konstrukce</t>
  </si>
  <si>
    <t>6</t>
  </si>
  <si>
    <t>320101111</t>
  </si>
  <si>
    <t>Osazení betonových a železobetonových prefabrikátů hmotnosti do 1000 kg</t>
  </si>
  <si>
    <t>-266775616</t>
  </si>
  <si>
    <t>Osazení betonových a železobetonových prefabrikátů hmotnosti jednotlivě do 1 000 kg</t>
  </si>
  <si>
    <t xml:space="preserve">Poznámka k souboru cen:
1. Ceny neplatí pro :     a) osazení patky pro dlažbu z prefabrikátů, tyto se oceňují cenami souboru cen 461 10-11         Osazení patky pro dlažbu z betonových nebo železobetonových prefabrikátů,     b) zához a záhozovou patku z betonových bloků i tyto se oceňují cenami souboru cen 462 92- . .         Zřízení záhozu z betonových bloků,     c) dlažbu z betonových desek a tvárnic sklonu do 1:1 o hmotnosti prvku do 1500 kg; tyto se         oceňují cenami souboru cen 465 92- . . Kladení dlažby z betonových desek a a tvárnic,     d) osazení prefabrikátů předpínaných v konstrukci; tyto se oceňují individuálně. 2. V cenách jsou započteny i náklady na:     a) kotevní prvky,     b) odstranění transportní výztuže. 3. V cenách nejsou započteny náklady na:     a) podkladní betony; tyto se oceňují cenami souboru cen 451 31-51 Podkladní nebo vyrovnávací         vrstva z betonu prostého,     b) výplňový beton otvorů (mimo spár), tento se oceňuje cenami souboru cen 936 45-71 Zálivka         kotevních šroubů, ocelových konstrukcí, různých dutin apod.,     c) dodávku prefabrikátů; tyto se oceňují ve specifikaci. 4. Objem se stanoví v m3 hmoty prefabrikátů jednotlivých hmotnostních stupňů. </t>
  </si>
  <si>
    <t>0,4 "jeden ks prefabrikátu úhlové zdi výšky 1,55 m"</t>
  </si>
  <si>
    <t>7</t>
  </si>
  <si>
    <t>M1</t>
  </si>
  <si>
    <t>ŽB prvek o rozměrech a parametrech dle  projektové dokumentace, např. TZX 99/70/155</t>
  </si>
  <si>
    <t>ks</t>
  </si>
  <si>
    <t>-1906770075</t>
  </si>
  <si>
    <t>320101112</t>
  </si>
  <si>
    <t>Osazení betonových a železobetonových prefabrikátů hmotnosti nad 1000 do 5000 kg</t>
  </si>
  <si>
    <t>-1079158550</t>
  </si>
  <si>
    <t>Osazení betonových a železobetonových prefabrikátů hmotnosti jednotlivě přes 1 000 do 5 000 kg</t>
  </si>
  <si>
    <t>2*0,51 "dva prefabrikáty úhlové zdi výšky 2,05 m"</t>
  </si>
  <si>
    <t>9</t>
  </si>
  <si>
    <t>M2</t>
  </si>
  <si>
    <t>ŽB prvek o rozměrech a parametrech dle  projektové dokumentace, např. TZX 99/95/205</t>
  </si>
  <si>
    <t>2087075764</t>
  </si>
  <si>
    <t>Vodorovné konstrukce</t>
  </si>
  <si>
    <t>451315115</t>
  </si>
  <si>
    <t>Podkladní nebo výplňová vrstva z betonu C 16/20 tl do 100 mm</t>
  </si>
  <si>
    <t>1129896894</t>
  </si>
  <si>
    <t>Podkladní a výplňové vrstvy z betonu prostého tloušťky do 100 mm, z betonu C 16/20</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</si>
  <si>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</si>
  <si>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3,62 "D.2 - Situace stavby, podklad pod úhlovou zeď"</t>
  </si>
  <si>
    <t>Komunikace pozemní</t>
  </si>
  <si>
    <t>11</t>
  </si>
  <si>
    <t>566501111</t>
  </si>
  <si>
    <t>Úprava krytu z kameniva drceného pro nový kryt s doplněním kameniva drceného do 0,10 m3/m2</t>
  </si>
  <si>
    <t>-345038894</t>
  </si>
  <si>
    <t>Úprava dosavadního krytu z kameniva drceného jako podklad pro nový kryt s vyrovnáním profilu v příčném i podélném směru, s vlhčením a zhutněním, s doplněním kamenivem drceným, jeho rozprostřením a zhutněním, v množství přes 0,08 do 0,10 m3/m2</t>
  </si>
  <si>
    <t xml:space="preserve">Poznámka k souboru cen:
1. Ceny neplatí pro vyrovnání nerovností nově zřizovaných podkladů nebo krytů, 2. V cenách nejsou započteny náklady na příp. nutné rozrytí dosavadní vozovky, které se oceňují     cenou 113 10-8441 Rozrytí vrstvy krytu nebo podkladu. 3. Množství kameniva uvedené v popisu cen je průměrné množství kameniva v nezhutněném stavu na 1 m2     projektem předepsané úpravy na jednom objektu. </t>
  </si>
  <si>
    <t>12</t>
  </si>
  <si>
    <t>564911311</t>
  </si>
  <si>
    <t>Podklad z betonového recyklátu tl 50 mm</t>
  </si>
  <si>
    <t>-277446370</t>
  </si>
  <si>
    <t>Podklad nebo podsyp z betonového recyklátu s rozprostřením a zhutněním, po zhutnění tl. 50 mm</t>
  </si>
  <si>
    <t>13</t>
  </si>
  <si>
    <t>581131316</t>
  </si>
  <si>
    <t>Kryt cementobetonový vozovek skupiny CB III tl 200 mm</t>
  </si>
  <si>
    <t>-836984024</t>
  </si>
  <si>
    <t>Kryt cementobetonový silničních komunikací skupiny CB III tl. 200 mm</t>
  </si>
  <si>
    <t xml:space="preserve">Poznámka k souboru cen: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</si>
  <si>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P</t>
  </si>
  <si>
    <t xml:space="preserve">Poznámka k položce:
- bude použit beton C 25/30 XF3
- postup betonáže bude zvolen tak, aby již při betonáži vznikly dilatační spáry, ve shodných místech jako u původní desky
 </t>
  </si>
  <si>
    <t>Úpravy povrchů, podlahy a osazování výplní</t>
  </si>
  <si>
    <t>14</t>
  </si>
  <si>
    <t>R628195</t>
  </si>
  <si>
    <t>Očištění ocel. konstrukce - plechu na hraně překladiště a pacholat od koroze a provedení ochranného nátěru</t>
  </si>
  <si>
    <t>kpl</t>
  </si>
  <si>
    <t>-1281646055</t>
  </si>
  <si>
    <t>Poznámka k položce:
- stupeň koroze a znečištění C
- stupeň očištění Sa 2 1/2
- očištění a nátěr dle části D.1 Technická zpráva
- plocha ocel. konstrukce cca 40 m2</t>
  </si>
  <si>
    <t>Ostatní konstrukce a práce, bourání</t>
  </si>
  <si>
    <t>23</t>
  </si>
  <si>
    <t>R985311</t>
  </si>
  <si>
    <t>Vyplnění případných kaveren, zasahujicích pod nebouranou část stávající betonové desky</t>
  </si>
  <si>
    <t>202260478</t>
  </si>
  <si>
    <t>Vyplnění případných kaveren vhodným materiálem, zasahujicích pod nebouranou část stávající betonové desky</t>
  </si>
  <si>
    <t>Poznámka k položce:
- včetně případných oprav, nebo výměny části betonové desky v místě kaverny</t>
  </si>
  <si>
    <t>4 "předpokládaný objem kaveren u případných oprav"</t>
  </si>
  <si>
    <t>18</t>
  </si>
  <si>
    <t>R9853111</t>
  </si>
  <si>
    <t>Oprava štětové stěny - přivaření plechů do míst rozevření jednotlivých štětovnic dle tvaru poruchy, s využitím potápěčské techniky do hloubky 13 m pod hladinou</t>
  </si>
  <si>
    <t>soubor</t>
  </si>
  <si>
    <t>1406480660</t>
  </si>
  <si>
    <t>Poznámka k položce:
- celková délka svarů předpokládána 50 m
- oprava je včetně provedení prvotního potápěčského průzkumu pro určení přesných rozměrů poruch
- doba provádění prací cca 6 dní
- práce uvažovány včetně přesunu hmot</t>
  </si>
  <si>
    <t>997</t>
  </si>
  <si>
    <t>Přesun sutě</t>
  </si>
  <si>
    <t>19</t>
  </si>
  <si>
    <t>997006006</t>
  </si>
  <si>
    <t>Drcení stavebního odpadu z demolic ze zdiva z betonu prostého s dopravou do 100 m a naložením</t>
  </si>
  <si>
    <t>-1192496958</t>
  </si>
  <si>
    <t>Drcení stavebního odpadu z demolic s dopravou na vzdálenost do 100 m a naložením do drtícího zařízení ze zdiva betonového</t>
  </si>
  <si>
    <t xml:space="preserve">Poznámka k souboru cen:
1. V cenách jsou započteny i náklady na případné oddělení kovového odpadu (např. výztuže). </t>
  </si>
  <si>
    <t>Poznámka k položce:
- drcení betonu stávající vybourané desky pro zpětné použití</t>
  </si>
  <si>
    <t>20</t>
  </si>
  <si>
    <t>R997002</t>
  </si>
  <si>
    <t>Vodorovné přemístění suti nebo zeminy vč. uložení na skládku (poplatku) dle platné legislativy</t>
  </si>
  <si>
    <t>-930121995</t>
  </si>
  <si>
    <t>(673*0,2)*2,3 "odstraněná původní betonová deska, pol. 1"</t>
  </si>
  <si>
    <t>(33,65*0,05)*1,8 "odstraněná podkladní vrstvy pod původní deskou, pol. 2"</t>
  </si>
  <si>
    <t>Mezisoučet</t>
  </si>
  <si>
    <t>-25,676*2,3 "zásyp jam a kaveren betonovým recyklátem, pol. 4"</t>
  </si>
  <si>
    <t>-673*0,05*2,3 "podkladní vrstva z betonového recyklátu nové betonové desky, pol 10"</t>
  </si>
  <si>
    <t>998</t>
  </si>
  <si>
    <t>Přesun hmot</t>
  </si>
  <si>
    <t>998332011</t>
  </si>
  <si>
    <t>Přesun hmot pro úpravy vodních toků a kanály</t>
  </si>
  <si>
    <t>-308910386</t>
  </si>
  <si>
    <t>Přesun hmot pro úpravy vodních toků a kanály, hráze rybníků apod. dopravní vzdálenost do 500 m</t>
  </si>
  <si>
    <t xml:space="preserve">Poznámka k souboru cen:
1. Ceny jsou určeny pro jakoukoliv konstrukčně-materiálovou charakteristiku. </t>
  </si>
  <si>
    <t>PSV</t>
  </si>
  <si>
    <t>Práce a dodávky PSV</t>
  </si>
  <si>
    <t>783</t>
  </si>
  <si>
    <t>Dokončovací práce - nátěry</t>
  </si>
  <si>
    <t>22</t>
  </si>
  <si>
    <t>783291002</t>
  </si>
  <si>
    <t>Nátěry asfaltovým lakem kovových doplňkových konstrukcí dvojnásobné</t>
  </si>
  <si>
    <t>16</t>
  </si>
  <si>
    <t>-681837458</t>
  </si>
  <si>
    <t>Nátěry kovových stavebních doplňkových konstrukcí - ostatní lakem asfaltovým dvojnásobné</t>
  </si>
  <si>
    <t>9*((0,1*0,1*pi)*2) "nátěr odhalených táhel - předpoklad 9 ks táhel"</t>
  </si>
  <si>
    <t>VON - Vedlejší a ostatní náklady</t>
  </si>
  <si>
    <t>VRN - Vedlejší rozpočtové náklady</t>
  </si>
  <si>
    <t xml:space="preserve">    A 0 - Ostaní náklady spojené s realizací stavby</t>
  </si>
  <si>
    <t xml:space="preserve">    VRN1 - Průzkumné, geodetické a projektové práce</t>
  </si>
  <si>
    <t xml:space="preserve">    VRN3 - Zařízení staveniště</t>
  </si>
  <si>
    <t xml:space="preserve">    VRN4 - Inženýrská činnost</t>
  </si>
  <si>
    <t>VRN</t>
  </si>
  <si>
    <t>Vedlejší rozpočtové náklady</t>
  </si>
  <si>
    <t>A 0</t>
  </si>
  <si>
    <t>Ostaní náklady spojené s realizací stavby</t>
  </si>
  <si>
    <t>OST 1</t>
  </si>
  <si>
    <t>ostatní náklady před realizací stavby</t>
  </si>
  <si>
    <t>-1233276607</t>
  </si>
  <si>
    <t xml:space="preserve">ostatní náklady před zahájením stavby </t>
  </si>
  <si>
    <t xml:space="preserve">Poznámka k položce:
- náklady na vypracování plánu pro případ havárie
- náklady na  Povodňový plán dle §71 zákona č. 254/2001 Sb. včetně zajištění schválení příslušnými orgány správy a Povodím Labe, státní podnik
- zpracování technologických postupů a kontrolního a zkušebního plánu stavby 
</t>
  </si>
  <si>
    <t>OST 2</t>
  </si>
  <si>
    <t>ostatní náklady v průběhu realizace a po realizaci stavby</t>
  </si>
  <si>
    <t>-386344050</t>
  </si>
  <si>
    <t xml:space="preserve">Poznámka k položce:
- pasportizace stavbou dotčených ploch a objektů 
- fotografická dokumentace veškerých konstrukcí, které budou v průběhu výstavby skryty nebo zakryty, vč. opatření této fotodokumentace datem a popisem jednotlivých záběrů, uložení na  CD. 
  a všechna další nutné náklady k řádnému a úplnému zhotovení předmětu díla zřejmé ze zadávací dokumentace   
- číštění komunikací a vozidel vyjíždějících ze stavby během výstavby
- zajištění výroby a instalace informační tabule ke stavbě   
- dokumentace skutečného provedení
</t>
  </si>
  <si>
    <t>VRN1</t>
  </si>
  <si>
    <t>Průzkumné, geodetické a projektové práce</t>
  </si>
  <si>
    <t>Geodetické práce v průběhu výstavby a po výstavbě</t>
  </si>
  <si>
    <t>1024</t>
  </si>
  <si>
    <t>-182223621</t>
  </si>
  <si>
    <t>Průzkumné, geodetické a projektové práce geodetické práce v průběhu výstavby a po výstavbě</t>
  </si>
  <si>
    <t>Poznámka k položce:
- zaměření skutečného stavu</t>
  </si>
  <si>
    <t>VRN3</t>
  </si>
  <si>
    <t>Zařízení staveniště</t>
  </si>
  <si>
    <t>R 03000</t>
  </si>
  <si>
    <t>Zřízení, provoz a nasledná likvidace provozního zařízení staveniště</t>
  </si>
  <si>
    <t>-1423750137</t>
  </si>
  <si>
    <t>Základní rozdělení průvodních činností a nákladů zařízení staveniště</t>
  </si>
  <si>
    <t>Poznámka k položce:
zařízení staveniště, WC , stavební buňky, tabulek zákazu vstupu a uvedení místa zřízení staveniště po jeho odstranění do původního stavu</t>
  </si>
  <si>
    <t>VRN4</t>
  </si>
  <si>
    <t>Inženýrská činnost</t>
  </si>
  <si>
    <t>043002000</t>
  </si>
  <si>
    <t>Zkoušky a ostatní měření</t>
  </si>
  <si>
    <t>-1651604358</t>
  </si>
  <si>
    <t>Hlavní tituly průvodních činností a nákladů inženýrská činnost zkoušky a ostatní měření</t>
  </si>
  <si>
    <t xml:space="preserve">Poznámka k položce:
- Zajištění veškerých předepsaných rozborů, atestů, zkoušek a revizí dle příslušných norem a dalších předpisů a nařízení platných v ČR, kterými bude prokázáno dosažení předepsané kvality a parametrů dokončeného díla   
- např. zkoušky betonové směsi dle ČSN EN 206-1 pro betonovou desku
</t>
  </si>
  <si>
    <t>045303000</t>
  </si>
  <si>
    <t>Koordinační činnost</t>
  </si>
  <si>
    <t>894996927</t>
  </si>
  <si>
    <t>Inženýrská činnost zkoušky a ostatní měření kompletační a koordinační činnost koordinační činnost</t>
  </si>
  <si>
    <t xml:space="preserve">Poznámka k položce:
- inženýrské činnosti na staveništi a zpracování stavbou vyvolaných dokladů
- plán BOZP dle § 15 zákona č. 309/2006 Sb.
</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</si>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</sst>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s>
  <fonts count="107">
    <font>
      <sz val="11"/>
      <name val="Calibri"/>
      <family val="2"/>
    </font>
    <font>
      <b/>
      <sz val="11"/>
      <name val="Calibri"/>
      <family val="2"/>
    </font>
    <font>
      <i/>
      <sz val="11"/>
      <name val="Calibri"/>
      <family val="2"/>
    </font>
    <font>
      <b/>
      <i/>
      <sz val="11"/>
      <name val="Calibri"/>
      <family val="2"/>
    </font>
    <font>
      <sz val="8"/>
      <name val="Trebuchet MS"/>
      <family val="2"/>
    </font>
    <font>
      <sz val="9"/>
      <name val="Trebuchet MS"/>
      <family val="2"/>
    </font>
    <font>
      <b/>
      <sz val="12"/>
      <name val="Trebuchet MS"/>
      <family val="2"/>
    </font>
    <font>
      <sz val="11"/>
      <name val="Trebuchet MS"/>
      <family val="2"/>
    </font>
    <font>
      <b/>
      <sz val="16"/>
      <name val="Trebuchet MS"/>
      <family val="2"/>
    </font>
    <font>
      <b/>
      <sz val="10"/>
      <name val="Trebuchet MS"/>
      <family val="2"/>
    </font>
    <font>
      <b/>
      <sz val="9"/>
      <name val="Trebuchet MS"/>
      <family val="2"/>
    </font>
    <font>
      <sz val="12"/>
      <name val="Trebuchet MS"/>
      <family val="2"/>
    </font>
    <font>
      <b/>
      <sz val="11"/>
      <name val="Trebuchet MS"/>
      <family val="2"/>
    </font>
    <font>
      <b/>
      <sz val="8"/>
      <name val="Trebuchet MS"/>
      <family val="2"/>
    </font>
    <font>
      <sz val="7"/>
      <name val="Trebuchet MS"/>
      <family val="2"/>
    </font>
    <font>
      <sz val="11"/>
      <color indexed="8"/>
      <name val="Calibri"/>
      <family val="2"/>
    </font>
    <font>
      <u val="single"/>
      <sz val="11"/>
      <color indexed="12"/>
      <name val="Calibri"/>
      <family val="2"/>
    </font>
    <font>
      <u val="single"/>
      <sz val="11"/>
      <color indexed="20"/>
      <name val="Calibri"/>
      <family val="2"/>
    </font>
    <font>
      <sz val="8"/>
      <color indexed="55"/>
      <name val="Trebuchet MS"/>
      <family val="2"/>
    </font>
    <font>
      <sz val="12"/>
      <color indexed="56"/>
      <name val="Trebuchet MS"/>
      <family val="2"/>
    </font>
    <font>
      <sz val="10"/>
      <color indexed="56"/>
      <name val="Trebuchet MS"/>
      <family val="2"/>
    </font>
    <font>
      <sz val="8"/>
      <color indexed="56"/>
      <name val="Trebuchet MS"/>
      <family val="2"/>
    </font>
    <font>
      <sz val="8"/>
      <color indexed="63"/>
      <name val="Trebuchet MS"/>
      <family val="2"/>
    </font>
    <font>
      <sz val="8"/>
      <color indexed="10"/>
      <name val="Trebuchet MS"/>
      <family val="2"/>
    </font>
    <font>
      <sz val="8"/>
      <color indexed="18"/>
      <name val="Trebuchet MS"/>
      <family val="2"/>
    </font>
    <font>
      <sz val="8"/>
      <color indexed="43"/>
      <name val="Trebuchet MS"/>
      <family val="2"/>
    </font>
    <font>
      <sz val="8"/>
      <color indexed="48"/>
      <name val="Trebuchet MS"/>
      <family val="2"/>
    </font>
    <font>
      <b/>
      <sz val="12"/>
      <color indexed="55"/>
      <name val="Trebuchet MS"/>
      <family val="2"/>
    </font>
    <font>
      <sz val="9"/>
      <color indexed="55"/>
      <name val="Trebuchet MS"/>
      <family val="2"/>
    </font>
    <font>
      <b/>
      <sz val="8"/>
      <color indexed="55"/>
      <name val="Trebuchet MS"/>
      <family val="2"/>
    </font>
    <font>
      <sz val="12"/>
      <color indexed="55"/>
      <name val="Trebuchet MS"/>
      <family val="2"/>
    </font>
    <font>
      <b/>
      <sz val="12"/>
      <color indexed="16"/>
      <name val="Trebuchet MS"/>
      <family val="2"/>
    </font>
    <font>
      <b/>
      <sz val="11"/>
      <color indexed="56"/>
      <name val="Trebuchet MS"/>
      <family val="2"/>
    </font>
    <font>
      <sz val="11"/>
      <color indexed="56"/>
      <name val="Trebuchet MS"/>
      <family val="2"/>
    </font>
    <font>
      <sz val="11"/>
      <color indexed="55"/>
      <name val="Trebuchet MS"/>
      <family val="2"/>
    </font>
    <font>
      <sz val="9"/>
      <color indexed="8"/>
      <name val="Trebuchet MS"/>
      <family val="2"/>
    </font>
    <font>
      <sz val="8"/>
      <color indexed="16"/>
      <name val="Trebuchet MS"/>
      <family val="2"/>
    </font>
    <font>
      <sz val="7"/>
      <color indexed="55"/>
      <name val="Trebuchet MS"/>
      <family val="2"/>
    </font>
    <font>
      <i/>
      <sz val="7"/>
      <color indexed="55"/>
      <name val="Trebuchet MS"/>
      <family val="2"/>
    </font>
    <font>
      <i/>
      <sz val="8"/>
      <color indexed="12"/>
      <name val="Trebuchet MS"/>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18"/>
      <color indexed="12"/>
      <name val="Wingdings 2"/>
      <family val="1"/>
    </font>
    <font>
      <sz val="10"/>
      <color indexed="16"/>
      <name val="Trebuchet MS"/>
      <family val="2"/>
    </font>
    <font>
      <sz val="10"/>
      <name val="Trebuchet MS"/>
      <family val="2"/>
    </font>
    <font>
      <u val="single"/>
      <sz val="10"/>
      <color indexed="12"/>
      <name val="Trebuchet MS"/>
      <family val="2"/>
    </font>
    <font>
      <sz val="8"/>
      <name val="Tahoma"/>
      <family val="2"/>
    </font>
    <font>
      <i/>
      <sz val="9"/>
      <name val="Trebuchet MS"/>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8"/>
      <color rgb="FF3366FF"/>
      <name val="Trebuchet MS"/>
      <family val="2"/>
    </font>
    <font>
      <b/>
      <sz val="12"/>
      <color rgb="FF969696"/>
      <name val="Trebuchet MS"/>
      <family val="2"/>
    </font>
    <font>
      <sz val="9"/>
      <color rgb="FF969696"/>
      <name val="Trebuchet MS"/>
      <family val="2"/>
    </font>
    <font>
      <b/>
      <sz val="12"/>
      <color rgb="FF960000"/>
      <name val="Trebuchet MS"/>
      <family val="2"/>
    </font>
    <font>
      <sz val="12"/>
      <color rgb="FF969696"/>
      <name val="Trebuchet MS"/>
      <family val="2"/>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sz val="7"/>
      <color rgb="FF969696"/>
      <name val="Trebuchet MS"/>
      <family val="2"/>
    </font>
    <font>
      <i/>
      <sz val="7"/>
      <color rgb="FF969696"/>
      <name val="Trebuchet MS"/>
      <family val="2"/>
    </font>
    <font>
      <i/>
      <sz val="8"/>
      <color rgb="FF0000FF"/>
      <name val="Trebuchet MS"/>
      <family val="2"/>
    </font>
    <font>
      <b/>
      <sz val="8"/>
      <color rgb="FF969696"/>
      <name val="Trebuchet MS"/>
      <family val="2"/>
    </font>
    <font>
      <sz val="18"/>
      <color theme="10"/>
      <name val="Wingdings 2"/>
      <family val="1"/>
    </font>
    <font>
      <sz val="10"/>
      <color rgb="FF960000"/>
      <name val="Trebuchet MS"/>
      <family val="2"/>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s>
  <borders count="45">
    <border>
      <left/>
      <right/>
      <top/>
      <bottom/>
      <diagonal/>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dotted">
        <color rgb="FF000000"/>
      </top>
      <bottom/>
    </border>
    <border>
      <left/>
      <right/>
      <top/>
      <bottom style="dotted">
        <color rgb="FF000000"/>
      </bottom>
    </border>
    <border>
      <left style="dotted">
        <color rgb="FF000000"/>
      </left>
      <right/>
      <top style="dotted">
        <color rgb="FF000000"/>
      </top>
      <bottom style="dotted">
        <color rgb="FF000000"/>
      </bottom>
    </border>
    <border>
      <left/>
      <right/>
      <top style="dotted">
        <color rgb="FF000000"/>
      </top>
      <bottom style="dotted">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dotted">
        <color rgb="FF969696"/>
      </top>
      <bottom/>
    </border>
    <border>
      <left/>
      <right style="dotted">
        <color rgb="FF969696"/>
      </right>
      <top style="dotted">
        <color rgb="FF969696"/>
      </top>
      <bottom/>
    </border>
    <border>
      <left style="dotted">
        <color rgb="FF969696"/>
      </left>
      <right/>
      <top/>
      <bottom/>
    </border>
    <border>
      <left/>
      <right style="dotted">
        <color rgb="FF969696"/>
      </right>
      <top/>
      <bottom/>
    </border>
    <border>
      <left/>
      <right style="dotted">
        <color rgb="FF000000"/>
      </right>
      <top style="dotted">
        <color rgb="FF000000"/>
      </top>
      <bottom style="dotted">
        <color rgb="FF000000"/>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style="dotted">
        <color rgb="FF969696"/>
      </left>
      <right/>
      <top style="dotted">
        <color rgb="FF969696"/>
      </top>
      <bottom/>
    </border>
    <border>
      <left style="dotted">
        <color rgb="FF969696"/>
      </left>
      <right/>
      <top/>
      <bottom style="dotted">
        <color rgb="FF969696"/>
      </bottom>
    </border>
    <border>
      <left/>
      <right/>
      <top/>
      <bottom style="dotted">
        <color rgb="FF969696"/>
      </bottom>
    </border>
    <border>
      <left/>
      <right style="dotted">
        <color rgb="FF969696"/>
      </right>
      <top/>
      <bottom style="dotted">
        <color rgb="FF969696"/>
      </bottom>
    </border>
    <border>
      <left/>
      <right style="thin">
        <color rgb="FF000000"/>
      </right>
      <top style="dotted">
        <color rgb="FF969696"/>
      </top>
      <bottom/>
    </border>
    <border>
      <left/>
      <right style="thin">
        <color rgb="FF000000"/>
      </right>
      <top style="dotted">
        <color rgb="FF000000"/>
      </top>
      <bottom style="dotted">
        <color rgb="FF000000"/>
      </bottom>
    </border>
    <border>
      <left style="dotted">
        <color rgb="FF969696"/>
      </left>
      <right style="dotted">
        <color rgb="FF969696"/>
      </right>
      <top style="dotted">
        <color rgb="FF969696"/>
      </top>
      <bottom style="dotted">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0" borderId="1" applyNumberFormat="0" applyFill="0" applyAlignment="0" applyProtection="0"/>
    <xf numFmtId="170" fontId="62" fillId="0" borderId="0" applyFont="0" applyFill="0" applyBorder="0" applyAlignment="0" applyProtection="0"/>
    <xf numFmtId="168" fontId="62" fillId="0" borderId="0" applyFont="0" applyFill="0" applyBorder="0" applyAlignment="0" applyProtection="0"/>
    <xf numFmtId="0" fontId="65" fillId="0" borderId="0" applyNumberFormat="0" applyFill="0" applyBorder="0" applyAlignment="0" applyProtection="0"/>
    <xf numFmtId="0" fontId="66" fillId="20" borderId="0" applyNumberFormat="0" applyBorder="0" applyAlignment="0" applyProtection="0"/>
    <xf numFmtId="0" fontId="67" fillId="21" borderId="2" applyNumberFormat="0" applyAlignment="0" applyProtection="0"/>
    <xf numFmtId="171" fontId="62" fillId="0" borderId="0" applyFont="0" applyFill="0" applyBorder="0" applyAlignment="0" applyProtection="0"/>
    <xf numFmtId="169" fontId="62"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2" borderId="0" applyNumberFormat="0" applyBorder="0" applyAlignment="0" applyProtection="0"/>
    <xf numFmtId="0" fontId="4" fillId="0" borderId="0" applyAlignment="0">
      <protection locked="0"/>
    </xf>
    <xf numFmtId="0" fontId="73" fillId="0" borderId="0" applyNumberFormat="0" applyFill="0" applyBorder="0" applyAlignment="0" applyProtection="0"/>
    <xf numFmtId="0" fontId="62" fillId="23" borderId="6" applyNumberFormat="0" applyFont="0" applyAlignment="0" applyProtection="0"/>
    <xf numFmtId="9" fontId="62" fillId="0" borderId="0" applyFont="0" applyFill="0" applyBorder="0" applyAlignment="0" applyProtection="0"/>
    <xf numFmtId="0" fontId="74" fillId="0" borderId="7" applyNumberFormat="0" applyFill="0" applyAlignment="0" applyProtection="0"/>
    <xf numFmtId="0" fontId="75" fillId="24" borderId="0" applyNumberFormat="0" applyBorder="0" applyAlignment="0" applyProtection="0"/>
    <xf numFmtId="0" fontId="76" fillId="0" borderId="0" applyNumberFormat="0" applyFill="0" applyBorder="0" applyAlignment="0" applyProtection="0"/>
    <xf numFmtId="0" fontId="77" fillId="25" borderId="8" applyNumberFormat="0" applyAlignment="0" applyProtection="0"/>
    <xf numFmtId="0" fontId="78" fillId="26" borderId="8" applyNumberFormat="0" applyAlignment="0" applyProtection="0"/>
    <xf numFmtId="0" fontId="79" fillId="26" borderId="9" applyNumberFormat="0" applyAlignment="0" applyProtection="0"/>
    <xf numFmtId="0" fontId="80" fillId="0" borderId="0" applyNumberFormat="0" applyFill="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cellStyleXfs>
  <cellXfs count="372">
    <xf numFmtId="0" fontId="4" fillId="0" borderId="0" xfId="0" applyFont="1" applyAlignment="1">
      <alignment/>
    </xf>
    <xf numFmtId="0" fontId="4" fillId="0" borderId="0" xfId="0" applyFont="1" applyAlignment="1">
      <alignment vertical="center"/>
    </xf>
    <xf numFmtId="0" fontId="81"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vertical="center" wrapText="1"/>
    </xf>
    <xf numFmtId="0" fontId="82" fillId="0" borderId="0" xfId="0" applyFont="1" applyAlignment="1">
      <alignment vertical="center"/>
    </xf>
    <xf numFmtId="0" fontId="83" fillId="0" borderId="0" xfId="0" applyFont="1" applyAlignment="1">
      <alignment vertical="center"/>
    </xf>
    <xf numFmtId="0" fontId="4" fillId="0" borderId="0" xfId="0" applyFont="1" applyAlignment="1">
      <alignment horizontal="center" vertical="center" wrapText="1"/>
    </xf>
    <xf numFmtId="0" fontId="84" fillId="0" borderId="0" xfId="0" applyFont="1" applyAlignment="1">
      <alignment/>
    </xf>
    <xf numFmtId="0" fontId="85" fillId="0" borderId="0" xfId="0" applyFont="1" applyAlignment="1">
      <alignment vertical="center"/>
    </xf>
    <xf numFmtId="0" fontId="86" fillId="0" borderId="0" xfId="0" applyFont="1" applyAlignment="1">
      <alignment vertical="center"/>
    </xf>
    <xf numFmtId="0" fontId="87" fillId="0" borderId="0" xfId="0" applyFont="1" applyAlignment="1">
      <alignment vertical="center"/>
    </xf>
    <xf numFmtId="0" fontId="88" fillId="33" borderId="0" xfId="0" applyFont="1" applyFill="1" applyAlignment="1">
      <alignment horizontal="left" vertical="center"/>
    </xf>
    <xf numFmtId="0" fontId="4" fillId="33" borderId="0" xfId="0" applyFont="1" applyFill="1" applyAlignment="1">
      <alignment/>
    </xf>
    <xf numFmtId="0" fontId="88" fillId="0" borderId="0" xfId="0" applyFont="1" applyAlignment="1">
      <alignment horizontal="left" vertical="center"/>
    </xf>
    <xf numFmtId="0" fontId="4" fillId="0" borderId="0" xfId="0" applyFont="1" applyAlignment="1">
      <alignment horizontal="lef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0" xfId="0" applyFont="1" applyBorder="1" applyAlignment="1">
      <alignment/>
    </xf>
    <xf numFmtId="0" fontId="8" fillId="0" borderId="0" xfId="0" applyFont="1" applyBorder="1" applyAlignment="1">
      <alignment horizontal="left" vertical="center"/>
    </xf>
    <xf numFmtId="0" fontId="4" fillId="0" borderId="14" xfId="0" applyFont="1" applyBorder="1" applyAlignment="1">
      <alignment/>
    </xf>
    <xf numFmtId="0" fontId="89" fillId="0" borderId="0" xfId="0" applyFont="1" applyAlignment="1">
      <alignment horizontal="left" vertical="center"/>
    </xf>
    <xf numFmtId="0" fontId="90" fillId="0" borderId="0" xfId="0" applyFont="1" applyAlignment="1">
      <alignment horizontal="left" vertical="center"/>
    </xf>
    <xf numFmtId="0" fontId="91" fillId="0" borderId="0" xfId="0" applyFont="1" applyBorder="1" applyAlignment="1">
      <alignment horizontal="left" vertical="top"/>
    </xf>
    <xf numFmtId="0" fontId="5" fillId="0" borderId="0" xfId="0" applyFont="1" applyBorder="1" applyAlignment="1">
      <alignment horizontal="left" vertical="center"/>
    </xf>
    <xf numFmtId="0" fontId="6" fillId="0" borderId="0" xfId="0" applyFont="1" applyBorder="1" applyAlignment="1">
      <alignment horizontal="left" vertical="top"/>
    </xf>
    <xf numFmtId="0" fontId="91" fillId="0" borderId="0" xfId="0" applyFont="1" applyBorder="1" applyAlignment="1">
      <alignment horizontal="left" vertical="center"/>
    </xf>
    <xf numFmtId="0" fontId="5" fillId="23" borderId="0" xfId="0" applyFont="1" applyFill="1" applyBorder="1" applyAlignment="1" applyProtection="1">
      <alignment horizontal="left" vertical="center"/>
      <protection locked="0"/>
    </xf>
    <xf numFmtId="49" fontId="5" fillId="23" borderId="0" xfId="0" applyNumberFormat="1" applyFont="1" applyFill="1" applyBorder="1" applyAlignment="1" applyProtection="1">
      <alignment horizontal="left" vertical="center"/>
      <protection locked="0"/>
    </xf>
    <xf numFmtId="0" fontId="4" fillId="0" borderId="15" xfId="0" applyFont="1" applyBorder="1" applyAlignment="1">
      <alignment/>
    </xf>
    <xf numFmtId="0" fontId="4" fillId="0" borderId="13" xfId="0" applyFont="1" applyBorder="1" applyAlignment="1">
      <alignment vertical="center"/>
    </xf>
    <xf numFmtId="0" fontId="4" fillId="0" borderId="0" xfId="0" applyFont="1" applyBorder="1" applyAlignment="1">
      <alignment vertical="center"/>
    </xf>
    <xf numFmtId="0" fontId="9" fillId="0" borderId="16" xfId="0" applyFont="1" applyBorder="1" applyAlignment="1">
      <alignment horizontal="left" vertical="center"/>
    </xf>
    <xf numFmtId="0" fontId="4" fillId="0" borderId="16" xfId="0" applyFont="1" applyBorder="1" applyAlignment="1">
      <alignment vertical="center"/>
    </xf>
    <xf numFmtId="0" fontId="4" fillId="0" borderId="14" xfId="0" applyFont="1" applyBorder="1" applyAlignment="1">
      <alignment vertical="center"/>
    </xf>
    <xf numFmtId="0" fontId="81" fillId="0" borderId="0" xfId="0" applyFont="1" applyBorder="1" applyAlignment="1">
      <alignment horizontal="right" vertical="center"/>
    </xf>
    <xf numFmtId="0" fontId="81" fillId="0" borderId="13" xfId="0" applyFont="1" applyBorder="1" applyAlignment="1">
      <alignment vertical="center"/>
    </xf>
    <xf numFmtId="0" fontId="81" fillId="0" borderId="0" xfId="0" applyFont="1" applyBorder="1" applyAlignment="1">
      <alignment vertical="center"/>
    </xf>
    <xf numFmtId="0" fontId="81" fillId="0" borderId="0" xfId="0" applyFont="1" applyBorder="1" applyAlignment="1">
      <alignment horizontal="left" vertical="center"/>
    </xf>
    <xf numFmtId="0" fontId="81" fillId="0" borderId="14" xfId="0" applyFont="1" applyBorder="1" applyAlignment="1">
      <alignment vertical="center"/>
    </xf>
    <xf numFmtId="0" fontId="4" fillId="34" borderId="0" xfId="0" applyFont="1" applyFill="1" applyBorder="1" applyAlignment="1">
      <alignment vertical="center"/>
    </xf>
    <xf numFmtId="0" fontId="6" fillId="34" borderId="17" xfId="0" applyFont="1" applyFill="1" applyBorder="1" applyAlignment="1">
      <alignment horizontal="left" vertical="center"/>
    </xf>
    <xf numFmtId="0" fontId="4" fillId="34" borderId="18" xfId="0" applyFont="1" applyFill="1" applyBorder="1" applyAlignment="1">
      <alignment vertical="center"/>
    </xf>
    <xf numFmtId="0" fontId="6" fillId="34" borderId="18" xfId="0" applyFont="1" applyFill="1" applyBorder="1" applyAlignment="1">
      <alignment horizontal="center" vertical="center"/>
    </xf>
    <xf numFmtId="0" fontId="4" fillId="34" borderId="14" xfId="0" applyFont="1" applyFill="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0" xfId="0" applyFont="1" applyAlignment="1">
      <alignment horizontal="left" vertical="center"/>
    </xf>
    <xf numFmtId="0" fontId="5" fillId="0" borderId="13" xfId="0" applyFont="1" applyBorder="1" applyAlignment="1">
      <alignment vertical="center"/>
    </xf>
    <xf numFmtId="0" fontId="91" fillId="0" borderId="0" xfId="0" applyFont="1" applyAlignment="1">
      <alignment horizontal="left" vertical="center"/>
    </xf>
    <xf numFmtId="0" fontId="6" fillId="0" borderId="13" xfId="0" applyFont="1" applyBorder="1" applyAlignment="1">
      <alignment vertical="center"/>
    </xf>
    <xf numFmtId="0" fontId="6" fillId="0" borderId="0" xfId="0" applyFont="1" applyAlignment="1">
      <alignment horizontal="left" vertical="center"/>
    </xf>
    <xf numFmtId="0" fontId="10" fillId="0" borderId="0" xfId="0" applyFont="1" applyAlignment="1">
      <alignment vertical="center"/>
    </xf>
    <xf numFmtId="173" fontId="5" fillId="0" borderId="0" xfId="0" applyNumberFormat="1" applyFont="1" applyAlignment="1">
      <alignment horizontal="lef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35" borderId="18" xfId="0" applyFont="1" applyFill="1" applyBorder="1" applyAlignment="1">
      <alignment vertical="center"/>
    </xf>
    <xf numFmtId="0" fontId="5" fillId="35" borderId="26" xfId="0" applyFont="1" applyFill="1" applyBorder="1" applyAlignment="1">
      <alignment horizontal="center" vertical="center"/>
    </xf>
    <xf numFmtId="0" fontId="91" fillId="0" borderId="27" xfId="0" applyFont="1" applyBorder="1" applyAlignment="1">
      <alignment horizontal="center" vertical="center" wrapText="1"/>
    </xf>
    <xf numFmtId="0" fontId="91" fillId="0" borderId="28" xfId="0" applyFont="1" applyBorder="1" applyAlignment="1">
      <alignment horizontal="center" vertical="center" wrapText="1"/>
    </xf>
    <xf numFmtId="0" fontId="91" fillId="0" borderId="29" xfId="0" applyFont="1" applyBorder="1" applyAlignment="1">
      <alignment horizontal="center" vertical="center" wrapText="1"/>
    </xf>
    <xf numFmtId="0" fontId="4" fillId="0" borderId="30" xfId="0" applyFont="1" applyBorder="1" applyAlignment="1">
      <alignment vertical="center"/>
    </xf>
    <xf numFmtId="0" fontId="92" fillId="0" borderId="0" xfId="0" applyFont="1" applyAlignment="1">
      <alignment horizontal="left" vertical="center"/>
    </xf>
    <xf numFmtId="0" fontId="92" fillId="0" borderId="0" xfId="0" applyFont="1" applyAlignment="1">
      <alignment vertical="center"/>
    </xf>
    <xf numFmtId="0" fontId="6" fillId="0" borderId="0" xfId="0" applyFont="1" applyAlignment="1">
      <alignment horizontal="center" vertical="center"/>
    </xf>
    <xf numFmtId="4" fontId="93" fillId="0" borderId="24" xfId="0" applyNumberFormat="1" applyFont="1" applyBorder="1" applyAlignment="1">
      <alignment vertical="center"/>
    </xf>
    <xf numFmtId="4" fontId="93" fillId="0" borderId="0" xfId="0" applyNumberFormat="1" applyFont="1" applyBorder="1" applyAlignment="1">
      <alignment vertical="center"/>
    </xf>
    <xf numFmtId="174" fontId="93" fillId="0" borderId="0" xfId="0" applyNumberFormat="1" applyFont="1" applyBorder="1" applyAlignment="1">
      <alignment vertical="center"/>
    </xf>
    <xf numFmtId="4" fontId="93" fillId="0" borderId="25" xfId="0" applyNumberFormat="1" applyFont="1" applyBorder="1" applyAlignment="1">
      <alignment vertical="center"/>
    </xf>
    <xf numFmtId="0" fontId="11" fillId="0" borderId="0" xfId="0" applyFont="1" applyAlignment="1">
      <alignment horizontal="left" vertical="center"/>
    </xf>
    <xf numFmtId="0" fontId="7" fillId="0" borderId="13" xfId="0" applyFont="1" applyBorder="1" applyAlignment="1">
      <alignment vertical="center"/>
    </xf>
    <xf numFmtId="0" fontId="94" fillId="0" borderId="0" xfId="0" applyFont="1" applyAlignment="1">
      <alignment vertical="center"/>
    </xf>
    <xf numFmtId="0" fontId="95" fillId="0" borderId="0" xfId="0" applyFont="1" applyAlignment="1">
      <alignment vertical="center"/>
    </xf>
    <xf numFmtId="0" fontId="12" fillId="0" borderId="0" xfId="0" applyFont="1" applyAlignment="1">
      <alignment horizontal="center" vertical="center"/>
    </xf>
    <xf numFmtId="4" fontId="96" fillId="0" borderId="24" xfId="0" applyNumberFormat="1" applyFont="1" applyBorder="1" applyAlignment="1">
      <alignment vertical="center"/>
    </xf>
    <xf numFmtId="4" fontId="96" fillId="0" borderId="0" xfId="0" applyNumberFormat="1" applyFont="1" applyBorder="1" applyAlignment="1">
      <alignment vertical="center"/>
    </xf>
    <xf numFmtId="174" fontId="96" fillId="0" borderId="0" xfId="0" applyNumberFormat="1" applyFont="1" applyBorder="1" applyAlignment="1">
      <alignment vertical="center"/>
    </xf>
    <xf numFmtId="4" fontId="96" fillId="0" borderId="25" xfId="0" applyNumberFormat="1" applyFont="1" applyBorder="1" applyAlignment="1">
      <alignment vertical="center"/>
    </xf>
    <xf numFmtId="0" fontId="7" fillId="0" borderId="0" xfId="0" applyFont="1" applyAlignment="1">
      <alignment horizontal="left" vertical="center"/>
    </xf>
    <xf numFmtId="4" fontId="96" fillId="0" borderId="31" xfId="0" applyNumberFormat="1" applyFont="1" applyBorder="1" applyAlignment="1">
      <alignment vertical="center"/>
    </xf>
    <xf numFmtId="4" fontId="96" fillId="0" borderId="32" xfId="0" applyNumberFormat="1" applyFont="1" applyBorder="1" applyAlignment="1">
      <alignment vertical="center"/>
    </xf>
    <xf numFmtId="174" fontId="96" fillId="0" borderId="32" xfId="0" applyNumberFormat="1" applyFont="1" applyBorder="1" applyAlignment="1">
      <alignment vertical="center"/>
    </xf>
    <xf numFmtId="4" fontId="96" fillId="0" borderId="33" xfId="0" applyNumberFormat="1" applyFont="1" applyBorder="1" applyAlignment="1">
      <alignment vertical="center"/>
    </xf>
    <xf numFmtId="0" fontId="4" fillId="0" borderId="0" xfId="0" applyFont="1" applyAlignment="1" applyProtection="1">
      <alignment/>
      <protection locked="0"/>
    </xf>
    <xf numFmtId="0" fontId="4" fillId="0" borderId="11"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vertical="center"/>
      <protection locked="0"/>
    </xf>
    <xf numFmtId="0" fontId="91" fillId="0" borderId="0" xfId="0" applyFont="1" applyBorder="1" applyAlignment="1" applyProtection="1">
      <alignment horizontal="left" vertical="center"/>
      <protection locked="0"/>
    </xf>
    <xf numFmtId="173" fontId="5" fillId="0" borderId="0" xfId="0" applyNumberFormat="1" applyFont="1" applyBorder="1" applyAlignment="1">
      <alignment horizontal="left" vertical="center"/>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pplyProtection="1">
      <alignment vertical="center" wrapText="1"/>
      <protection locked="0"/>
    </xf>
    <xf numFmtId="0" fontId="4" fillId="0" borderId="14" xfId="0" applyFont="1" applyBorder="1" applyAlignment="1">
      <alignment vertical="center" wrapText="1"/>
    </xf>
    <xf numFmtId="0" fontId="4" fillId="0" borderId="22" xfId="0" applyFont="1" applyBorder="1" applyAlignment="1" applyProtection="1">
      <alignment vertical="center"/>
      <protection locked="0"/>
    </xf>
    <xf numFmtId="0" fontId="4" fillId="0" borderId="34" xfId="0" applyFont="1" applyBorder="1" applyAlignment="1">
      <alignment vertical="center"/>
    </xf>
    <xf numFmtId="0" fontId="9" fillId="0" borderId="0" xfId="0" applyFont="1" applyBorder="1" applyAlignment="1">
      <alignment horizontal="left" vertical="center"/>
    </xf>
    <xf numFmtId="4" fontId="92" fillId="0" borderId="0" xfId="0" applyNumberFormat="1" applyFont="1" applyBorder="1" applyAlignment="1">
      <alignment vertical="center"/>
    </xf>
    <xf numFmtId="0" fontId="81" fillId="0" borderId="0" xfId="0" applyFont="1" applyBorder="1" applyAlignment="1" applyProtection="1">
      <alignment horizontal="right" vertical="center"/>
      <protection locked="0"/>
    </xf>
    <xf numFmtId="4" fontId="81" fillId="0" borderId="0" xfId="0" applyNumberFormat="1" applyFont="1" applyBorder="1" applyAlignment="1">
      <alignment vertical="center"/>
    </xf>
    <xf numFmtId="172" fontId="81" fillId="0" borderId="0" xfId="0" applyNumberFormat="1" applyFont="1" applyBorder="1" applyAlignment="1" applyProtection="1">
      <alignment horizontal="right" vertical="center"/>
      <protection locked="0"/>
    </xf>
    <xf numFmtId="0" fontId="4" fillId="35" borderId="0" xfId="0" applyFont="1" applyFill="1" applyBorder="1" applyAlignment="1">
      <alignment vertical="center"/>
    </xf>
    <xf numFmtId="0" fontId="6" fillId="35" borderId="17" xfId="0" applyFont="1" applyFill="1" applyBorder="1" applyAlignment="1">
      <alignment horizontal="left" vertical="center"/>
    </xf>
    <xf numFmtId="0" fontId="6" fillId="35" borderId="18" xfId="0" applyFont="1" applyFill="1" applyBorder="1" applyAlignment="1">
      <alignment horizontal="right" vertical="center"/>
    </xf>
    <xf numFmtId="0" fontId="6" fillId="35" borderId="18" xfId="0" applyFont="1" applyFill="1" applyBorder="1" applyAlignment="1">
      <alignment horizontal="center" vertical="center"/>
    </xf>
    <xf numFmtId="0" fontId="4" fillId="35" borderId="18" xfId="0" applyFont="1" applyFill="1" applyBorder="1" applyAlignment="1" applyProtection="1">
      <alignment vertical="center"/>
      <protection locked="0"/>
    </xf>
    <xf numFmtId="4" fontId="6" fillId="35" borderId="18" xfId="0" applyNumberFormat="1" applyFont="1" applyFill="1" applyBorder="1" applyAlignment="1">
      <alignment vertical="center"/>
    </xf>
    <xf numFmtId="0" fontId="4" fillId="35" borderId="35" xfId="0" applyFont="1" applyFill="1" applyBorder="1" applyAlignment="1">
      <alignment vertical="center"/>
    </xf>
    <xf numFmtId="0" fontId="4" fillId="0" borderId="20"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2" xfId="0" applyFont="1" applyBorder="1" applyAlignment="1">
      <alignment vertical="center"/>
    </xf>
    <xf numFmtId="0" fontId="5" fillId="35" borderId="0" xfId="0" applyFont="1" applyFill="1" applyBorder="1" applyAlignment="1">
      <alignment horizontal="left" vertical="center"/>
    </xf>
    <xf numFmtId="0" fontId="4" fillId="35" borderId="0" xfId="0" applyFont="1" applyFill="1" applyBorder="1" applyAlignment="1" applyProtection="1">
      <alignment vertical="center"/>
      <protection locked="0"/>
    </xf>
    <xf numFmtId="0" fontId="5" fillId="35" borderId="0" xfId="0" applyFont="1" applyFill="1" applyBorder="1" applyAlignment="1">
      <alignment horizontal="right" vertical="center"/>
    </xf>
    <xf numFmtId="0" fontId="4" fillId="35" borderId="14" xfId="0" applyFont="1" applyFill="1" applyBorder="1" applyAlignment="1">
      <alignment vertical="center"/>
    </xf>
    <xf numFmtId="0" fontId="97" fillId="0" borderId="0" xfId="0" applyFont="1" applyBorder="1" applyAlignment="1">
      <alignment horizontal="left" vertical="center"/>
    </xf>
    <xf numFmtId="0" fontId="82" fillId="0" borderId="13" xfId="0" applyFont="1" applyBorder="1" applyAlignment="1">
      <alignment vertical="center"/>
    </xf>
    <xf numFmtId="0" fontId="82" fillId="0" borderId="0" xfId="0" applyFont="1" applyBorder="1" applyAlignment="1">
      <alignment vertical="center"/>
    </xf>
    <xf numFmtId="0" fontId="82" fillId="0" borderId="32" xfId="0" applyFont="1" applyBorder="1" applyAlignment="1">
      <alignment horizontal="left" vertical="center"/>
    </xf>
    <xf numFmtId="0" fontId="82" fillId="0" borderId="32" xfId="0" applyFont="1" applyBorder="1" applyAlignment="1">
      <alignment vertical="center"/>
    </xf>
    <xf numFmtId="0" fontId="82" fillId="0" borderId="32" xfId="0" applyFont="1" applyBorder="1" applyAlignment="1" applyProtection="1">
      <alignment vertical="center"/>
      <protection locked="0"/>
    </xf>
    <xf numFmtId="4" fontId="82" fillId="0" borderId="32" xfId="0" applyNumberFormat="1" applyFont="1" applyBorder="1" applyAlignment="1">
      <alignment vertical="center"/>
    </xf>
    <xf numFmtId="0" fontId="82" fillId="0" borderId="14" xfId="0" applyFont="1" applyBorder="1" applyAlignment="1">
      <alignment vertical="center"/>
    </xf>
    <xf numFmtId="0" fontId="83" fillId="0" borderId="13" xfId="0" applyFont="1" applyBorder="1" applyAlignment="1">
      <alignment vertical="center"/>
    </xf>
    <xf numFmtId="0" fontId="83" fillId="0" borderId="0" xfId="0" applyFont="1" applyBorder="1" applyAlignment="1">
      <alignment vertical="center"/>
    </xf>
    <xf numFmtId="0" fontId="83" fillId="0" borderId="32" xfId="0" applyFont="1" applyBorder="1" applyAlignment="1">
      <alignment horizontal="left" vertical="center"/>
    </xf>
    <xf numFmtId="0" fontId="83" fillId="0" borderId="32" xfId="0" applyFont="1" applyBorder="1" applyAlignment="1">
      <alignment vertical="center"/>
    </xf>
    <xf numFmtId="0" fontId="83" fillId="0" borderId="32" xfId="0" applyFont="1" applyBorder="1" applyAlignment="1" applyProtection="1">
      <alignment vertical="center"/>
      <protection locked="0"/>
    </xf>
    <xf numFmtId="4" fontId="83" fillId="0" borderId="32" xfId="0" applyNumberFormat="1" applyFont="1" applyBorder="1" applyAlignment="1">
      <alignment vertical="center"/>
    </xf>
    <xf numFmtId="0" fontId="83" fillId="0" borderId="14" xfId="0" applyFont="1" applyBorder="1" applyAlignment="1">
      <alignment vertical="center"/>
    </xf>
    <xf numFmtId="0" fontId="4" fillId="0" borderId="0" xfId="0" applyFont="1" applyAlignment="1" applyProtection="1">
      <alignment vertical="center"/>
      <protection locked="0"/>
    </xf>
    <xf numFmtId="0" fontId="5" fillId="0" borderId="0" xfId="0" applyFont="1" applyAlignment="1">
      <alignment horizontal="left" vertical="center"/>
    </xf>
    <xf numFmtId="0" fontId="91" fillId="0" borderId="0" xfId="0" applyFont="1" applyAlignment="1" applyProtection="1">
      <alignment horizontal="left" vertical="center"/>
      <protection locked="0"/>
    </xf>
    <xf numFmtId="0" fontId="4" fillId="0" borderId="13" xfId="0" applyFont="1" applyBorder="1" applyAlignment="1">
      <alignment horizontal="center" vertical="center" wrapText="1"/>
    </xf>
    <xf numFmtId="0" fontId="5" fillId="35" borderId="27"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98" fillId="35" borderId="28" xfId="0" applyFont="1" applyFill="1" applyBorder="1" applyAlignment="1" applyProtection="1">
      <alignment horizontal="center" vertical="center" wrapText="1"/>
      <protection locked="0"/>
    </xf>
    <xf numFmtId="0" fontId="5" fillId="35" borderId="29" xfId="0" applyFont="1" applyFill="1" applyBorder="1" applyAlignment="1">
      <alignment horizontal="center" vertical="center" wrapText="1"/>
    </xf>
    <xf numFmtId="4" fontId="92" fillId="0" borderId="0" xfId="0" applyNumberFormat="1" applyFont="1" applyAlignment="1">
      <alignment/>
    </xf>
    <xf numFmtId="174" fontId="99" fillId="0" borderId="22" xfId="0" applyNumberFormat="1" applyFont="1" applyBorder="1" applyAlignment="1">
      <alignment/>
    </xf>
    <xf numFmtId="174" fontId="99" fillId="0" borderId="23" xfId="0" applyNumberFormat="1" applyFont="1" applyBorder="1" applyAlignment="1">
      <alignment/>
    </xf>
    <xf numFmtId="4" fontId="13" fillId="0" borderId="0" xfId="0" applyNumberFormat="1" applyFont="1" applyAlignment="1">
      <alignment vertical="center"/>
    </xf>
    <xf numFmtId="0" fontId="84" fillId="0" borderId="13" xfId="0" applyFont="1" applyBorder="1" applyAlignment="1">
      <alignment/>
    </xf>
    <xf numFmtId="0" fontId="84" fillId="0" borderId="0" xfId="0" applyFont="1" applyAlignment="1">
      <alignment horizontal="left"/>
    </xf>
    <xf numFmtId="0" fontId="82" fillId="0" borderId="0" xfId="0" applyFont="1" applyAlignment="1">
      <alignment horizontal="left"/>
    </xf>
    <xf numFmtId="0" fontId="84" fillId="0" borderId="0" xfId="0" applyFont="1" applyAlignment="1" applyProtection="1">
      <alignment/>
      <protection locked="0"/>
    </xf>
    <xf numFmtId="4" fontId="82" fillId="0" borderId="0" xfId="0" applyNumberFormat="1" applyFont="1" applyAlignment="1">
      <alignment/>
    </xf>
    <xf numFmtId="0" fontId="84" fillId="0" borderId="24" xfId="0" applyFont="1" applyBorder="1" applyAlignment="1">
      <alignment/>
    </xf>
    <xf numFmtId="0" fontId="84" fillId="0" borderId="0" xfId="0" applyFont="1" applyBorder="1" applyAlignment="1">
      <alignment/>
    </xf>
    <xf numFmtId="174" fontId="84" fillId="0" borderId="0" xfId="0" applyNumberFormat="1" applyFont="1" applyBorder="1" applyAlignment="1">
      <alignment/>
    </xf>
    <xf numFmtId="174" fontId="84" fillId="0" borderId="25" xfId="0" applyNumberFormat="1" applyFont="1" applyBorder="1" applyAlignment="1">
      <alignment/>
    </xf>
    <xf numFmtId="0" fontId="84" fillId="0" borderId="0" xfId="0" applyFont="1" applyAlignment="1">
      <alignment horizontal="center"/>
    </xf>
    <xf numFmtId="4" fontId="84" fillId="0" borderId="0" xfId="0" applyNumberFormat="1" applyFont="1" applyAlignment="1">
      <alignment vertical="center"/>
    </xf>
    <xf numFmtId="0" fontId="84" fillId="0" borderId="0" xfId="0" applyFont="1" applyBorder="1" applyAlignment="1">
      <alignment horizontal="left"/>
    </xf>
    <xf numFmtId="0" fontId="83" fillId="0" borderId="0" xfId="0" applyFont="1" applyBorder="1" applyAlignment="1">
      <alignment horizontal="left"/>
    </xf>
    <xf numFmtId="4" fontId="83" fillId="0" borderId="0" xfId="0" applyNumberFormat="1" applyFont="1" applyBorder="1" applyAlignment="1">
      <alignment/>
    </xf>
    <xf numFmtId="0" fontId="4" fillId="0" borderId="13" xfId="0" applyFont="1" applyBorder="1" applyAlignment="1" applyProtection="1">
      <alignment vertical="center"/>
      <protection/>
    </xf>
    <xf numFmtId="0" fontId="4" fillId="0" borderId="36" xfId="0" applyFont="1" applyBorder="1" applyAlignment="1" applyProtection="1">
      <alignment horizontal="center" vertical="center"/>
      <protection/>
    </xf>
    <xf numFmtId="49" fontId="4" fillId="0" borderId="36" xfId="0" applyNumberFormat="1" applyFont="1" applyBorder="1" applyAlignment="1" applyProtection="1">
      <alignment horizontal="left" vertical="center" wrapText="1"/>
      <protection/>
    </xf>
    <xf numFmtId="0" fontId="4" fillId="0" borderId="36" xfId="0" applyFont="1" applyBorder="1" applyAlignment="1" applyProtection="1">
      <alignment horizontal="left" vertical="center" wrapText="1"/>
      <protection/>
    </xf>
    <xf numFmtId="0" fontId="4" fillId="0" borderId="36" xfId="0" applyFont="1" applyBorder="1" applyAlignment="1" applyProtection="1">
      <alignment horizontal="center" vertical="center" wrapText="1"/>
      <protection/>
    </xf>
    <xf numFmtId="175" fontId="4" fillId="0" borderId="36" xfId="0" applyNumberFormat="1" applyFont="1" applyBorder="1" applyAlignment="1" applyProtection="1">
      <alignment vertical="center"/>
      <protection/>
    </xf>
    <xf numFmtId="4" fontId="4" fillId="23" borderId="36" xfId="0" applyNumberFormat="1" applyFont="1" applyFill="1" applyBorder="1" applyAlignment="1" applyProtection="1">
      <alignment vertical="center"/>
      <protection locked="0"/>
    </xf>
    <xf numFmtId="4" fontId="4" fillId="0" borderId="36" xfId="0" applyNumberFormat="1" applyFont="1" applyBorder="1" applyAlignment="1" applyProtection="1">
      <alignment vertical="center"/>
      <protection/>
    </xf>
    <xf numFmtId="0" fontId="81" fillId="23" borderId="36" xfId="0" applyFont="1" applyFill="1" applyBorder="1" applyAlignment="1" applyProtection="1">
      <alignment horizontal="left" vertical="center"/>
      <protection locked="0"/>
    </xf>
    <xf numFmtId="0" fontId="81" fillId="0" borderId="0" xfId="0" applyFont="1" applyBorder="1" applyAlignment="1">
      <alignment horizontal="center" vertical="center"/>
    </xf>
    <xf numFmtId="174" fontId="81" fillId="0" borderId="0" xfId="0" applyNumberFormat="1" applyFont="1" applyBorder="1" applyAlignment="1">
      <alignment vertical="center"/>
    </xf>
    <xf numFmtId="174" fontId="81" fillId="0" borderId="25" xfId="0" applyNumberFormat="1" applyFont="1" applyBorder="1" applyAlignment="1">
      <alignment vertical="center"/>
    </xf>
    <xf numFmtId="4" fontId="4" fillId="0" borderId="0" xfId="0" applyNumberFormat="1" applyFont="1" applyAlignment="1">
      <alignment vertical="center"/>
    </xf>
    <xf numFmtId="0" fontId="100" fillId="0" borderId="0" xfId="0" applyFont="1" applyAlignment="1">
      <alignment horizontal="left" vertical="center"/>
    </xf>
    <xf numFmtId="0" fontId="14" fillId="0" borderId="0" xfId="0" applyFont="1" applyAlignment="1">
      <alignment horizontal="left" vertical="center" wrapText="1"/>
    </xf>
    <xf numFmtId="0" fontId="101" fillId="0" borderId="0" xfId="0" applyFont="1" applyAlignment="1">
      <alignment vertical="center" wrapText="1"/>
    </xf>
    <xf numFmtId="0" fontId="85" fillId="0" borderId="13" xfId="0" applyFont="1" applyBorder="1" applyAlignment="1">
      <alignment vertical="center"/>
    </xf>
    <xf numFmtId="0" fontId="100" fillId="0" borderId="0" xfId="0" applyFont="1" applyBorder="1" applyAlignment="1">
      <alignment horizontal="left" vertical="center"/>
    </xf>
    <xf numFmtId="0" fontId="85" fillId="0" borderId="0" xfId="0" applyFont="1" applyBorder="1" applyAlignment="1">
      <alignment horizontal="left" vertical="center"/>
    </xf>
    <xf numFmtId="0" fontId="85" fillId="0" borderId="0" xfId="0" applyFont="1" applyBorder="1" applyAlignment="1">
      <alignment horizontal="left" vertical="center" wrapText="1"/>
    </xf>
    <xf numFmtId="175" fontId="85" fillId="0" borderId="0" xfId="0" applyNumberFormat="1" applyFont="1" applyBorder="1" applyAlignment="1">
      <alignment vertical="center"/>
    </xf>
    <xf numFmtId="0" fontId="85" fillId="0" borderId="0" xfId="0" applyFont="1" applyAlignment="1" applyProtection="1">
      <alignment vertical="center"/>
      <protection locked="0"/>
    </xf>
    <xf numFmtId="0" fontId="85" fillId="0" borderId="24" xfId="0" applyFont="1" applyBorder="1" applyAlignment="1">
      <alignment vertical="center"/>
    </xf>
    <xf numFmtId="0" fontId="85" fillId="0" borderId="0" xfId="0" applyFont="1" applyBorder="1" applyAlignment="1">
      <alignment vertical="center"/>
    </xf>
    <xf numFmtId="0" fontId="85" fillId="0" borderId="25" xfId="0" applyFont="1" applyBorder="1" applyAlignment="1">
      <alignment vertical="center"/>
    </xf>
    <xf numFmtId="0" fontId="85" fillId="0" borderId="0" xfId="0" applyFont="1" applyAlignment="1">
      <alignment horizontal="left" vertical="center"/>
    </xf>
    <xf numFmtId="0" fontId="85" fillId="0" borderId="0" xfId="0" applyFont="1" applyAlignment="1">
      <alignment horizontal="left" vertical="center" wrapText="1"/>
    </xf>
    <xf numFmtId="175" fontId="85" fillId="0" borderId="0" xfId="0" applyNumberFormat="1" applyFont="1" applyAlignment="1">
      <alignment vertical="center"/>
    </xf>
    <xf numFmtId="0" fontId="86" fillId="0" borderId="13" xfId="0" applyFont="1" applyBorder="1" applyAlignment="1">
      <alignment vertical="center"/>
    </xf>
    <xf numFmtId="0" fontId="86" fillId="0" borderId="0" xfId="0" applyFont="1" applyBorder="1" applyAlignment="1">
      <alignment horizontal="left" vertical="center"/>
    </xf>
    <xf numFmtId="0" fontId="86" fillId="0" borderId="0" xfId="0" applyFont="1" applyBorder="1" applyAlignment="1">
      <alignment horizontal="left" vertical="center" wrapText="1"/>
    </xf>
    <xf numFmtId="175" fontId="86" fillId="0" borderId="0" xfId="0" applyNumberFormat="1" applyFont="1" applyBorder="1" applyAlignment="1">
      <alignment vertical="center"/>
    </xf>
    <xf numFmtId="0" fontId="86" fillId="0" borderId="0" xfId="0" applyFont="1" applyAlignment="1" applyProtection="1">
      <alignment vertical="center"/>
      <protection locked="0"/>
    </xf>
    <xf numFmtId="0" fontId="86" fillId="0" borderId="24" xfId="0" applyFont="1" applyBorder="1" applyAlignment="1">
      <alignment vertical="center"/>
    </xf>
    <xf numFmtId="0" fontId="86" fillId="0" borderId="0" xfId="0" applyFont="1" applyBorder="1" applyAlignment="1">
      <alignment vertical="center"/>
    </xf>
    <xf numFmtId="0" fontId="86" fillId="0" borderId="25" xfId="0" applyFont="1" applyBorder="1" applyAlignment="1">
      <alignment vertical="center"/>
    </xf>
    <xf numFmtId="0" fontId="86" fillId="0" borderId="0" xfId="0" applyFont="1" applyAlignment="1">
      <alignment horizontal="left" vertical="center"/>
    </xf>
    <xf numFmtId="0" fontId="102" fillId="0" borderId="36" xfId="0" applyFont="1" applyBorder="1" applyAlignment="1" applyProtection="1">
      <alignment horizontal="center" vertical="center"/>
      <protection/>
    </xf>
    <xf numFmtId="49" fontId="102" fillId="0" borderId="36" xfId="0" applyNumberFormat="1" applyFont="1" applyBorder="1" applyAlignment="1" applyProtection="1">
      <alignment horizontal="left" vertical="center" wrapText="1"/>
      <protection/>
    </xf>
    <xf numFmtId="0" fontId="102" fillId="0" borderId="36" xfId="0" applyFont="1" applyBorder="1" applyAlignment="1" applyProtection="1">
      <alignment horizontal="left" vertical="center" wrapText="1"/>
      <protection/>
    </xf>
    <xf numFmtId="0" fontId="102" fillId="0" borderId="36" xfId="0" applyFont="1" applyBorder="1" applyAlignment="1" applyProtection="1">
      <alignment horizontal="center" vertical="center" wrapText="1"/>
      <protection/>
    </xf>
    <xf numFmtId="175" fontId="102" fillId="0" borderId="36" xfId="0" applyNumberFormat="1" applyFont="1" applyBorder="1" applyAlignment="1" applyProtection="1">
      <alignment vertical="center"/>
      <protection/>
    </xf>
    <xf numFmtId="4" fontId="102" fillId="23" borderId="36" xfId="0" applyNumberFormat="1" applyFont="1" applyFill="1" applyBorder="1" applyAlignment="1" applyProtection="1">
      <alignment vertical="center"/>
      <protection locked="0"/>
    </xf>
    <xf numFmtId="4" fontId="102" fillId="0" borderId="36" xfId="0" applyNumberFormat="1" applyFont="1" applyBorder="1" applyAlignment="1" applyProtection="1">
      <alignment vertical="center"/>
      <protection/>
    </xf>
    <xf numFmtId="0" fontId="102" fillId="0" borderId="13" xfId="0" applyFont="1" applyBorder="1" applyAlignment="1">
      <alignment vertical="center"/>
    </xf>
    <xf numFmtId="0" fontId="102" fillId="23" borderId="36" xfId="0" applyFont="1" applyFill="1" applyBorder="1" applyAlignment="1" applyProtection="1">
      <alignment horizontal="left" vertical="center"/>
      <protection locked="0"/>
    </xf>
    <xf numFmtId="0" fontId="102" fillId="0" borderId="0" xfId="0" applyFont="1" applyBorder="1" applyAlignment="1">
      <alignment horizontal="center" vertical="center"/>
    </xf>
    <xf numFmtId="0" fontId="101" fillId="0" borderId="0" xfId="0" applyFont="1" applyBorder="1" applyAlignment="1">
      <alignment vertical="center" wrapText="1"/>
    </xf>
    <xf numFmtId="0" fontId="14" fillId="0" borderId="0" xfId="0" applyFont="1" applyBorder="1" applyAlignment="1">
      <alignment horizontal="left" vertical="center" wrapText="1"/>
    </xf>
    <xf numFmtId="0" fontId="87" fillId="0" borderId="13" xfId="0" applyFont="1" applyBorder="1" applyAlignment="1">
      <alignment vertical="center"/>
    </xf>
    <xf numFmtId="0" fontId="87" fillId="0" borderId="0" xfId="0" applyFont="1" applyAlignment="1">
      <alignment horizontal="left" vertical="center"/>
    </xf>
    <xf numFmtId="0" fontId="87" fillId="0" borderId="0" xfId="0" applyFont="1" applyAlignment="1">
      <alignment horizontal="left" vertical="center" wrapText="1"/>
    </xf>
    <xf numFmtId="175" fontId="87" fillId="0" borderId="0" xfId="0" applyNumberFormat="1" applyFont="1" applyAlignment="1">
      <alignment vertical="center"/>
    </xf>
    <xf numFmtId="0" fontId="87" fillId="0" borderId="0" xfId="0" applyFont="1" applyAlignment="1" applyProtection="1">
      <alignment vertical="center"/>
      <protection locked="0"/>
    </xf>
    <xf numFmtId="0" fontId="87" fillId="0" borderId="24" xfId="0" applyFont="1" applyBorder="1" applyAlignment="1">
      <alignment vertical="center"/>
    </xf>
    <xf numFmtId="0" fontId="87" fillId="0" borderId="0" xfId="0" applyFont="1" applyBorder="1" applyAlignment="1">
      <alignment vertical="center"/>
    </xf>
    <xf numFmtId="0" fontId="87" fillId="0" borderId="25" xfId="0" applyFont="1" applyBorder="1" applyAlignment="1">
      <alignment vertical="center"/>
    </xf>
    <xf numFmtId="0" fontId="86" fillId="0" borderId="0" xfId="0" applyFont="1" applyAlignment="1">
      <alignment horizontal="left" vertical="center"/>
    </xf>
    <xf numFmtId="0" fontId="86" fillId="0" borderId="0" xfId="0" applyFont="1" applyAlignment="1">
      <alignment horizontal="left" vertical="center" wrapText="1"/>
    </xf>
    <xf numFmtId="175" fontId="86" fillId="0" borderId="0" xfId="0" applyNumberFormat="1" applyFont="1" applyAlignment="1">
      <alignment vertical="center"/>
    </xf>
    <xf numFmtId="0" fontId="85" fillId="0" borderId="31" xfId="0" applyFont="1" applyBorder="1" applyAlignment="1">
      <alignment vertical="center"/>
    </xf>
    <xf numFmtId="0" fontId="85" fillId="0" borderId="32" xfId="0" applyFont="1" applyBorder="1" applyAlignment="1">
      <alignment vertical="center"/>
    </xf>
    <xf numFmtId="0" fontId="85" fillId="0" borderId="33" xfId="0" applyFont="1" applyBorder="1" applyAlignment="1">
      <alignment vertical="center"/>
    </xf>
    <xf numFmtId="0" fontId="4" fillId="0" borderId="0" xfId="0" applyFont="1" applyAlignment="1">
      <alignment/>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103" fillId="0" borderId="0" xfId="0" applyFont="1" applyAlignment="1">
      <alignment horizontal="left" vertical="top" wrapText="1"/>
    </xf>
    <xf numFmtId="0" fontId="4" fillId="0" borderId="0" xfId="0" applyFont="1" applyAlignment="1">
      <alignment/>
    </xf>
    <xf numFmtId="0" fontId="4" fillId="0" borderId="0" xfId="0" applyFont="1" applyAlignment="1">
      <alignment vertical="center"/>
    </xf>
    <xf numFmtId="0" fontId="81" fillId="0" borderId="0" xfId="0" applyFont="1" applyAlignment="1">
      <alignment vertical="center"/>
    </xf>
    <xf numFmtId="0" fontId="5" fillId="0" borderId="0" xfId="0" applyFont="1" applyBorder="1" applyAlignment="1">
      <alignment horizontal="left" vertical="center"/>
    </xf>
    <xf numFmtId="0" fontId="4" fillId="0" borderId="0" xfId="0" applyFont="1" applyBorder="1" applyAlignment="1">
      <alignment/>
    </xf>
    <xf numFmtId="0" fontId="6" fillId="0" borderId="0" xfId="0" applyFont="1" applyBorder="1" applyAlignment="1">
      <alignment horizontal="left" vertical="top" wrapText="1"/>
    </xf>
    <xf numFmtId="49" fontId="5" fillId="23" borderId="0" xfId="0" applyNumberFormat="1" applyFont="1" applyFill="1" applyBorder="1" applyAlignment="1" applyProtection="1">
      <alignment horizontal="left" vertical="center"/>
      <protection locked="0"/>
    </xf>
    <xf numFmtId="0" fontId="5" fillId="0" borderId="0" xfId="0" applyFont="1" applyBorder="1" applyAlignment="1">
      <alignment horizontal="left" vertical="center" wrapText="1"/>
    </xf>
    <xf numFmtId="4" fontId="9" fillId="0" borderId="16" xfId="0" applyNumberFormat="1" applyFont="1" applyBorder="1" applyAlignment="1">
      <alignment vertical="center"/>
    </xf>
    <xf numFmtId="0" fontId="4" fillId="0" borderId="16" xfId="0" applyFont="1" applyBorder="1" applyAlignment="1">
      <alignment vertical="center"/>
    </xf>
    <xf numFmtId="0" fontId="81" fillId="0" borderId="0" xfId="0" applyFont="1" applyBorder="1" applyAlignment="1">
      <alignment horizontal="right" vertical="center"/>
    </xf>
    <xf numFmtId="0" fontId="4" fillId="0" borderId="0" xfId="0" applyFont="1" applyBorder="1" applyAlignment="1">
      <alignment vertical="center"/>
    </xf>
    <xf numFmtId="172" fontId="81" fillId="0" borderId="0" xfId="0" applyNumberFormat="1" applyFont="1" applyBorder="1" applyAlignment="1">
      <alignment horizontal="center" vertical="center"/>
    </xf>
    <xf numFmtId="0" fontId="81" fillId="0" borderId="0" xfId="0" applyFont="1" applyBorder="1" applyAlignment="1">
      <alignment vertical="center"/>
    </xf>
    <xf numFmtId="4" fontId="103" fillId="0" borderId="0" xfId="0" applyNumberFormat="1" applyFont="1" applyBorder="1" applyAlignment="1">
      <alignment vertical="center"/>
    </xf>
    <xf numFmtId="0" fontId="6" fillId="34" borderId="18" xfId="0" applyFont="1" applyFill="1" applyBorder="1" applyAlignment="1">
      <alignment horizontal="left" vertical="center"/>
    </xf>
    <xf numFmtId="0" fontId="4" fillId="34" borderId="18" xfId="0" applyFont="1" applyFill="1" applyBorder="1" applyAlignment="1">
      <alignment vertical="center"/>
    </xf>
    <xf numFmtId="4" fontId="6" fillId="34" borderId="18" xfId="0" applyNumberFormat="1" applyFont="1" applyFill="1" applyBorder="1" applyAlignment="1">
      <alignment vertical="center"/>
    </xf>
    <xf numFmtId="0" fontId="4" fillId="34" borderId="26" xfId="0" applyFont="1" applyFill="1" applyBorder="1" applyAlignment="1">
      <alignment vertical="center"/>
    </xf>
    <xf numFmtId="0" fontId="6" fillId="0" borderId="0" xfId="0" applyFont="1" applyAlignment="1">
      <alignment horizontal="left" vertical="center" wrapText="1"/>
    </xf>
    <xf numFmtId="0" fontId="6" fillId="0" borderId="0" xfId="0" applyFont="1" applyAlignment="1">
      <alignment vertical="center"/>
    </xf>
    <xf numFmtId="173" fontId="5" fillId="0" borderId="0" xfId="0" applyNumberFormat="1" applyFont="1" applyAlignment="1">
      <alignment horizontal="left" vertical="center"/>
    </xf>
    <xf numFmtId="0" fontId="5" fillId="0" borderId="0" xfId="0" applyFont="1" applyAlignment="1">
      <alignment vertical="center"/>
    </xf>
    <xf numFmtId="0" fontId="93" fillId="0" borderId="30" xfId="0" applyFont="1" applyBorder="1" applyAlignment="1">
      <alignment horizontal="center" vertical="center"/>
    </xf>
    <xf numFmtId="0" fontId="4" fillId="0" borderId="22" xfId="0" applyFont="1" applyBorder="1" applyAlignment="1">
      <alignment vertical="center"/>
    </xf>
    <xf numFmtId="0" fontId="4" fillId="0" borderId="24" xfId="0" applyFont="1" applyBorder="1" applyAlignment="1">
      <alignment vertical="center"/>
    </xf>
    <xf numFmtId="0" fontId="5" fillId="35" borderId="17" xfId="0" applyFont="1" applyFill="1" applyBorder="1" applyAlignment="1">
      <alignment horizontal="center" vertical="center"/>
    </xf>
    <xf numFmtId="0" fontId="4" fillId="35" borderId="18" xfId="0" applyFont="1" applyFill="1" applyBorder="1" applyAlignment="1">
      <alignment vertical="center"/>
    </xf>
    <xf numFmtId="0" fontId="5" fillId="35" borderId="18" xfId="0" applyFont="1" applyFill="1" applyBorder="1" applyAlignment="1">
      <alignment horizontal="center" vertical="center"/>
    </xf>
    <xf numFmtId="0" fontId="5" fillId="35" borderId="18" xfId="0" applyFont="1" applyFill="1" applyBorder="1" applyAlignment="1">
      <alignment horizontal="right" vertical="center"/>
    </xf>
    <xf numFmtId="4" fontId="95" fillId="0" borderId="0" xfId="0" applyNumberFormat="1" applyFont="1" applyAlignment="1">
      <alignment vertical="center"/>
    </xf>
    <xf numFmtId="0" fontId="95" fillId="0" borderId="0" xfId="0" applyFont="1" applyAlignment="1">
      <alignment vertical="center"/>
    </xf>
    <xf numFmtId="0" fontId="94" fillId="0" borderId="0" xfId="0" applyFont="1" applyAlignment="1">
      <alignment horizontal="left" vertical="center" wrapText="1"/>
    </xf>
    <xf numFmtId="4" fontId="92" fillId="0" borderId="0" xfId="0" applyNumberFormat="1" applyFont="1" applyAlignment="1">
      <alignment horizontal="right" vertical="center"/>
    </xf>
    <xf numFmtId="4" fontId="92" fillId="0" borderId="0" xfId="0" applyNumberFormat="1" applyFont="1" applyAlignment="1">
      <alignment vertical="center"/>
    </xf>
    <xf numFmtId="0" fontId="91" fillId="0" borderId="0" xfId="0" applyFont="1" applyBorder="1" applyAlignment="1">
      <alignment horizontal="left"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1" fillId="0" borderId="0" xfId="0" applyFont="1" applyAlignment="1">
      <alignment horizontal="left" vertical="center" wrapText="1"/>
    </xf>
    <xf numFmtId="0" fontId="65" fillId="33" borderId="0" xfId="36" applyFill="1" applyAlignment="1">
      <alignment/>
    </xf>
    <xf numFmtId="0" fontId="104" fillId="0" borderId="0" xfId="36" applyFont="1" applyAlignment="1">
      <alignment horizontal="center" vertical="center"/>
    </xf>
    <xf numFmtId="0" fontId="105" fillId="33" borderId="0" xfId="0" applyFont="1" applyFill="1" applyAlignment="1">
      <alignment horizontal="left" vertical="center"/>
    </xf>
    <xf numFmtId="0" fontId="58" fillId="33" borderId="0" xfId="0" applyFont="1" applyFill="1" applyAlignment="1">
      <alignment vertical="center"/>
    </xf>
    <xf numFmtId="0" fontId="106" fillId="33" borderId="0" xfId="36" applyFont="1" applyFill="1" applyAlignment="1">
      <alignment vertical="center"/>
    </xf>
    <xf numFmtId="0" fontId="88" fillId="33" borderId="0" xfId="0" applyFont="1" applyFill="1" applyAlignment="1" applyProtection="1">
      <alignment horizontal="left" vertical="center"/>
      <protection/>
    </xf>
    <xf numFmtId="0" fontId="58" fillId="33" borderId="0" xfId="0" applyFont="1" applyFill="1" applyAlignment="1" applyProtection="1">
      <alignment vertical="center"/>
      <protection/>
    </xf>
    <xf numFmtId="0" fontId="105" fillId="33" borderId="0" xfId="0" applyFont="1" applyFill="1" applyAlignment="1" applyProtection="1">
      <alignment horizontal="left" vertical="center"/>
      <protection/>
    </xf>
    <xf numFmtId="0" fontId="106" fillId="33" borderId="0" xfId="36" applyFont="1" applyFill="1" applyAlignment="1" applyProtection="1">
      <alignment vertical="center"/>
      <protection/>
    </xf>
    <xf numFmtId="0" fontId="106" fillId="33" borderId="0" xfId="36" applyFont="1" applyFill="1" applyAlignment="1">
      <alignment vertical="center"/>
    </xf>
    <xf numFmtId="0" fontId="58" fillId="33" borderId="0" xfId="0" applyFont="1" applyFill="1" applyAlignment="1" applyProtection="1">
      <alignment vertical="center"/>
      <protection locked="0"/>
    </xf>
    <xf numFmtId="0" fontId="4" fillId="0" borderId="0" xfId="47" applyAlignment="1">
      <alignment vertical="top"/>
      <protection locked="0"/>
    </xf>
    <xf numFmtId="0" fontId="4" fillId="0" borderId="37" xfId="47" applyFont="1" applyBorder="1" applyAlignment="1">
      <alignment vertical="center" wrapText="1"/>
      <protection locked="0"/>
    </xf>
    <xf numFmtId="0" fontId="4" fillId="0" borderId="38" xfId="47" applyFont="1" applyBorder="1" applyAlignment="1">
      <alignment vertical="center" wrapText="1"/>
      <protection locked="0"/>
    </xf>
    <xf numFmtId="0" fontId="4" fillId="0" borderId="39" xfId="47" applyFont="1" applyBorder="1" applyAlignment="1">
      <alignment vertical="center" wrapText="1"/>
      <protection locked="0"/>
    </xf>
    <xf numFmtId="0" fontId="4" fillId="0" borderId="40" xfId="47" applyFont="1" applyBorder="1" applyAlignment="1">
      <alignment horizontal="center" vertical="center" wrapText="1"/>
      <protection locked="0"/>
    </xf>
    <xf numFmtId="0" fontId="8" fillId="0" borderId="0" xfId="47" applyFont="1" applyBorder="1" applyAlignment="1">
      <alignment horizontal="center" vertical="center" wrapText="1"/>
      <protection locked="0"/>
    </xf>
    <xf numFmtId="0" fontId="4" fillId="0" borderId="41" xfId="47" applyFont="1" applyBorder="1" applyAlignment="1">
      <alignment horizontal="center" vertical="center" wrapText="1"/>
      <protection locked="0"/>
    </xf>
    <xf numFmtId="0" fontId="4" fillId="0" borderId="0" xfId="47" applyAlignment="1">
      <alignment horizontal="center" vertical="center"/>
      <protection locked="0"/>
    </xf>
    <xf numFmtId="0" fontId="4" fillId="0" borderId="40" xfId="47" applyFont="1" applyBorder="1" applyAlignment="1">
      <alignment vertical="center" wrapText="1"/>
      <protection locked="0"/>
    </xf>
    <xf numFmtId="0" fontId="12" fillId="0" borderId="42" xfId="47" applyFont="1" applyBorder="1" applyAlignment="1">
      <alignment horizontal="left" wrapText="1"/>
      <protection locked="0"/>
    </xf>
    <xf numFmtId="0" fontId="4" fillId="0" borderId="41" xfId="47" applyFont="1" applyBorder="1" applyAlignment="1">
      <alignment vertical="center" wrapText="1"/>
      <protection locked="0"/>
    </xf>
    <xf numFmtId="0" fontId="12" fillId="0" borderId="0" xfId="47" applyFont="1" applyBorder="1" applyAlignment="1">
      <alignment horizontal="left" vertical="center" wrapText="1"/>
      <protection locked="0"/>
    </xf>
    <xf numFmtId="0" fontId="5" fillId="0" borderId="0" xfId="47" applyFont="1" applyBorder="1" applyAlignment="1">
      <alignment horizontal="left" vertical="center" wrapText="1"/>
      <protection locked="0"/>
    </xf>
    <xf numFmtId="0" fontId="5" fillId="0" borderId="40" xfId="47" applyFont="1" applyBorder="1" applyAlignment="1">
      <alignment vertical="center" wrapText="1"/>
      <protection locked="0"/>
    </xf>
    <xf numFmtId="0" fontId="5" fillId="0" borderId="0" xfId="47" applyFont="1" applyBorder="1" applyAlignment="1">
      <alignment horizontal="left" vertical="center" wrapText="1"/>
      <protection locked="0"/>
    </xf>
    <xf numFmtId="0" fontId="5" fillId="0" borderId="0" xfId="47" applyFont="1" applyBorder="1" applyAlignment="1">
      <alignment vertical="center" wrapText="1"/>
      <protection locked="0"/>
    </xf>
    <xf numFmtId="0" fontId="5" fillId="0" borderId="0" xfId="47" applyFont="1" applyBorder="1" applyAlignment="1">
      <alignment vertical="center"/>
      <protection locked="0"/>
    </xf>
    <xf numFmtId="0" fontId="5" fillId="0" borderId="0" xfId="47" applyFont="1" applyBorder="1" applyAlignment="1">
      <alignment horizontal="left" vertical="center"/>
      <protection locked="0"/>
    </xf>
    <xf numFmtId="49" fontId="5" fillId="0" borderId="0" xfId="47" applyNumberFormat="1" applyFont="1" applyBorder="1" applyAlignment="1">
      <alignment horizontal="left" vertical="center" wrapText="1"/>
      <protection locked="0"/>
    </xf>
    <xf numFmtId="49" fontId="5" fillId="0" borderId="0" xfId="47" applyNumberFormat="1" applyFont="1" applyBorder="1" applyAlignment="1">
      <alignment vertical="center" wrapText="1"/>
      <protection locked="0"/>
    </xf>
    <xf numFmtId="0" fontId="4" fillId="0" borderId="43" xfId="47" applyFont="1" applyBorder="1" applyAlignment="1">
      <alignment vertical="center" wrapText="1"/>
      <protection locked="0"/>
    </xf>
    <xf numFmtId="0" fontId="58" fillId="0" borderId="42" xfId="47" applyFont="1" applyBorder="1" applyAlignment="1">
      <alignment vertical="center" wrapText="1"/>
      <protection locked="0"/>
    </xf>
    <xf numFmtId="0" fontId="4" fillId="0" borderId="44" xfId="47" applyFont="1" applyBorder="1" applyAlignment="1">
      <alignment vertical="center" wrapText="1"/>
      <protection locked="0"/>
    </xf>
    <xf numFmtId="0" fontId="4" fillId="0" borderId="0" xfId="47" applyFont="1" applyBorder="1" applyAlignment="1">
      <alignment vertical="top"/>
      <protection locked="0"/>
    </xf>
    <xf numFmtId="0" fontId="4" fillId="0" borderId="0" xfId="47" applyFont="1" applyAlignment="1">
      <alignment vertical="top"/>
      <protection locked="0"/>
    </xf>
    <xf numFmtId="0" fontId="4" fillId="0" borderId="37" xfId="47" applyFont="1" applyBorder="1" applyAlignment="1">
      <alignment horizontal="left" vertical="center"/>
      <protection locked="0"/>
    </xf>
    <xf numFmtId="0" fontId="4" fillId="0" borderId="38" xfId="47" applyFont="1" applyBorder="1" applyAlignment="1">
      <alignment horizontal="left" vertical="center"/>
      <protection locked="0"/>
    </xf>
    <xf numFmtId="0" fontId="4" fillId="0" borderId="39" xfId="47" applyFont="1" applyBorder="1" applyAlignment="1">
      <alignment horizontal="left" vertical="center"/>
      <protection locked="0"/>
    </xf>
    <xf numFmtId="0" fontId="4" fillId="0" borderId="40" xfId="47" applyFont="1" applyBorder="1" applyAlignment="1">
      <alignment horizontal="left" vertical="center"/>
      <protection locked="0"/>
    </xf>
    <xf numFmtId="0" fontId="8" fillId="0" borderId="0" xfId="47" applyFont="1" applyBorder="1" applyAlignment="1">
      <alignment horizontal="center" vertical="center"/>
      <protection locked="0"/>
    </xf>
    <xf numFmtId="0" fontId="4" fillId="0" borderId="41" xfId="47" applyFont="1" applyBorder="1" applyAlignment="1">
      <alignment horizontal="left" vertical="center"/>
      <protection locked="0"/>
    </xf>
    <xf numFmtId="0" fontId="12" fillId="0" borderId="0" xfId="47" applyFont="1" applyBorder="1" applyAlignment="1">
      <alignment horizontal="left" vertical="center"/>
      <protection locked="0"/>
    </xf>
    <xf numFmtId="0" fontId="7" fillId="0" borderId="0" xfId="47" applyFont="1" applyAlignment="1">
      <alignment horizontal="left" vertical="center"/>
      <protection locked="0"/>
    </xf>
    <xf numFmtId="0" fontId="12" fillId="0" borderId="42" xfId="47" applyFont="1" applyBorder="1" applyAlignment="1">
      <alignment horizontal="left" vertical="center"/>
      <protection locked="0"/>
    </xf>
    <xf numFmtId="0" fontId="12" fillId="0" borderId="42" xfId="47" applyFont="1" applyBorder="1" applyAlignment="1">
      <alignment horizontal="center" vertical="center"/>
      <protection locked="0"/>
    </xf>
    <xf numFmtId="0" fontId="7" fillId="0" borderId="42" xfId="47" applyFont="1" applyBorder="1" applyAlignment="1">
      <alignment horizontal="left" vertical="center"/>
      <protection locked="0"/>
    </xf>
    <xf numFmtId="0" fontId="10" fillId="0" borderId="0" xfId="47" applyFont="1" applyBorder="1" applyAlignment="1">
      <alignment horizontal="left" vertical="center"/>
      <protection locked="0"/>
    </xf>
    <xf numFmtId="0" fontId="5" fillId="0" borderId="0" xfId="47" applyFont="1" applyAlignment="1">
      <alignment horizontal="left" vertical="center"/>
      <protection locked="0"/>
    </xf>
    <xf numFmtId="0" fontId="5" fillId="0" borderId="0" xfId="47" applyFont="1" applyBorder="1" applyAlignment="1">
      <alignment horizontal="center" vertical="center"/>
      <protection locked="0"/>
    </xf>
    <xf numFmtId="0" fontId="5" fillId="0" borderId="40" xfId="47" applyFont="1" applyBorder="1" applyAlignment="1">
      <alignment horizontal="left" vertical="center"/>
      <protection locked="0"/>
    </xf>
    <xf numFmtId="0" fontId="5" fillId="0" borderId="0" xfId="47" applyFont="1" applyFill="1" applyBorder="1" applyAlignment="1">
      <alignment horizontal="left" vertical="center"/>
      <protection locked="0"/>
    </xf>
    <xf numFmtId="0" fontId="5" fillId="0" borderId="0" xfId="47" applyFont="1" applyFill="1" applyBorder="1" applyAlignment="1">
      <alignment horizontal="center" vertical="center"/>
      <protection locked="0"/>
    </xf>
    <xf numFmtId="0" fontId="4" fillId="0" borderId="43" xfId="47" applyFont="1" applyBorder="1" applyAlignment="1">
      <alignment horizontal="left" vertical="center"/>
      <protection locked="0"/>
    </xf>
    <xf numFmtId="0" fontId="58" fillId="0" borderId="42" xfId="47" applyFont="1" applyBorder="1" applyAlignment="1">
      <alignment horizontal="left" vertical="center"/>
      <protection locked="0"/>
    </xf>
    <xf numFmtId="0" fontId="4" fillId="0" borderId="44" xfId="47" applyFont="1" applyBorder="1" applyAlignment="1">
      <alignment horizontal="left" vertical="center"/>
      <protection locked="0"/>
    </xf>
    <xf numFmtId="0" fontId="4" fillId="0" borderId="0" xfId="47" applyFont="1" applyBorder="1" applyAlignment="1">
      <alignment horizontal="left" vertical="center"/>
      <protection locked="0"/>
    </xf>
    <xf numFmtId="0" fontId="58" fillId="0" borderId="0" xfId="47" applyFont="1" applyBorder="1" applyAlignment="1">
      <alignment horizontal="left" vertical="center"/>
      <protection locked="0"/>
    </xf>
    <xf numFmtId="0" fontId="7" fillId="0" borderId="0" xfId="47" applyFont="1" applyBorder="1" applyAlignment="1">
      <alignment horizontal="left" vertical="center"/>
      <protection locked="0"/>
    </xf>
    <xf numFmtId="0" fontId="5" fillId="0" borderId="42" xfId="47" applyFont="1" applyBorder="1" applyAlignment="1">
      <alignment horizontal="left" vertical="center"/>
      <protection locked="0"/>
    </xf>
    <xf numFmtId="0" fontId="4" fillId="0" borderId="0" xfId="47" applyFont="1" applyBorder="1" applyAlignment="1">
      <alignment horizontal="left" vertical="center" wrapText="1"/>
      <protection locked="0"/>
    </xf>
    <xf numFmtId="0" fontId="5" fillId="0" borderId="0" xfId="47" applyFont="1" applyBorder="1" applyAlignment="1">
      <alignment horizontal="center" vertical="center" wrapText="1"/>
      <protection locked="0"/>
    </xf>
    <xf numFmtId="0" fontId="4" fillId="0" borderId="37" xfId="47" applyFont="1" applyBorder="1" applyAlignment="1">
      <alignment horizontal="left" vertical="center" wrapText="1"/>
      <protection locked="0"/>
    </xf>
    <xf numFmtId="0" fontId="4" fillId="0" borderId="38" xfId="47" applyFont="1" applyBorder="1" applyAlignment="1">
      <alignment horizontal="left" vertical="center" wrapText="1"/>
      <protection locked="0"/>
    </xf>
    <xf numFmtId="0" fontId="4" fillId="0" borderId="39" xfId="47" applyFont="1" applyBorder="1" applyAlignment="1">
      <alignment horizontal="left" vertical="center" wrapText="1"/>
      <protection locked="0"/>
    </xf>
    <xf numFmtId="0" fontId="4" fillId="0" borderId="40" xfId="47" applyFont="1" applyBorder="1" applyAlignment="1">
      <alignment horizontal="left" vertical="center" wrapText="1"/>
      <protection locked="0"/>
    </xf>
    <xf numFmtId="0" fontId="4" fillId="0" borderId="41" xfId="47" applyFont="1" applyBorder="1" applyAlignment="1">
      <alignment horizontal="left" vertical="center" wrapText="1"/>
      <protection locked="0"/>
    </xf>
    <xf numFmtId="0" fontId="7" fillId="0" borderId="40" xfId="47" applyFont="1" applyBorder="1" applyAlignment="1">
      <alignment horizontal="left" vertical="center" wrapText="1"/>
      <protection locked="0"/>
    </xf>
    <xf numFmtId="0" fontId="7" fillId="0" borderId="41" xfId="47" applyFont="1" applyBorder="1" applyAlignment="1">
      <alignment horizontal="left" vertical="center" wrapText="1"/>
      <protection locked="0"/>
    </xf>
    <xf numFmtId="0" fontId="5" fillId="0" borderId="40" xfId="47" applyFont="1" applyBorder="1" applyAlignment="1">
      <alignment horizontal="left" vertical="center" wrapText="1"/>
      <protection locked="0"/>
    </xf>
    <xf numFmtId="0" fontId="5" fillId="0" borderId="41" xfId="47" applyFont="1" applyBorder="1" applyAlignment="1">
      <alignment horizontal="left" vertical="center" wrapText="1"/>
      <protection locked="0"/>
    </xf>
    <xf numFmtId="0" fontId="5" fillId="0" borderId="41" xfId="47" applyFont="1" applyBorder="1" applyAlignment="1">
      <alignment horizontal="left" vertical="center"/>
      <protection locked="0"/>
    </xf>
    <xf numFmtId="0" fontId="5" fillId="0" borderId="43" xfId="47" applyFont="1" applyBorder="1" applyAlignment="1">
      <alignment horizontal="left" vertical="center" wrapText="1"/>
      <protection locked="0"/>
    </xf>
    <xf numFmtId="0" fontId="5" fillId="0" borderId="42" xfId="47" applyFont="1" applyBorder="1" applyAlignment="1">
      <alignment horizontal="left" vertical="center" wrapText="1"/>
      <protection locked="0"/>
    </xf>
    <xf numFmtId="0" fontId="5" fillId="0" borderId="44" xfId="47" applyFont="1" applyBorder="1" applyAlignment="1">
      <alignment horizontal="left" vertical="center" wrapText="1"/>
      <protection locked="0"/>
    </xf>
    <xf numFmtId="0" fontId="5" fillId="0" borderId="0" xfId="47" applyFont="1" applyBorder="1" applyAlignment="1">
      <alignment horizontal="left" vertical="top"/>
      <protection locked="0"/>
    </xf>
    <xf numFmtId="0" fontId="5" fillId="0" borderId="0" xfId="47" applyFont="1" applyBorder="1" applyAlignment="1">
      <alignment horizontal="center" vertical="top"/>
      <protection locked="0"/>
    </xf>
    <xf numFmtId="0" fontId="5" fillId="0" borderId="43" xfId="47" applyFont="1" applyBorder="1" applyAlignment="1">
      <alignment horizontal="left" vertical="center"/>
      <protection locked="0"/>
    </xf>
    <xf numFmtId="0" fontId="5" fillId="0" borderId="44" xfId="47" applyFont="1" applyBorder="1" applyAlignment="1">
      <alignment horizontal="left" vertical="center"/>
      <protection locked="0"/>
    </xf>
    <xf numFmtId="0" fontId="7" fillId="0" borderId="0" xfId="47" applyFont="1" applyAlignment="1">
      <alignment vertical="center"/>
      <protection locked="0"/>
    </xf>
    <xf numFmtId="0" fontId="12" fillId="0" borderId="0" xfId="47" applyFont="1" applyBorder="1" applyAlignment="1">
      <alignment vertical="center"/>
      <protection locked="0"/>
    </xf>
    <xf numFmtId="0" fontId="7" fillId="0" borderId="42" xfId="47" applyFont="1" applyBorder="1" applyAlignment="1">
      <alignment vertical="center"/>
      <protection locked="0"/>
    </xf>
    <xf numFmtId="0" fontId="12" fillId="0" borderId="42" xfId="47" applyFont="1" applyBorder="1" applyAlignment="1">
      <alignment vertical="center"/>
      <protection locked="0"/>
    </xf>
    <xf numFmtId="0" fontId="4" fillId="0" borderId="0" xfId="47" applyBorder="1" applyAlignment="1">
      <alignment vertical="top"/>
      <protection locked="0"/>
    </xf>
    <xf numFmtId="49" fontId="5" fillId="0" borderId="0" xfId="47" applyNumberFormat="1" applyFont="1" applyBorder="1" applyAlignment="1">
      <alignment horizontal="left" vertical="center"/>
      <protection locked="0"/>
    </xf>
    <xf numFmtId="0" fontId="4" fillId="0" borderId="42" xfId="47" applyBorder="1" applyAlignment="1">
      <alignment vertical="top"/>
      <protection locked="0"/>
    </xf>
    <xf numFmtId="0" fontId="5" fillId="0" borderId="38" xfId="47" applyFont="1" applyBorder="1" applyAlignment="1">
      <alignment horizontal="left" vertical="center" wrapText="1"/>
      <protection locked="0"/>
    </xf>
    <xf numFmtId="0" fontId="5" fillId="0" borderId="38" xfId="47" applyFont="1" applyBorder="1" applyAlignment="1">
      <alignment horizontal="left" vertical="center"/>
      <protection locked="0"/>
    </xf>
    <xf numFmtId="0" fontId="5" fillId="0" borderId="38" xfId="47" applyFont="1" applyBorder="1" applyAlignment="1">
      <alignment horizontal="center" vertical="center"/>
      <protection locked="0"/>
    </xf>
    <xf numFmtId="0" fontId="12" fillId="0" borderId="42" xfId="47" applyFont="1" applyBorder="1" applyAlignment="1">
      <alignment horizontal="left"/>
      <protection locked="0"/>
    </xf>
    <xf numFmtId="0" fontId="7" fillId="0" borderId="42" xfId="47" applyFont="1" applyBorder="1" applyAlignment="1">
      <alignment/>
      <protection locked="0"/>
    </xf>
    <xf numFmtId="0" fontId="12" fillId="0" borderId="42" xfId="47" applyFont="1" applyBorder="1" applyAlignment="1">
      <alignment horizontal="left"/>
      <protection locked="0"/>
    </xf>
    <xf numFmtId="0" fontId="5" fillId="0" borderId="0" xfId="47" applyFont="1" applyBorder="1" applyAlignment="1">
      <alignment horizontal="left" vertical="center"/>
      <protection locked="0"/>
    </xf>
    <xf numFmtId="0" fontId="4" fillId="0" borderId="40" xfId="47" applyFont="1" applyBorder="1" applyAlignment="1">
      <alignment vertical="top"/>
      <protection locked="0"/>
    </xf>
    <xf numFmtId="0" fontId="5" fillId="0" borderId="0" xfId="47" applyFont="1" applyBorder="1" applyAlignment="1">
      <alignment horizontal="left" vertical="top"/>
      <protection locked="0"/>
    </xf>
    <xf numFmtId="0" fontId="4" fillId="0" borderId="41" xfId="47" applyFont="1" applyBorder="1" applyAlignment="1">
      <alignment vertical="top"/>
      <protection locked="0"/>
    </xf>
    <xf numFmtId="0" fontId="4" fillId="0" borderId="0" xfId="47" applyFont="1" applyBorder="1" applyAlignment="1">
      <alignment horizontal="center" vertical="center"/>
      <protection locked="0"/>
    </xf>
    <xf numFmtId="0" fontId="4" fillId="0" borderId="0" xfId="47" applyFont="1" applyBorder="1" applyAlignment="1">
      <alignment horizontal="left" vertical="top"/>
      <protection locked="0"/>
    </xf>
    <xf numFmtId="0" fontId="4" fillId="0" borderId="43" xfId="47" applyFont="1" applyBorder="1" applyAlignment="1">
      <alignment vertical="top"/>
      <protection locked="0"/>
    </xf>
    <xf numFmtId="0" fontId="4" fillId="0" borderId="42" xfId="47" applyFont="1" applyBorder="1" applyAlignment="1">
      <alignment vertical="top"/>
      <protection locked="0"/>
    </xf>
    <xf numFmtId="0" fontId="4" fillId="0" borderId="44" xfId="47" applyFont="1" applyBorder="1" applyAlignment="1">
      <alignment vertical="top"/>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90698.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96F2A.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7194B.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M55"/>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52" width="21.7109375" style="0" hidden="1" customWidth="1"/>
    <col min="53" max="53" width="19.140625" style="0" hidden="1" customWidth="1"/>
    <col min="54" max="54" width="25.00390625" style="0" hidden="1" customWidth="1"/>
    <col min="55" max="56" width="19.140625" style="0" hidden="1" customWidth="1"/>
    <col min="57" max="57" width="66.421875" style="0" customWidth="1"/>
    <col min="58" max="70" width="9.28125" style="0" customWidth="1"/>
    <col min="71" max="91" width="0" style="0" hidden="1" customWidth="1"/>
  </cols>
  <sheetData>
    <row r="1" spans="1:74" ht="21" customHeight="1">
      <c r="A1" s="276" t="s">
        <v>0</v>
      </c>
      <c r="B1" s="277"/>
      <c r="C1" s="277"/>
      <c r="D1" s="278" t="s">
        <v>1</v>
      </c>
      <c r="E1" s="277"/>
      <c r="F1" s="277"/>
      <c r="G1" s="277"/>
      <c r="H1" s="277"/>
      <c r="I1" s="277"/>
      <c r="J1" s="277"/>
      <c r="K1" s="279" t="s">
        <v>326</v>
      </c>
      <c r="L1" s="279"/>
      <c r="M1" s="279"/>
      <c r="N1" s="279"/>
      <c r="O1" s="279"/>
      <c r="P1" s="279"/>
      <c r="Q1" s="279"/>
      <c r="R1" s="279"/>
      <c r="S1" s="279"/>
      <c r="T1" s="277"/>
      <c r="U1" s="277"/>
      <c r="V1" s="277"/>
      <c r="W1" s="279" t="s">
        <v>327</v>
      </c>
      <c r="X1" s="279"/>
      <c r="Y1" s="279"/>
      <c r="Z1" s="279"/>
      <c r="AA1" s="279"/>
      <c r="AB1" s="279"/>
      <c r="AC1" s="279"/>
      <c r="AD1" s="279"/>
      <c r="AE1" s="279"/>
      <c r="AF1" s="279"/>
      <c r="AG1" s="279"/>
      <c r="AH1" s="279"/>
      <c r="AI1" s="271"/>
      <c r="AJ1" s="15"/>
      <c r="AK1" s="15"/>
      <c r="AL1" s="15"/>
      <c r="AM1" s="15"/>
      <c r="AN1" s="15"/>
      <c r="AO1" s="15"/>
      <c r="AP1" s="15"/>
      <c r="AQ1" s="15"/>
      <c r="AR1" s="15"/>
      <c r="AS1" s="15"/>
      <c r="AT1" s="15"/>
      <c r="AU1" s="15"/>
      <c r="AV1" s="15"/>
      <c r="AW1" s="15"/>
      <c r="AX1" s="15"/>
      <c r="AY1" s="15"/>
      <c r="AZ1" s="15"/>
      <c r="BA1" s="14" t="s">
        <v>2</v>
      </c>
      <c r="BB1" s="14" t="s">
        <v>3</v>
      </c>
      <c r="BC1" s="15"/>
      <c r="BD1" s="15"/>
      <c r="BE1" s="15"/>
      <c r="BF1" s="15"/>
      <c r="BG1" s="15"/>
      <c r="BH1" s="15"/>
      <c r="BI1" s="15"/>
      <c r="BJ1" s="15"/>
      <c r="BK1" s="15"/>
      <c r="BL1" s="15"/>
      <c r="BM1" s="15"/>
      <c r="BN1" s="15"/>
      <c r="BO1" s="15"/>
      <c r="BP1" s="15"/>
      <c r="BQ1" s="15"/>
      <c r="BR1" s="15"/>
      <c r="BT1" s="16" t="s">
        <v>4</v>
      </c>
      <c r="BU1" s="16" t="s">
        <v>4</v>
      </c>
      <c r="BV1" s="16" t="s">
        <v>5</v>
      </c>
    </row>
    <row r="2" spans="3:72" ht="36.75" customHeight="1">
      <c r="AR2" s="232"/>
      <c r="AS2" s="232"/>
      <c r="AT2" s="232"/>
      <c r="AU2" s="232"/>
      <c r="AV2" s="232"/>
      <c r="AW2" s="232"/>
      <c r="AX2" s="232"/>
      <c r="AY2" s="232"/>
      <c r="AZ2" s="232"/>
      <c r="BA2" s="232"/>
      <c r="BB2" s="232"/>
      <c r="BC2" s="232"/>
      <c r="BD2" s="232"/>
      <c r="BE2" s="232"/>
      <c r="BS2" s="17" t="s">
        <v>6</v>
      </c>
      <c r="BT2" s="17" t="s">
        <v>7</v>
      </c>
    </row>
    <row r="3" spans="2:72" ht="6.7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6</v>
      </c>
      <c r="BT3" s="17" t="s">
        <v>8</v>
      </c>
    </row>
    <row r="4" spans="2:71" ht="36.7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10</v>
      </c>
      <c r="BE4" s="26" t="s">
        <v>11</v>
      </c>
      <c r="BS4" s="17" t="s">
        <v>12</v>
      </c>
    </row>
    <row r="5" spans="2:71" ht="14.25" customHeight="1">
      <c r="B5" s="21"/>
      <c r="C5" s="22"/>
      <c r="D5" s="27" t="s">
        <v>13</v>
      </c>
      <c r="E5" s="22"/>
      <c r="F5" s="22"/>
      <c r="G5" s="22"/>
      <c r="H5" s="22"/>
      <c r="I5" s="22"/>
      <c r="J5" s="22"/>
      <c r="K5" s="235" t="s">
        <v>14</v>
      </c>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2"/>
      <c r="AQ5" s="24"/>
      <c r="BE5" s="231" t="s">
        <v>15</v>
      </c>
      <c r="BS5" s="17" t="s">
        <v>6</v>
      </c>
    </row>
    <row r="6" spans="2:71" ht="36.75" customHeight="1">
      <c r="B6" s="21"/>
      <c r="C6" s="22"/>
      <c r="D6" s="29" t="s">
        <v>16</v>
      </c>
      <c r="E6" s="22"/>
      <c r="F6" s="22"/>
      <c r="G6" s="22"/>
      <c r="H6" s="22"/>
      <c r="I6" s="22"/>
      <c r="J6" s="22"/>
      <c r="K6" s="237" t="s">
        <v>17</v>
      </c>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2"/>
      <c r="AQ6" s="24"/>
      <c r="BE6" s="232"/>
      <c r="BS6" s="17" t="s">
        <v>18</v>
      </c>
    </row>
    <row r="7" spans="2:71" ht="14.25" customHeight="1">
      <c r="B7" s="21"/>
      <c r="C7" s="22"/>
      <c r="D7" s="30" t="s">
        <v>19</v>
      </c>
      <c r="E7" s="22"/>
      <c r="F7" s="22"/>
      <c r="G7" s="22"/>
      <c r="H7" s="22"/>
      <c r="I7" s="22"/>
      <c r="J7" s="22"/>
      <c r="K7" s="28" t="s">
        <v>20</v>
      </c>
      <c r="L7" s="22"/>
      <c r="M7" s="22"/>
      <c r="N7" s="22"/>
      <c r="O7" s="22"/>
      <c r="P7" s="22"/>
      <c r="Q7" s="22"/>
      <c r="R7" s="22"/>
      <c r="S7" s="22"/>
      <c r="T7" s="22"/>
      <c r="U7" s="22"/>
      <c r="V7" s="22"/>
      <c r="W7" s="22"/>
      <c r="X7" s="22"/>
      <c r="Y7" s="22"/>
      <c r="Z7" s="22"/>
      <c r="AA7" s="22"/>
      <c r="AB7" s="22"/>
      <c r="AC7" s="22"/>
      <c r="AD7" s="22"/>
      <c r="AE7" s="22"/>
      <c r="AF7" s="22"/>
      <c r="AG7" s="22"/>
      <c r="AH7" s="22"/>
      <c r="AI7" s="22"/>
      <c r="AJ7" s="22"/>
      <c r="AK7" s="30" t="s">
        <v>21</v>
      </c>
      <c r="AL7" s="22"/>
      <c r="AM7" s="22"/>
      <c r="AN7" s="28" t="s">
        <v>22</v>
      </c>
      <c r="AO7" s="22"/>
      <c r="AP7" s="22"/>
      <c r="AQ7" s="24"/>
      <c r="BE7" s="232"/>
      <c r="BS7" s="17" t="s">
        <v>23</v>
      </c>
    </row>
    <row r="8" spans="2:71" ht="14.25" customHeight="1">
      <c r="B8" s="21"/>
      <c r="C8" s="22"/>
      <c r="D8" s="30" t="s">
        <v>24</v>
      </c>
      <c r="E8" s="22"/>
      <c r="F8" s="22"/>
      <c r="G8" s="22"/>
      <c r="H8" s="22"/>
      <c r="I8" s="22"/>
      <c r="J8" s="22"/>
      <c r="K8" s="28" t="s">
        <v>25</v>
      </c>
      <c r="L8" s="22"/>
      <c r="M8" s="22"/>
      <c r="N8" s="22"/>
      <c r="O8" s="22"/>
      <c r="P8" s="22"/>
      <c r="Q8" s="22"/>
      <c r="R8" s="22"/>
      <c r="S8" s="22"/>
      <c r="T8" s="22"/>
      <c r="U8" s="22"/>
      <c r="V8" s="22"/>
      <c r="W8" s="22"/>
      <c r="X8" s="22"/>
      <c r="Y8" s="22"/>
      <c r="Z8" s="22"/>
      <c r="AA8" s="22"/>
      <c r="AB8" s="22"/>
      <c r="AC8" s="22"/>
      <c r="AD8" s="22"/>
      <c r="AE8" s="22"/>
      <c r="AF8" s="22"/>
      <c r="AG8" s="22"/>
      <c r="AH8" s="22"/>
      <c r="AI8" s="22"/>
      <c r="AJ8" s="22"/>
      <c r="AK8" s="30" t="s">
        <v>26</v>
      </c>
      <c r="AL8" s="22"/>
      <c r="AM8" s="22"/>
      <c r="AN8" s="31" t="s">
        <v>27</v>
      </c>
      <c r="AO8" s="22"/>
      <c r="AP8" s="22"/>
      <c r="AQ8" s="24"/>
      <c r="BE8" s="232"/>
      <c r="BS8" s="17" t="s">
        <v>28</v>
      </c>
    </row>
    <row r="9" spans="2:71" ht="14.2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E9" s="232"/>
      <c r="BS9" s="17" t="s">
        <v>29</v>
      </c>
    </row>
    <row r="10" spans="2:71" ht="14.25" customHeight="1">
      <c r="B10" s="21"/>
      <c r="C10" s="22"/>
      <c r="D10" s="30" t="s">
        <v>30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31</v>
      </c>
      <c r="AL10" s="22"/>
      <c r="AM10" s="22"/>
      <c r="AN10" s="28" t="s">
        <v>22</v>
      </c>
      <c r="AO10" s="22"/>
      <c r="AP10" s="22"/>
      <c r="AQ10" s="24"/>
      <c r="BE10" s="232"/>
      <c r="BS10" s="17" t="s">
        <v>18</v>
      </c>
    </row>
    <row r="11" spans="2:71" ht="18" customHeight="1">
      <c r="B11" s="21"/>
      <c r="C11" s="22"/>
      <c r="D11" s="22"/>
      <c r="E11" s="28" t="s">
        <v>25</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32</v>
      </c>
      <c r="AL11" s="22"/>
      <c r="AM11" s="22"/>
      <c r="AN11" s="28" t="s">
        <v>22</v>
      </c>
      <c r="AO11" s="22"/>
      <c r="AP11" s="22"/>
      <c r="AQ11" s="24"/>
      <c r="BE11" s="232"/>
      <c r="BS11" s="17" t="s">
        <v>18</v>
      </c>
    </row>
    <row r="12" spans="2:71" ht="6.7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232"/>
      <c r="BS12" s="17" t="s">
        <v>18</v>
      </c>
    </row>
    <row r="13" spans="2:71" ht="14.25" customHeight="1">
      <c r="B13" s="21"/>
      <c r="C13" s="22"/>
      <c r="D13" s="30" t="s">
        <v>33</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31</v>
      </c>
      <c r="AL13" s="22"/>
      <c r="AM13" s="22"/>
      <c r="AN13" s="32" t="s">
        <v>34</v>
      </c>
      <c r="AO13" s="22"/>
      <c r="AP13" s="22"/>
      <c r="AQ13" s="24"/>
      <c r="BE13" s="232"/>
      <c r="BS13" s="17" t="s">
        <v>18</v>
      </c>
    </row>
    <row r="14" spans="2:71" ht="15">
      <c r="B14" s="21"/>
      <c r="C14" s="22"/>
      <c r="D14" s="22"/>
      <c r="E14" s="238" t="s">
        <v>34</v>
      </c>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30" t="s">
        <v>32</v>
      </c>
      <c r="AL14" s="22"/>
      <c r="AM14" s="22"/>
      <c r="AN14" s="32" t="s">
        <v>34</v>
      </c>
      <c r="AO14" s="22"/>
      <c r="AP14" s="22"/>
      <c r="AQ14" s="24"/>
      <c r="BE14" s="232"/>
      <c r="BS14" s="17" t="s">
        <v>18</v>
      </c>
    </row>
    <row r="15" spans="2:71" ht="6.7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232"/>
      <c r="BS15" s="17" t="s">
        <v>4</v>
      </c>
    </row>
    <row r="16" spans="2:71" ht="14.25" customHeight="1">
      <c r="B16" s="21"/>
      <c r="C16" s="22"/>
      <c r="D16" s="30" t="s">
        <v>35</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31</v>
      </c>
      <c r="AL16" s="22"/>
      <c r="AM16" s="22"/>
      <c r="AN16" s="28" t="s">
        <v>22</v>
      </c>
      <c r="AO16" s="22"/>
      <c r="AP16" s="22"/>
      <c r="AQ16" s="24"/>
      <c r="BE16" s="232"/>
      <c r="BS16" s="17" t="s">
        <v>4</v>
      </c>
    </row>
    <row r="17" spans="2:71" ht="18" customHeight="1">
      <c r="B17" s="21"/>
      <c r="C17" s="22"/>
      <c r="D17" s="22"/>
      <c r="E17" s="28" t="s">
        <v>25</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32</v>
      </c>
      <c r="AL17" s="22"/>
      <c r="AM17" s="22"/>
      <c r="AN17" s="28" t="s">
        <v>22</v>
      </c>
      <c r="AO17" s="22"/>
      <c r="AP17" s="22"/>
      <c r="AQ17" s="24"/>
      <c r="BE17" s="232"/>
      <c r="BS17" s="17" t="s">
        <v>36</v>
      </c>
    </row>
    <row r="18" spans="2:71" ht="6.7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232"/>
      <c r="BS18" s="17" t="s">
        <v>6</v>
      </c>
    </row>
    <row r="19" spans="2:71" ht="14.25" customHeight="1">
      <c r="B19" s="21"/>
      <c r="C19" s="22"/>
      <c r="D19" s="30" t="s">
        <v>37</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232"/>
      <c r="BS19" s="17" t="s">
        <v>6</v>
      </c>
    </row>
    <row r="20" spans="2:71" ht="48.75" customHeight="1">
      <c r="B20" s="21"/>
      <c r="C20" s="22"/>
      <c r="D20" s="22"/>
      <c r="E20" s="239" t="s">
        <v>38</v>
      </c>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2"/>
      <c r="AP20" s="22"/>
      <c r="AQ20" s="24"/>
      <c r="BE20" s="232"/>
      <c r="BS20" s="17" t="s">
        <v>4</v>
      </c>
    </row>
    <row r="21" spans="2:57" ht="6.7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232"/>
    </row>
    <row r="22" spans="2:57" ht="6.75" customHeight="1">
      <c r="B22" s="21"/>
      <c r="C22" s="2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22"/>
      <c r="AQ22" s="24"/>
      <c r="BE22" s="232"/>
    </row>
    <row r="23" spans="2:57" s="1" customFormat="1" ht="25.5" customHeight="1">
      <c r="B23" s="34"/>
      <c r="C23" s="35"/>
      <c r="D23" s="36" t="s">
        <v>39</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240">
        <f>ROUND(AG51,2)</f>
        <v>0</v>
      </c>
      <c r="AL23" s="241"/>
      <c r="AM23" s="241"/>
      <c r="AN23" s="241"/>
      <c r="AO23" s="241"/>
      <c r="AP23" s="35"/>
      <c r="AQ23" s="38"/>
      <c r="BE23" s="233"/>
    </row>
    <row r="24" spans="2:57" s="1" customFormat="1" ht="6.75" customHeight="1">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8"/>
      <c r="BE24" s="233"/>
    </row>
    <row r="25" spans="2:57" s="1" customFormat="1" ht="13.5">
      <c r="B25" s="34"/>
      <c r="C25" s="35"/>
      <c r="D25" s="35"/>
      <c r="E25" s="35"/>
      <c r="F25" s="35"/>
      <c r="G25" s="35"/>
      <c r="H25" s="35"/>
      <c r="I25" s="35"/>
      <c r="J25" s="35"/>
      <c r="K25" s="35"/>
      <c r="L25" s="242" t="s">
        <v>40</v>
      </c>
      <c r="M25" s="243"/>
      <c r="N25" s="243"/>
      <c r="O25" s="243"/>
      <c r="P25" s="35"/>
      <c r="Q25" s="35"/>
      <c r="R25" s="35"/>
      <c r="S25" s="35"/>
      <c r="T25" s="35"/>
      <c r="U25" s="35"/>
      <c r="V25" s="35"/>
      <c r="W25" s="242" t="s">
        <v>41</v>
      </c>
      <c r="X25" s="243"/>
      <c r="Y25" s="243"/>
      <c r="Z25" s="243"/>
      <c r="AA25" s="243"/>
      <c r="AB25" s="243"/>
      <c r="AC25" s="243"/>
      <c r="AD25" s="243"/>
      <c r="AE25" s="243"/>
      <c r="AF25" s="35"/>
      <c r="AG25" s="35"/>
      <c r="AH25" s="35"/>
      <c r="AI25" s="35"/>
      <c r="AJ25" s="35"/>
      <c r="AK25" s="242" t="s">
        <v>42</v>
      </c>
      <c r="AL25" s="243"/>
      <c r="AM25" s="243"/>
      <c r="AN25" s="243"/>
      <c r="AO25" s="243"/>
      <c r="AP25" s="35"/>
      <c r="AQ25" s="38"/>
      <c r="BE25" s="233"/>
    </row>
    <row r="26" spans="2:57" s="2" customFormat="1" ht="14.25" customHeight="1">
      <c r="B26" s="40"/>
      <c r="C26" s="41"/>
      <c r="D26" s="42" t="s">
        <v>43</v>
      </c>
      <c r="E26" s="41"/>
      <c r="F26" s="42" t="s">
        <v>44</v>
      </c>
      <c r="G26" s="41"/>
      <c r="H26" s="41"/>
      <c r="I26" s="41"/>
      <c r="J26" s="41"/>
      <c r="K26" s="41"/>
      <c r="L26" s="244">
        <v>0.21</v>
      </c>
      <c r="M26" s="245"/>
      <c r="N26" s="245"/>
      <c r="O26" s="245"/>
      <c r="P26" s="41"/>
      <c r="Q26" s="41"/>
      <c r="R26" s="41"/>
      <c r="S26" s="41"/>
      <c r="T26" s="41"/>
      <c r="U26" s="41"/>
      <c r="V26" s="41"/>
      <c r="W26" s="246">
        <f>ROUND(AZ51,2)</f>
        <v>0</v>
      </c>
      <c r="X26" s="245"/>
      <c r="Y26" s="245"/>
      <c r="Z26" s="245"/>
      <c r="AA26" s="245"/>
      <c r="AB26" s="245"/>
      <c r="AC26" s="245"/>
      <c r="AD26" s="245"/>
      <c r="AE26" s="245"/>
      <c r="AF26" s="41"/>
      <c r="AG26" s="41"/>
      <c r="AH26" s="41"/>
      <c r="AI26" s="41"/>
      <c r="AJ26" s="41"/>
      <c r="AK26" s="246">
        <f>ROUND(AV51,2)</f>
        <v>0</v>
      </c>
      <c r="AL26" s="245"/>
      <c r="AM26" s="245"/>
      <c r="AN26" s="245"/>
      <c r="AO26" s="245"/>
      <c r="AP26" s="41"/>
      <c r="AQ26" s="43"/>
      <c r="BE26" s="234"/>
    </row>
    <row r="27" spans="2:57" s="2" customFormat="1" ht="14.25" customHeight="1">
      <c r="B27" s="40"/>
      <c r="C27" s="41"/>
      <c r="D27" s="41"/>
      <c r="E27" s="41"/>
      <c r="F27" s="42" t="s">
        <v>45</v>
      </c>
      <c r="G27" s="41"/>
      <c r="H27" s="41"/>
      <c r="I27" s="41"/>
      <c r="J27" s="41"/>
      <c r="K27" s="41"/>
      <c r="L27" s="244">
        <v>0.15</v>
      </c>
      <c r="M27" s="245"/>
      <c r="N27" s="245"/>
      <c r="O27" s="245"/>
      <c r="P27" s="41"/>
      <c r="Q27" s="41"/>
      <c r="R27" s="41"/>
      <c r="S27" s="41"/>
      <c r="T27" s="41"/>
      <c r="U27" s="41"/>
      <c r="V27" s="41"/>
      <c r="W27" s="246">
        <f>ROUND(BA51,2)</f>
        <v>0</v>
      </c>
      <c r="X27" s="245"/>
      <c r="Y27" s="245"/>
      <c r="Z27" s="245"/>
      <c r="AA27" s="245"/>
      <c r="AB27" s="245"/>
      <c r="AC27" s="245"/>
      <c r="AD27" s="245"/>
      <c r="AE27" s="245"/>
      <c r="AF27" s="41"/>
      <c r="AG27" s="41"/>
      <c r="AH27" s="41"/>
      <c r="AI27" s="41"/>
      <c r="AJ27" s="41"/>
      <c r="AK27" s="246">
        <f>ROUND(AW51,2)</f>
        <v>0</v>
      </c>
      <c r="AL27" s="245"/>
      <c r="AM27" s="245"/>
      <c r="AN27" s="245"/>
      <c r="AO27" s="245"/>
      <c r="AP27" s="41"/>
      <c r="AQ27" s="43"/>
      <c r="BE27" s="234"/>
    </row>
    <row r="28" spans="2:57" s="2" customFormat="1" ht="14.25" customHeight="1" hidden="1">
      <c r="B28" s="40"/>
      <c r="C28" s="41"/>
      <c r="D28" s="41"/>
      <c r="E28" s="41"/>
      <c r="F28" s="42" t="s">
        <v>46</v>
      </c>
      <c r="G28" s="41"/>
      <c r="H28" s="41"/>
      <c r="I28" s="41"/>
      <c r="J28" s="41"/>
      <c r="K28" s="41"/>
      <c r="L28" s="244">
        <v>0.21</v>
      </c>
      <c r="M28" s="245"/>
      <c r="N28" s="245"/>
      <c r="O28" s="245"/>
      <c r="P28" s="41"/>
      <c r="Q28" s="41"/>
      <c r="R28" s="41"/>
      <c r="S28" s="41"/>
      <c r="T28" s="41"/>
      <c r="U28" s="41"/>
      <c r="V28" s="41"/>
      <c r="W28" s="246">
        <f>ROUND(BB51,2)</f>
        <v>0</v>
      </c>
      <c r="X28" s="245"/>
      <c r="Y28" s="245"/>
      <c r="Z28" s="245"/>
      <c r="AA28" s="245"/>
      <c r="AB28" s="245"/>
      <c r="AC28" s="245"/>
      <c r="AD28" s="245"/>
      <c r="AE28" s="245"/>
      <c r="AF28" s="41"/>
      <c r="AG28" s="41"/>
      <c r="AH28" s="41"/>
      <c r="AI28" s="41"/>
      <c r="AJ28" s="41"/>
      <c r="AK28" s="246">
        <v>0</v>
      </c>
      <c r="AL28" s="245"/>
      <c r="AM28" s="245"/>
      <c r="AN28" s="245"/>
      <c r="AO28" s="245"/>
      <c r="AP28" s="41"/>
      <c r="AQ28" s="43"/>
      <c r="BE28" s="234"/>
    </row>
    <row r="29" spans="2:57" s="2" customFormat="1" ht="14.25" customHeight="1" hidden="1">
      <c r="B29" s="40"/>
      <c r="C29" s="41"/>
      <c r="D29" s="41"/>
      <c r="E29" s="41"/>
      <c r="F29" s="42" t="s">
        <v>47</v>
      </c>
      <c r="G29" s="41"/>
      <c r="H29" s="41"/>
      <c r="I29" s="41"/>
      <c r="J29" s="41"/>
      <c r="K29" s="41"/>
      <c r="L29" s="244">
        <v>0.15</v>
      </c>
      <c r="M29" s="245"/>
      <c r="N29" s="245"/>
      <c r="O29" s="245"/>
      <c r="P29" s="41"/>
      <c r="Q29" s="41"/>
      <c r="R29" s="41"/>
      <c r="S29" s="41"/>
      <c r="T29" s="41"/>
      <c r="U29" s="41"/>
      <c r="V29" s="41"/>
      <c r="W29" s="246">
        <f>ROUND(BC51,2)</f>
        <v>0</v>
      </c>
      <c r="X29" s="245"/>
      <c r="Y29" s="245"/>
      <c r="Z29" s="245"/>
      <c r="AA29" s="245"/>
      <c r="AB29" s="245"/>
      <c r="AC29" s="245"/>
      <c r="AD29" s="245"/>
      <c r="AE29" s="245"/>
      <c r="AF29" s="41"/>
      <c r="AG29" s="41"/>
      <c r="AH29" s="41"/>
      <c r="AI29" s="41"/>
      <c r="AJ29" s="41"/>
      <c r="AK29" s="246">
        <v>0</v>
      </c>
      <c r="AL29" s="245"/>
      <c r="AM29" s="245"/>
      <c r="AN29" s="245"/>
      <c r="AO29" s="245"/>
      <c r="AP29" s="41"/>
      <c r="AQ29" s="43"/>
      <c r="BE29" s="234"/>
    </row>
    <row r="30" spans="2:57" s="2" customFormat="1" ht="14.25" customHeight="1" hidden="1">
      <c r="B30" s="40"/>
      <c r="C30" s="41"/>
      <c r="D30" s="41"/>
      <c r="E30" s="41"/>
      <c r="F30" s="42" t="s">
        <v>48</v>
      </c>
      <c r="G30" s="41"/>
      <c r="H30" s="41"/>
      <c r="I30" s="41"/>
      <c r="J30" s="41"/>
      <c r="K30" s="41"/>
      <c r="L30" s="244">
        <v>0</v>
      </c>
      <c r="M30" s="245"/>
      <c r="N30" s="245"/>
      <c r="O30" s="245"/>
      <c r="P30" s="41"/>
      <c r="Q30" s="41"/>
      <c r="R30" s="41"/>
      <c r="S30" s="41"/>
      <c r="T30" s="41"/>
      <c r="U30" s="41"/>
      <c r="V30" s="41"/>
      <c r="W30" s="246">
        <f>ROUND(BD51,2)</f>
        <v>0</v>
      </c>
      <c r="X30" s="245"/>
      <c r="Y30" s="245"/>
      <c r="Z30" s="245"/>
      <c r="AA30" s="245"/>
      <c r="AB30" s="245"/>
      <c r="AC30" s="245"/>
      <c r="AD30" s="245"/>
      <c r="AE30" s="245"/>
      <c r="AF30" s="41"/>
      <c r="AG30" s="41"/>
      <c r="AH30" s="41"/>
      <c r="AI30" s="41"/>
      <c r="AJ30" s="41"/>
      <c r="AK30" s="246">
        <v>0</v>
      </c>
      <c r="AL30" s="245"/>
      <c r="AM30" s="245"/>
      <c r="AN30" s="245"/>
      <c r="AO30" s="245"/>
      <c r="AP30" s="41"/>
      <c r="AQ30" s="43"/>
      <c r="BE30" s="234"/>
    </row>
    <row r="31" spans="2:57" s="1" customFormat="1" ht="6.75"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8"/>
      <c r="BE31" s="233"/>
    </row>
    <row r="32" spans="2:57" s="1" customFormat="1" ht="25.5" customHeight="1">
      <c r="B32" s="34"/>
      <c r="C32" s="44"/>
      <c r="D32" s="45" t="s">
        <v>49</v>
      </c>
      <c r="E32" s="46"/>
      <c r="F32" s="46"/>
      <c r="G32" s="46"/>
      <c r="H32" s="46"/>
      <c r="I32" s="46"/>
      <c r="J32" s="46"/>
      <c r="K32" s="46"/>
      <c r="L32" s="46"/>
      <c r="M32" s="46"/>
      <c r="N32" s="46"/>
      <c r="O32" s="46"/>
      <c r="P32" s="46"/>
      <c r="Q32" s="46"/>
      <c r="R32" s="46"/>
      <c r="S32" s="46"/>
      <c r="T32" s="47" t="s">
        <v>50</v>
      </c>
      <c r="U32" s="46"/>
      <c r="V32" s="46"/>
      <c r="W32" s="46"/>
      <c r="X32" s="247" t="s">
        <v>51</v>
      </c>
      <c r="Y32" s="248"/>
      <c r="Z32" s="248"/>
      <c r="AA32" s="248"/>
      <c r="AB32" s="248"/>
      <c r="AC32" s="46"/>
      <c r="AD32" s="46"/>
      <c r="AE32" s="46"/>
      <c r="AF32" s="46"/>
      <c r="AG32" s="46"/>
      <c r="AH32" s="46"/>
      <c r="AI32" s="46"/>
      <c r="AJ32" s="46"/>
      <c r="AK32" s="249">
        <f>SUM(AK23:AK30)</f>
        <v>0</v>
      </c>
      <c r="AL32" s="248"/>
      <c r="AM32" s="248"/>
      <c r="AN32" s="248"/>
      <c r="AO32" s="250"/>
      <c r="AP32" s="44"/>
      <c r="AQ32" s="48"/>
      <c r="BE32" s="233"/>
    </row>
    <row r="33" spans="2:43" s="1" customFormat="1" ht="6.75" customHeight="1">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8"/>
    </row>
    <row r="34" spans="2:43" s="1" customFormat="1" ht="6.75" customHeight="1">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1"/>
    </row>
    <row r="38" spans="2:44" s="1" customFormat="1" ht="6.75" customHeight="1">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34"/>
    </row>
    <row r="39" spans="2:44" s="1" customFormat="1" ht="36.75" customHeight="1">
      <c r="B39" s="34"/>
      <c r="C39" s="54" t="s">
        <v>52</v>
      </c>
      <c r="AR39" s="34"/>
    </row>
    <row r="40" spans="2:44" s="1" customFormat="1" ht="6.75" customHeight="1">
      <c r="B40" s="34"/>
      <c r="AR40" s="34"/>
    </row>
    <row r="41" spans="2:44" s="3" customFormat="1" ht="14.25" customHeight="1">
      <c r="B41" s="55"/>
      <c r="C41" s="56" t="s">
        <v>13</v>
      </c>
      <c r="L41" s="3" t="str">
        <f>K5</f>
        <v>H15-045</v>
      </c>
      <c r="AR41" s="55"/>
    </row>
    <row r="42" spans="2:44" s="4" customFormat="1" ht="36.75" customHeight="1">
      <c r="B42" s="57"/>
      <c r="C42" s="58" t="s">
        <v>16</v>
      </c>
      <c r="L42" s="251" t="str">
        <f>K6</f>
        <v>VD Brandýs n. L. - oprava překladiště v DPK na PB</v>
      </c>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R42" s="57"/>
    </row>
    <row r="43" spans="2:44" s="1" customFormat="1" ht="6.75" customHeight="1">
      <c r="B43" s="34"/>
      <c r="AR43" s="34"/>
    </row>
    <row r="44" spans="2:44" s="1" customFormat="1" ht="15">
      <c r="B44" s="34"/>
      <c r="C44" s="56" t="s">
        <v>24</v>
      </c>
      <c r="L44" s="59" t="str">
        <f>IF(K8="","",K8)</f>
        <v> </v>
      </c>
      <c r="AI44" s="56" t="s">
        <v>26</v>
      </c>
      <c r="AM44" s="253" t="str">
        <f>IF(AN8="","",AN8)</f>
        <v>26.8.2015</v>
      </c>
      <c r="AN44" s="233"/>
      <c r="AR44" s="34"/>
    </row>
    <row r="45" spans="2:44" s="1" customFormat="1" ht="6.75" customHeight="1">
      <c r="B45" s="34"/>
      <c r="AR45" s="34"/>
    </row>
    <row r="46" spans="2:56" s="1" customFormat="1" ht="15">
      <c r="B46" s="34"/>
      <c r="C46" s="56" t="s">
        <v>30</v>
      </c>
      <c r="L46" s="3" t="str">
        <f>IF(E11="","",E11)</f>
        <v> </v>
      </c>
      <c r="AI46" s="56" t="s">
        <v>35</v>
      </c>
      <c r="AM46" s="254" t="str">
        <f>IF(E17="","",E17)</f>
        <v> </v>
      </c>
      <c r="AN46" s="233"/>
      <c r="AO46" s="233"/>
      <c r="AP46" s="233"/>
      <c r="AR46" s="34"/>
      <c r="AS46" s="255" t="s">
        <v>53</v>
      </c>
      <c r="AT46" s="256"/>
      <c r="AU46" s="61"/>
      <c r="AV46" s="61"/>
      <c r="AW46" s="61"/>
      <c r="AX46" s="61"/>
      <c r="AY46" s="61"/>
      <c r="AZ46" s="61"/>
      <c r="BA46" s="61"/>
      <c r="BB46" s="61"/>
      <c r="BC46" s="61"/>
      <c r="BD46" s="62"/>
    </row>
    <row r="47" spans="2:56" s="1" customFormat="1" ht="15">
      <c r="B47" s="34"/>
      <c r="C47" s="56" t="s">
        <v>33</v>
      </c>
      <c r="L47" s="3">
        <f>IF(E14="Vyplň údaj","",E14)</f>
      </c>
      <c r="AR47" s="34"/>
      <c r="AS47" s="257"/>
      <c r="AT47" s="243"/>
      <c r="AU47" s="35"/>
      <c r="AV47" s="35"/>
      <c r="AW47" s="35"/>
      <c r="AX47" s="35"/>
      <c r="AY47" s="35"/>
      <c r="AZ47" s="35"/>
      <c r="BA47" s="35"/>
      <c r="BB47" s="35"/>
      <c r="BC47" s="35"/>
      <c r="BD47" s="64"/>
    </row>
    <row r="48" spans="2:56" s="1" customFormat="1" ht="10.5" customHeight="1">
      <c r="B48" s="34"/>
      <c r="AR48" s="34"/>
      <c r="AS48" s="257"/>
      <c r="AT48" s="243"/>
      <c r="AU48" s="35"/>
      <c r="AV48" s="35"/>
      <c r="AW48" s="35"/>
      <c r="AX48" s="35"/>
      <c r="AY48" s="35"/>
      <c r="AZ48" s="35"/>
      <c r="BA48" s="35"/>
      <c r="BB48" s="35"/>
      <c r="BC48" s="35"/>
      <c r="BD48" s="64"/>
    </row>
    <row r="49" spans="2:56" s="1" customFormat="1" ht="29.25" customHeight="1">
      <c r="B49" s="34"/>
      <c r="C49" s="258" t="s">
        <v>54</v>
      </c>
      <c r="D49" s="259"/>
      <c r="E49" s="259"/>
      <c r="F49" s="259"/>
      <c r="G49" s="259"/>
      <c r="H49" s="65"/>
      <c r="I49" s="260" t="s">
        <v>55</v>
      </c>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61" t="s">
        <v>56</v>
      </c>
      <c r="AH49" s="259"/>
      <c r="AI49" s="259"/>
      <c r="AJ49" s="259"/>
      <c r="AK49" s="259"/>
      <c r="AL49" s="259"/>
      <c r="AM49" s="259"/>
      <c r="AN49" s="260" t="s">
        <v>57</v>
      </c>
      <c r="AO49" s="259"/>
      <c r="AP49" s="259"/>
      <c r="AQ49" s="66" t="s">
        <v>58</v>
      </c>
      <c r="AR49" s="34"/>
      <c r="AS49" s="67" t="s">
        <v>59</v>
      </c>
      <c r="AT49" s="68" t="s">
        <v>60</v>
      </c>
      <c r="AU49" s="68" t="s">
        <v>61</v>
      </c>
      <c r="AV49" s="68" t="s">
        <v>62</v>
      </c>
      <c r="AW49" s="68" t="s">
        <v>63</v>
      </c>
      <c r="AX49" s="68" t="s">
        <v>64</v>
      </c>
      <c r="AY49" s="68" t="s">
        <v>65</v>
      </c>
      <c r="AZ49" s="68" t="s">
        <v>66</v>
      </c>
      <c r="BA49" s="68" t="s">
        <v>67</v>
      </c>
      <c r="BB49" s="68" t="s">
        <v>68</v>
      </c>
      <c r="BC49" s="68" t="s">
        <v>69</v>
      </c>
      <c r="BD49" s="69" t="s">
        <v>70</v>
      </c>
    </row>
    <row r="50" spans="2:56" s="1" customFormat="1" ht="10.5" customHeight="1">
      <c r="B50" s="34"/>
      <c r="AR50" s="34"/>
      <c r="AS50" s="70"/>
      <c r="AT50" s="61"/>
      <c r="AU50" s="61"/>
      <c r="AV50" s="61"/>
      <c r="AW50" s="61"/>
      <c r="AX50" s="61"/>
      <c r="AY50" s="61"/>
      <c r="AZ50" s="61"/>
      <c r="BA50" s="61"/>
      <c r="BB50" s="61"/>
      <c r="BC50" s="61"/>
      <c r="BD50" s="62"/>
    </row>
    <row r="51" spans="2:90" s="4" customFormat="1" ht="32.25" customHeight="1">
      <c r="B51" s="57"/>
      <c r="C51" s="71" t="s">
        <v>71</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265">
        <f>ROUND(SUM(AG52:AG53),2)</f>
        <v>0</v>
      </c>
      <c r="AH51" s="265"/>
      <c r="AI51" s="265"/>
      <c r="AJ51" s="265"/>
      <c r="AK51" s="265"/>
      <c r="AL51" s="265"/>
      <c r="AM51" s="265"/>
      <c r="AN51" s="266">
        <f>SUM(AG51,AT51)</f>
        <v>0</v>
      </c>
      <c r="AO51" s="266"/>
      <c r="AP51" s="266"/>
      <c r="AQ51" s="73" t="s">
        <v>22</v>
      </c>
      <c r="AR51" s="57"/>
      <c r="AS51" s="74">
        <f>ROUND(SUM(AS52:AS53),2)</f>
        <v>0</v>
      </c>
      <c r="AT51" s="75">
        <f>ROUND(SUM(AV51:AW51),2)</f>
        <v>0</v>
      </c>
      <c r="AU51" s="76">
        <f>ROUND(SUM(AU52:AU53),5)</f>
        <v>0</v>
      </c>
      <c r="AV51" s="75">
        <f>ROUND(AZ51*L26,2)</f>
        <v>0</v>
      </c>
      <c r="AW51" s="75">
        <f>ROUND(BA51*L27,2)</f>
        <v>0</v>
      </c>
      <c r="AX51" s="75">
        <f>ROUND(BB51*L26,2)</f>
        <v>0</v>
      </c>
      <c r="AY51" s="75">
        <f>ROUND(BC51*L27,2)</f>
        <v>0</v>
      </c>
      <c r="AZ51" s="75">
        <f>ROUND(SUM(AZ52:AZ53),2)</f>
        <v>0</v>
      </c>
      <c r="BA51" s="75">
        <f>ROUND(SUM(BA52:BA53),2)</f>
        <v>0</v>
      </c>
      <c r="BB51" s="75">
        <f>ROUND(SUM(BB52:BB53),2)</f>
        <v>0</v>
      </c>
      <c r="BC51" s="75">
        <f>ROUND(SUM(BC52:BC53),2)</f>
        <v>0</v>
      </c>
      <c r="BD51" s="77">
        <f>ROUND(SUM(BD52:BD53),2)</f>
        <v>0</v>
      </c>
      <c r="BS51" s="58" t="s">
        <v>72</v>
      </c>
      <c r="BT51" s="58" t="s">
        <v>73</v>
      </c>
      <c r="BU51" s="78" t="s">
        <v>74</v>
      </c>
      <c r="BV51" s="58" t="s">
        <v>75</v>
      </c>
      <c r="BW51" s="58" t="s">
        <v>5</v>
      </c>
      <c r="BX51" s="58" t="s">
        <v>76</v>
      </c>
      <c r="CL51" s="58" t="s">
        <v>20</v>
      </c>
    </row>
    <row r="52" spans="1:91" s="5" customFormat="1" ht="27" customHeight="1">
      <c r="A52" s="272" t="s">
        <v>328</v>
      </c>
      <c r="B52" s="79"/>
      <c r="C52" s="80"/>
      <c r="D52" s="264" t="s">
        <v>77</v>
      </c>
      <c r="E52" s="263"/>
      <c r="F52" s="263"/>
      <c r="G52" s="263"/>
      <c r="H52" s="263"/>
      <c r="I52" s="81"/>
      <c r="J52" s="264" t="s">
        <v>78</v>
      </c>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2">
        <f>'SO 1 - překladiště'!J27</f>
        <v>0</v>
      </c>
      <c r="AH52" s="263"/>
      <c r="AI52" s="263"/>
      <c r="AJ52" s="263"/>
      <c r="AK52" s="263"/>
      <c r="AL52" s="263"/>
      <c r="AM52" s="263"/>
      <c r="AN52" s="262">
        <f>SUM(AG52,AT52)</f>
        <v>0</v>
      </c>
      <c r="AO52" s="263"/>
      <c r="AP52" s="263"/>
      <c r="AQ52" s="82" t="s">
        <v>79</v>
      </c>
      <c r="AR52" s="79"/>
      <c r="AS52" s="83">
        <v>0</v>
      </c>
      <c r="AT52" s="84">
        <f>ROUND(SUM(AV52:AW52),2)</f>
        <v>0</v>
      </c>
      <c r="AU52" s="85">
        <f>'SO 1 - překladiště'!P87</f>
        <v>0</v>
      </c>
      <c r="AV52" s="84">
        <f>'SO 1 - překladiště'!J30</f>
        <v>0</v>
      </c>
      <c r="AW52" s="84">
        <f>'SO 1 - překladiště'!J31</f>
        <v>0</v>
      </c>
      <c r="AX52" s="84">
        <f>'SO 1 - překladiště'!J32</f>
        <v>0</v>
      </c>
      <c r="AY52" s="84">
        <f>'SO 1 - překladiště'!J33</f>
        <v>0</v>
      </c>
      <c r="AZ52" s="84">
        <f>'SO 1 - překladiště'!F30</f>
        <v>0</v>
      </c>
      <c r="BA52" s="84">
        <f>'SO 1 - překladiště'!F31</f>
        <v>0</v>
      </c>
      <c r="BB52" s="84">
        <f>'SO 1 - překladiště'!F32</f>
        <v>0</v>
      </c>
      <c r="BC52" s="84">
        <f>'SO 1 - překladiště'!F33</f>
        <v>0</v>
      </c>
      <c r="BD52" s="86">
        <f>'SO 1 - překladiště'!F34</f>
        <v>0</v>
      </c>
      <c r="BT52" s="87" t="s">
        <v>23</v>
      </c>
      <c r="BV52" s="87" t="s">
        <v>75</v>
      </c>
      <c r="BW52" s="87" t="s">
        <v>80</v>
      </c>
      <c r="BX52" s="87" t="s">
        <v>5</v>
      </c>
      <c r="CL52" s="87" t="s">
        <v>20</v>
      </c>
      <c r="CM52" s="87" t="s">
        <v>81</v>
      </c>
    </row>
    <row r="53" spans="1:91" s="5" customFormat="1" ht="27" customHeight="1">
      <c r="A53" s="272" t="s">
        <v>328</v>
      </c>
      <c r="B53" s="79"/>
      <c r="C53" s="80"/>
      <c r="D53" s="264" t="s">
        <v>82</v>
      </c>
      <c r="E53" s="263"/>
      <c r="F53" s="263"/>
      <c r="G53" s="263"/>
      <c r="H53" s="263"/>
      <c r="I53" s="81"/>
      <c r="J53" s="264" t="s">
        <v>83</v>
      </c>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2">
        <f>'VON - Vedlejší a ostatní ...'!J27</f>
        <v>0</v>
      </c>
      <c r="AH53" s="263"/>
      <c r="AI53" s="263"/>
      <c r="AJ53" s="263"/>
      <c r="AK53" s="263"/>
      <c r="AL53" s="263"/>
      <c r="AM53" s="263"/>
      <c r="AN53" s="262">
        <f>SUM(AG53,AT53)</f>
        <v>0</v>
      </c>
      <c r="AO53" s="263"/>
      <c r="AP53" s="263"/>
      <c r="AQ53" s="82" t="s">
        <v>79</v>
      </c>
      <c r="AR53" s="79"/>
      <c r="AS53" s="88">
        <v>0</v>
      </c>
      <c r="AT53" s="89">
        <f>ROUND(SUM(AV53:AW53),2)</f>
        <v>0</v>
      </c>
      <c r="AU53" s="90">
        <f>'VON - Vedlejší a ostatní ...'!P81</f>
        <v>0</v>
      </c>
      <c r="AV53" s="89">
        <f>'VON - Vedlejší a ostatní ...'!J30</f>
        <v>0</v>
      </c>
      <c r="AW53" s="89">
        <f>'VON - Vedlejší a ostatní ...'!J31</f>
        <v>0</v>
      </c>
      <c r="AX53" s="89">
        <f>'VON - Vedlejší a ostatní ...'!J32</f>
        <v>0</v>
      </c>
      <c r="AY53" s="89">
        <f>'VON - Vedlejší a ostatní ...'!J33</f>
        <v>0</v>
      </c>
      <c r="AZ53" s="89">
        <f>'VON - Vedlejší a ostatní ...'!F30</f>
        <v>0</v>
      </c>
      <c r="BA53" s="89">
        <f>'VON - Vedlejší a ostatní ...'!F31</f>
        <v>0</v>
      </c>
      <c r="BB53" s="89">
        <f>'VON - Vedlejší a ostatní ...'!F32</f>
        <v>0</v>
      </c>
      <c r="BC53" s="89">
        <f>'VON - Vedlejší a ostatní ...'!F33</f>
        <v>0</v>
      </c>
      <c r="BD53" s="91">
        <f>'VON - Vedlejší a ostatní ...'!F34</f>
        <v>0</v>
      </c>
      <c r="BT53" s="87" t="s">
        <v>23</v>
      </c>
      <c r="BV53" s="87" t="s">
        <v>75</v>
      </c>
      <c r="BW53" s="87" t="s">
        <v>84</v>
      </c>
      <c r="BX53" s="87" t="s">
        <v>5</v>
      </c>
      <c r="CL53" s="87" t="s">
        <v>20</v>
      </c>
      <c r="CM53" s="87" t="s">
        <v>81</v>
      </c>
    </row>
    <row r="54" spans="2:44" s="1" customFormat="1" ht="30" customHeight="1">
      <c r="B54" s="34"/>
      <c r="AR54" s="34"/>
    </row>
    <row r="55" spans="2:44" s="1" customFormat="1" ht="6.75" customHeight="1">
      <c r="B55" s="49"/>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34"/>
    </row>
  </sheetData>
  <sheetProtection password="CC35" sheet="1" objects="1" scenarios="1" formatColumns="0" formatRows="0" sort="0" autoFilter="0"/>
  <mergeCells count="45">
    <mergeCell ref="AR2:BE2"/>
    <mergeCell ref="AN53:AP53"/>
    <mergeCell ref="AG53:AM53"/>
    <mergeCell ref="D53:H53"/>
    <mergeCell ref="J53:AF53"/>
    <mergeCell ref="AG51:AM51"/>
    <mergeCell ref="AN51:AP51"/>
    <mergeCell ref="C49:G49"/>
    <mergeCell ref="I49:AF49"/>
    <mergeCell ref="AG49:AM49"/>
    <mergeCell ref="AN49:AP49"/>
    <mergeCell ref="AN52:AP52"/>
    <mergeCell ref="AG52:AM52"/>
    <mergeCell ref="D52:H52"/>
    <mergeCell ref="J52:AF52"/>
    <mergeCell ref="X32:AB32"/>
    <mergeCell ref="AK32:AO32"/>
    <mergeCell ref="L42:AO42"/>
    <mergeCell ref="AM44:AN44"/>
    <mergeCell ref="AM46:AP46"/>
    <mergeCell ref="AS46:AT48"/>
    <mergeCell ref="L29:O29"/>
    <mergeCell ref="W29:AE29"/>
    <mergeCell ref="AK29:AO29"/>
    <mergeCell ref="L30:O30"/>
    <mergeCell ref="W30:AE30"/>
    <mergeCell ref="AK30:AO30"/>
    <mergeCell ref="W26:AE26"/>
    <mergeCell ref="AK26:AO26"/>
    <mergeCell ref="L27:O27"/>
    <mergeCell ref="W27:AE27"/>
    <mergeCell ref="AK27:AO27"/>
    <mergeCell ref="L28:O28"/>
    <mergeCell ref="W28:AE28"/>
    <mergeCell ref="AK28:AO28"/>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2" location="'SO 1 - překladiště'!C2" tooltip="SO 1 - překladiště" display="/"/>
    <hyperlink ref="A53" location="'VON - Vedlejší a ostatní ...'!C2" tooltip="VON - Vedlejší a ostatní ..."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80"/>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92"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5"/>
      <c r="B1" s="274"/>
      <c r="C1" s="274"/>
      <c r="D1" s="273" t="s">
        <v>1</v>
      </c>
      <c r="E1" s="274"/>
      <c r="F1" s="275" t="s">
        <v>329</v>
      </c>
      <c r="G1" s="280" t="s">
        <v>330</v>
      </c>
      <c r="H1" s="280"/>
      <c r="I1" s="281"/>
      <c r="J1" s="275" t="s">
        <v>331</v>
      </c>
      <c r="K1" s="273" t="s">
        <v>85</v>
      </c>
      <c r="L1" s="275" t="s">
        <v>332</v>
      </c>
      <c r="M1" s="275"/>
      <c r="N1" s="275"/>
      <c r="O1" s="275"/>
      <c r="P1" s="275"/>
      <c r="Q1" s="275"/>
      <c r="R1" s="275"/>
      <c r="S1" s="275"/>
      <c r="T1" s="275"/>
      <c r="U1" s="271"/>
      <c r="V1" s="271"/>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232"/>
      <c r="M2" s="232"/>
      <c r="N2" s="232"/>
      <c r="O2" s="232"/>
      <c r="P2" s="232"/>
      <c r="Q2" s="232"/>
      <c r="R2" s="232"/>
      <c r="S2" s="232"/>
      <c r="T2" s="232"/>
      <c r="U2" s="232"/>
      <c r="V2" s="232"/>
      <c r="AT2" s="17" t="s">
        <v>80</v>
      </c>
    </row>
    <row r="3" spans="2:46" ht="6.75" customHeight="1">
      <c r="B3" s="18"/>
      <c r="C3" s="19"/>
      <c r="D3" s="19"/>
      <c r="E3" s="19"/>
      <c r="F3" s="19"/>
      <c r="G3" s="19"/>
      <c r="H3" s="19"/>
      <c r="I3" s="93"/>
      <c r="J3" s="19"/>
      <c r="K3" s="20"/>
      <c r="AT3" s="17" t="s">
        <v>81</v>
      </c>
    </row>
    <row r="4" spans="2:46" ht="36.75" customHeight="1">
      <c r="B4" s="21"/>
      <c r="C4" s="22"/>
      <c r="D4" s="23" t="s">
        <v>86</v>
      </c>
      <c r="E4" s="22"/>
      <c r="F4" s="22"/>
      <c r="G4" s="22"/>
      <c r="H4" s="22"/>
      <c r="I4" s="94"/>
      <c r="J4" s="22"/>
      <c r="K4" s="24"/>
      <c r="M4" s="25" t="s">
        <v>10</v>
      </c>
      <c r="AT4" s="17" t="s">
        <v>4</v>
      </c>
    </row>
    <row r="5" spans="2:11" ht="6.75" customHeight="1">
      <c r="B5" s="21"/>
      <c r="C5" s="22"/>
      <c r="D5" s="22"/>
      <c r="E5" s="22"/>
      <c r="F5" s="22"/>
      <c r="G5" s="22"/>
      <c r="H5" s="22"/>
      <c r="I5" s="94"/>
      <c r="J5" s="22"/>
      <c r="K5" s="24"/>
    </row>
    <row r="6" spans="2:11" ht="15">
      <c r="B6" s="21"/>
      <c r="C6" s="22"/>
      <c r="D6" s="30" t="s">
        <v>16</v>
      </c>
      <c r="E6" s="22"/>
      <c r="F6" s="22"/>
      <c r="G6" s="22"/>
      <c r="H6" s="22"/>
      <c r="I6" s="94"/>
      <c r="J6" s="22"/>
      <c r="K6" s="24"/>
    </row>
    <row r="7" spans="2:11" ht="22.5" customHeight="1">
      <c r="B7" s="21"/>
      <c r="C7" s="22"/>
      <c r="D7" s="22"/>
      <c r="E7" s="267" t="str">
        <f>'Rekapitulace stavby'!K6</f>
        <v>VD Brandýs n. L. - oprava překladiště v DPK na PB</v>
      </c>
      <c r="F7" s="236"/>
      <c r="G7" s="236"/>
      <c r="H7" s="236"/>
      <c r="I7" s="94"/>
      <c r="J7" s="22"/>
      <c r="K7" s="24"/>
    </row>
    <row r="8" spans="2:11" s="1" customFormat="1" ht="15">
      <c r="B8" s="34"/>
      <c r="C8" s="35"/>
      <c r="D8" s="30" t="s">
        <v>87</v>
      </c>
      <c r="E8" s="35"/>
      <c r="F8" s="35"/>
      <c r="G8" s="35"/>
      <c r="H8" s="35"/>
      <c r="I8" s="95"/>
      <c r="J8" s="35"/>
      <c r="K8" s="38"/>
    </row>
    <row r="9" spans="2:11" s="1" customFormat="1" ht="36.75" customHeight="1">
      <c r="B9" s="34"/>
      <c r="C9" s="35"/>
      <c r="D9" s="35"/>
      <c r="E9" s="268" t="s">
        <v>88</v>
      </c>
      <c r="F9" s="243"/>
      <c r="G9" s="243"/>
      <c r="H9" s="243"/>
      <c r="I9" s="95"/>
      <c r="J9" s="35"/>
      <c r="K9" s="38"/>
    </row>
    <row r="10" spans="2:11" s="1" customFormat="1" ht="13.5">
      <c r="B10" s="34"/>
      <c r="C10" s="35"/>
      <c r="D10" s="35"/>
      <c r="E10" s="35"/>
      <c r="F10" s="35"/>
      <c r="G10" s="35"/>
      <c r="H10" s="35"/>
      <c r="I10" s="95"/>
      <c r="J10" s="35"/>
      <c r="K10" s="38"/>
    </row>
    <row r="11" spans="2:11" s="1" customFormat="1" ht="14.25" customHeight="1">
      <c r="B11" s="34"/>
      <c r="C11" s="35"/>
      <c r="D11" s="30" t="s">
        <v>19</v>
      </c>
      <c r="E11" s="35"/>
      <c r="F11" s="28" t="s">
        <v>20</v>
      </c>
      <c r="G11" s="35"/>
      <c r="H11" s="35"/>
      <c r="I11" s="96" t="s">
        <v>21</v>
      </c>
      <c r="J11" s="28" t="s">
        <v>22</v>
      </c>
      <c r="K11" s="38"/>
    </row>
    <row r="12" spans="2:11" s="1" customFormat="1" ht="14.25" customHeight="1">
      <c r="B12" s="34"/>
      <c r="C12" s="35"/>
      <c r="D12" s="30" t="s">
        <v>24</v>
      </c>
      <c r="E12" s="35"/>
      <c r="F12" s="28" t="s">
        <v>25</v>
      </c>
      <c r="G12" s="35"/>
      <c r="H12" s="35"/>
      <c r="I12" s="96" t="s">
        <v>26</v>
      </c>
      <c r="J12" s="97" t="str">
        <f>'Rekapitulace stavby'!AN8</f>
        <v>26.8.2015</v>
      </c>
      <c r="K12" s="38"/>
    </row>
    <row r="13" spans="2:11" s="1" customFormat="1" ht="10.5" customHeight="1">
      <c r="B13" s="34"/>
      <c r="C13" s="35"/>
      <c r="D13" s="35"/>
      <c r="E13" s="35"/>
      <c r="F13" s="35"/>
      <c r="G13" s="35"/>
      <c r="H13" s="35"/>
      <c r="I13" s="95"/>
      <c r="J13" s="35"/>
      <c r="K13" s="38"/>
    </row>
    <row r="14" spans="2:11" s="1" customFormat="1" ht="14.25" customHeight="1">
      <c r="B14" s="34"/>
      <c r="C14" s="35"/>
      <c r="D14" s="30" t="s">
        <v>30</v>
      </c>
      <c r="E14" s="35"/>
      <c r="F14" s="35"/>
      <c r="G14" s="35"/>
      <c r="H14" s="35"/>
      <c r="I14" s="96" t="s">
        <v>31</v>
      </c>
      <c r="J14" s="28">
        <f>IF('Rekapitulace stavby'!AN10="","",'Rekapitulace stavby'!AN10)</f>
      </c>
      <c r="K14" s="38"/>
    </row>
    <row r="15" spans="2:11" s="1" customFormat="1" ht="18" customHeight="1">
      <c r="B15" s="34"/>
      <c r="C15" s="35"/>
      <c r="D15" s="35"/>
      <c r="E15" s="28" t="str">
        <f>IF('Rekapitulace stavby'!E11="","",'Rekapitulace stavby'!E11)</f>
        <v> </v>
      </c>
      <c r="F15" s="35"/>
      <c r="G15" s="35"/>
      <c r="H15" s="35"/>
      <c r="I15" s="96" t="s">
        <v>32</v>
      </c>
      <c r="J15" s="28">
        <f>IF('Rekapitulace stavby'!AN11="","",'Rekapitulace stavby'!AN11)</f>
      </c>
      <c r="K15" s="38"/>
    </row>
    <row r="16" spans="2:11" s="1" customFormat="1" ht="6.75" customHeight="1">
      <c r="B16" s="34"/>
      <c r="C16" s="35"/>
      <c r="D16" s="35"/>
      <c r="E16" s="35"/>
      <c r="F16" s="35"/>
      <c r="G16" s="35"/>
      <c r="H16" s="35"/>
      <c r="I16" s="95"/>
      <c r="J16" s="35"/>
      <c r="K16" s="38"/>
    </row>
    <row r="17" spans="2:11" s="1" customFormat="1" ht="14.25" customHeight="1">
      <c r="B17" s="34"/>
      <c r="C17" s="35"/>
      <c r="D17" s="30" t="s">
        <v>33</v>
      </c>
      <c r="E17" s="35"/>
      <c r="F17" s="35"/>
      <c r="G17" s="35"/>
      <c r="H17" s="35"/>
      <c r="I17" s="96" t="s">
        <v>31</v>
      </c>
      <c r="J17" s="28">
        <f>IF('Rekapitulace stavby'!AN13="Vyplň údaj","",IF('Rekapitulace stavby'!AN13="","",'Rekapitulace stavby'!AN13))</f>
      </c>
      <c r="K17" s="38"/>
    </row>
    <row r="18" spans="2:11" s="1" customFormat="1" ht="18" customHeight="1">
      <c r="B18" s="34"/>
      <c r="C18" s="35"/>
      <c r="D18" s="35"/>
      <c r="E18" s="28">
        <f>IF('Rekapitulace stavby'!E14="Vyplň údaj","",IF('Rekapitulace stavby'!E14="","",'Rekapitulace stavby'!E14))</f>
      </c>
      <c r="F18" s="35"/>
      <c r="G18" s="35"/>
      <c r="H18" s="35"/>
      <c r="I18" s="96" t="s">
        <v>32</v>
      </c>
      <c r="J18" s="28">
        <f>IF('Rekapitulace stavby'!AN14="Vyplň údaj","",IF('Rekapitulace stavby'!AN14="","",'Rekapitulace stavby'!AN14))</f>
      </c>
      <c r="K18" s="38"/>
    </row>
    <row r="19" spans="2:11" s="1" customFormat="1" ht="6.75" customHeight="1">
      <c r="B19" s="34"/>
      <c r="C19" s="35"/>
      <c r="D19" s="35"/>
      <c r="E19" s="35"/>
      <c r="F19" s="35"/>
      <c r="G19" s="35"/>
      <c r="H19" s="35"/>
      <c r="I19" s="95"/>
      <c r="J19" s="35"/>
      <c r="K19" s="38"/>
    </row>
    <row r="20" spans="2:11" s="1" customFormat="1" ht="14.25" customHeight="1">
      <c r="B20" s="34"/>
      <c r="C20" s="35"/>
      <c r="D20" s="30" t="s">
        <v>35</v>
      </c>
      <c r="E20" s="35"/>
      <c r="F20" s="35"/>
      <c r="G20" s="35"/>
      <c r="H20" s="35"/>
      <c r="I20" s="96" t="s">
        <v>31</v>
      </c>
      <c r="J20" s="28">
        <f>IF('Rekapitulace stavby'!AN16="","",'Rekapitulace stavby'!AN16)</f>
      </c>
      <c r="K20" s="38"/>
    </row>
    <row r="21" spans="2:11" s="1" customFormat="1" ht="18" customHeight="1">
      <c r="B21" s="34"/>
      <c r="C21" s="35"/>
      <c r="D21" s="35"/>
      <c r="E21" s="28" t="str">
        <f>IF('Rekapitulace stavby'!E17="","",'Rekapitulace stavby'!E17)</f>
        <v> </v>
      </c>
      <c r="F21" s="35"/>
      <c r="G21" s="35"/>
      <c r="H21" s="35"/>
      <c r="I21" s="96" t="s">
        <v>32</v>
      </c>
      <c r="J21" s="28">
        <f>IF('Rekapitulace stavby'!AN17="","",'Rekapitulace stavby'!AN17)</f>
      </c>
      <c r="K21" s="38"/>
    </row>
    <row r="22" spans="2:11" s="1" customFormat="1" ht="6.75" customHeight="1">
      <c r="B22" s="34"/>
      <c r="C22" s="35"/>
      <c r="D22" s="35"/>
      <c r="E22" s="35"/>
      <c r="F22" s="35"/>
      <c r="G22" s="35"/>
      <c r="H22" s="35"/>
      <c r="I22" s="95"/>
      <c r="J22" s="35"/>
      <c r="K22" s="38"/>
    </row>
    <row r="23" spans="2:11" s="1" customFormat="1" ht="14.25" customHeight="1">
      <c r="B23" s="34"/>
      <c r="C23" s="35"/>
      <c r="D23" s="30" t="s">
        <v>37</v>
      </c>
      <c r="E23" s="35"/>
      <c r="F23" s="35"/>
      <c r="G23" s="35"/>
      <c r="H23" s="35"/>
      <c r="I23" s="95"/>
      <c r="J23" s="35"/>
      <c r="K23" s="38"/>
    </row>
    <row r="24" spans="2:11" s="6" customFormat="1" ht="22.5" customHeight="1">
      <c r="B24" s="98"/>
      <c r="C24" s="99"/>
      <c r="D24" s="99"/>
      <c r="E24" s="239" t="s">
        <v>22</v>
      </c>
      <c r="F24" s="269"/>
      <c r="G24" s="269"/>
      <c r="H24" s="269"/>
      <c r="I24" s="100"/>
      <c r="J24" s="99"/>
      <c r="K24" s="101"/>
    </row>
    <row r="25" spans="2:11" s="1" customFormat="1" ht="6.75" customHeight="1">
      <c r="B25" s="34"/>
      <c r="C25" s="35"/>
      <c r="D25" s="35"/>
      <c r="E25" s="35"/>
      <c r="F25" s="35"/>
      <c r="G25" s="35"/>
      <c r="H25" s="35"/>
      <c r="I25" s="95"/>
      <c r="J25" s="35"/>
      <c r="K25" s="38"/>
    </row>
    <row r="26" spans="2:11" s="1" customFormat="1" ht="6.75" customHeight="1">
      <c r="B26" s="34"/>
      <c r="C26" s="35"/>
      <c r="D26" s="61"/>
      <c r="E26" s="61"/>
      <c r="F26" s="61"/>
      <c r="G26" s="61"/>
      <c r="H26" s="61"/>
      <c r="I26" s="102"/>
      <c r="J26" s="61"/>
      <c r="K26" s="103"/>
    </row>
    <row r="27" spans="2:11" s="1" customFormat="1" ht="24.75" customHeight="1">
      <c r="B27" s="34"/>
      <c r="C27" s="35"/>
      <c r="D27" s="104" t="s">
        <v>39</v>
      </c>
      <c r="E27" s="35"/>
      <c r="F27" s="35"/>
      <c r="G27" s="35"/>
      <c r="H27" s="35"/>
      <c r="I27" s="95"/>
      <c r="J27" s="105">
        <f>ROUND(J87,2)</f>
        <v>0</v>
      </c>
      <c r="K27" s="38"/>
    </row>
    <row r="28" spans="2:11" s="1" customFormat="1" ht="6.75" customHeight="1">
      <c r="B28" s="34"/>
      <c r="C28" s="35"/>
      <c r="D28" s="61"/>
      <c r="E28" s="61"/>
      <c r="F28" s="61"/>
      <c r="G28" s="61"/>
      <c r="H28" s="61"/>
      <c r="I28" s="102"/>
      <c r="J28" s="61"/>
      <c r="K28" s="103"/>
    </row>
    <row r="29" spans="2:11" s="1" customFormat="1" ht="14.25" customHeight="1">
      <c r="B29" s="34"/>
      <c r="C29" s="35"/>
      <c r="D29" s="35"/>
      <c r="E29" s="35"/>
      <c r="F29" s="39" t="s">
        <v>41</v>
      </c>
      <c r="G29" s="35"/>
      <c r="H29" s="35"/>
      <c r="I29" s="106" t="s">
        <v>40</v>
      </c>
      <c r="J29" s="39" t="s">
        <v>42</v>
      </c>
      <c r="K29" s="38"/>
    </row>
    <row r="30" spans="2:11" s="1" customFormat="1" ht="14.25" customHeight="1">
      <c r="B30" s="34"/>
      <c r="C30" s="35"/>
      <c r="D30" s="42" t="s">
        <v>43</v>
      </c>
      <c r="E30" s="42" t="s">
        <v>44</v>
      </c>
      <c r="F30" s="107">
        <f>ROUND(SUM(BE87:BE178),2)</f>
        <v>0</v>
      </c>
      <c r="G30" s="35"/>
      <c r="H30" s="35"/>
      <c r="I30" s="108">
        <v>0.21</v>
      </c>
      <c r="J30" s="107">
        <f>ROUND(ROUND((SUM(BE87:BE178)),2)*I30,2)</f>
        <v>0</v>
      </c>
      <c r="K30" s="38"/>
    </row>
    <row r="31" spans="2:11" s="1" customFormat="1" ht="14.25" customHeight="1">
      <c r="B31" s="34"/>
      <c r="C31" s="35"/>
      <c r="D31" s="35"/>
      <c r="E31" s="42" t="s">
        <v>45</v>
      </c>
      <c r="F31" s="107">
        <f>ROUND(SUM(BF87:BF178),2)</f>
        <v>0</v>
      </c>
      <c r="G31" s="35"/>
      <c r="H31" s="35"/>
      <c r="I31" s="108">
        <v>0.15</v>
      </c>
      <c r="J31" s="107">
        <f>ROUND(ROUND((SUM(BF87:BF178)),2)*I31,2)</f>
        <v>0</v>
      </c>
      <c r="K31" s="38"/>
    </row>
    <row r="32" spans="2:11" s="1" customFormat="1" ht="14.25" customHeight="1" hidden="1">
      <c r="B32" s="34"/>
      <c r="C32" s="35"/>
      <c r="D32" s="35"/>
      <c r="E32" s="42" t="s">
        <v>46</v>
      </c>
      <c r="F32" s="107">
        <f>ROUND(SUM(BG87:BG178),2)</f>
        <v>0</v>
      </c>
      <c r="G32" s="35"/>
      <c r="H32" s="35"/>
      <c r="I32" s="108">
        <v>0.21</v>
      </c>
      <c r="J32" s="107">
        <v>0</v>
      </c>
      <c r="K32" s="38"/>
    </row>
    <row r="33" spans="2:11" s="1" customFormat="1" ht="14.25" customHeight="1" hidden="1">
      <c r="B33" s="34"/>
      <c r="C33" s="35"/>
      <c r="D33" s="35"/>
      <c r="E33" s="42" t="s">
        <v>47</v>
      </c>
      <c r="F33" s="107">
        <f>ROUND(SUM(BH87:BH178),2)</f>
        <v>0</v>
      </c>
      <c r="G33" s="35"/>
      <c r="H33" s="35"/>
      <c r="I33" s="108">
        <v>0.15</v>
      </c>
      <c r="J33" s="107">
        <v>0</v>
      </c>
      <c r="K33" s="38"/>
    </row>
    <row r="34" spans="2:11" s="1" customFormat="1" ht="14.25" customHeight="1" hidden="1">
      <c r="B34" s="34"/>
      <c r="C34" s="35"/>
      <c r="D34" s="35"/>
      <c r="E34" s="42" t="s">
        <v>48</v>
      </c>
      <c r="F34" s="107">
        <f>ROUND(SUM(BI87:BI178),2)</f>
        <v>0</v>
      </c>
      <c r="G34" s="35"/>
      <c r="H34" s="35"/>
      <c r="I34" s="108">
        <v>0</v>
      </c>
      <c r="J34" s="107">
        <v>0</v>
      </c>
      <c r="K34" s="38"/>
    </row>
    <row r="35" spans="2:11" s="1" customFormat="1" ht="6.75" customHeight="1">
      <c r="B35" s="34"/>
      <c r="C35" s="35"/>
      <c r="D35" s="35"/>
      <c r="E35" s="35"/>
      <c r="F35" s="35"/>
      <c r="G35" s="35"/>
      <c r="H35" s="35"/>
      <c r="I35" s="95"/>
      <c r="J35" s="35"/>
      <c r="K35" s="38"/>
    </row>
    <row r="36" spans="2:11" s="1" customFormat="1" ht="24.75" customHeight="1">
      <c r="B36" s="34"/>
      <c r="C36" s="109"/>
      <c r="D36" s="110" t="s">
        <v>49</v>
      </c>
      <c r="E36" s="65"/>
      <c r="F36" s="65"/>
      <c r="G36" s="111" t="s">
        <v>50</v>
      </c>
      <c r="H36" s="112" t="s">
        <v>51</v>
      </c>
      <c r="I36" s="113"/>
      <c r="J36" s="114">
        <f>SUM(J27:J34)</f>
        <v>0</v>
      </c>
      <c r="K36" s="115"/>
    </row>
    <row r="37" spans="2:11" s="1" customFormat="1" ht="14.25" customHeight="1">
      <c r="B37" s="49"/>
      <c r="C37" s="50"/>
      <c r="D37" s="50"/>
      <c r="E37" s="50"/>
      <c r="F37" s="50"/>
      <c r="G37" s="50"/>
      <c r="H37" s="50"/>
      <c r="I37" s="116"/>
      <c r="J37" s="50"/>
      <c r="K37" s="51"/>
    </row>
    <row r="41" spans="2:11" s="1" customFormat="1" ht="6.75" customHeight="1">
      <c r="B41" s="52"/>
      <c r="C41" s="53"/>
      <c r="D41" s="53"/>
      <c r="E41" s="53"/>
      <c r="F41" s="53"/>
      <c r="G41" s="53"/>
      <c r="H41" s="53"/>
      <c r="I41" s="117"/>
      <c r="J41" s="53"/>
      <c r="K41" s="118"/>
    </row>
    <row r="42" spans="2:11" s="1" customFormat="1" ht="36.75" customHeight="1">
      <c r="B42" s="34"/>
      <c r="C42" s="23" t="s">
        <v>89</v>
      </c>
      <c r="D42" s="35"/>
      <c r="E42" s="35"/>
      <c r="F42" s="35"/>
      <c r="G42" s="35"/>
      <c r="H42" s="35"/>
      <c r="I42" s="95"/>
      <c r="J42" s="35"/>
      <c r="K42" s="38"/>
    </row>
    <row r="43" spans="2:11" s="1" customFormat="1" ht="6.75" customHeight="1">
      <c r="B43" s="34"/>
      <c r="C43" s="35"/>
      <c r="D43" s="35"/>
      <c r="E43" s="35"/>
      <c r="F43" s="35"/>
      <c r="G43" s="35"/>
      <c r="H43" s="35"/>
      <c r="I43" s="95"/>
      <c r="J43" s="35"/>
      <c r="K43" s="38"/>
    </row>
    <row r="44" spans="2:11" s="1" customFormat="1" ht="14.25" customHeight="1">
      <c r="B44" s="34"/>
      <c r="C44" s="30" t="s">
        <v>16</v>
      </c>
      <c r="D44" s="35"/>
      <c r="E44" s="35"/>
      <c r="F44" s="35"/>
      <c r="G44" s="35"/>
      <c r="H44" s="35"/>
      <c r="I44" s="95"/>
      <c r="J44" s="35"/>
      <c r="K44" s="38"/>
    </row>
    <row r="45" spans="2:11" s="1" customFormat="1" ht="22.5" customHeight="1">
      <c r="B45" s="34"/>
      <c r="C45" s="35"/>
      <c r="D45" s="35"/>
      <c r="E45" s="267" t="str">
        <f>E7</f>
        <v>VD Brandýs n. L. - oprava překladiště v DPK na PB</v>
      </c>
      <c r="F45" s="243"/>
      <c r="G45" s="243"/>
      <c r="H45" s="243"/>
      <c r="I45" s="95"/>
      <c r="J45" s="35"/>
      <c r="K45" s="38"/>
    </row>
    <row r="46" spans="2:11" s="1" customFormat="1" ht="14.25" customHeight="1">
      <c r="B46" s="34"/>
      <c r="C46" s="30" t="s">
        <v>87</v>
      </c>
      <c r="D46" s="35"/>
      <c r="E46" s="35"/>
      <c r="F46" s="35"/>
      <c r="G46" s="35"/>
      <c r="H46" s="35"/>
      <c r="I46" s="95"/>
      <c r="J46" s="35"/>
      <c r="K46" s="38"/>
    </row>
    <row r="47" spans="2:11" s="1" customFormat="1" ht="23.25" customHeight="1">
      <c r="B47" s="34"/>
      <c r="C47" s="35"/>
      <c r="D47" s="35"/>
      <c r="E47" s="268" t="str">
        <f>E9</f>
        <v>SO 1 - překladiště</v>
      </c>
      <c r="F47" s="243"/>
      <c r="G47" s="243"/>
      <c r="H47" s="243"/>
      <c r="I47" s="95"/>
      <c r="J47" s="35"/>
      <c r="K47" s="38"/>
    </row>
    <row r="48" spans="2:11" s="1" customFormat="1" ht="6.75" customHeight="1">
      <c r="B48" s="34"/>
      <c r="C48" s="35"/>
      <c r="D48" s="35"/>
      <c r="E48" s="35"/>
      <c r="F48" s="35"/>
      <c r="G48" s="35"/>
      <c r="H48" s="35"/>
      <c r="I48" s="95"/>
      <c r="J48" s="35"/>
      <c r="K48" s="38"/>
    </row>
    <row r="49" spans="2:11" s="1" customFormat="1" ht="18" customHeight="1">
      <c r="B49" s="34"/>
      <c r="C49" s="30" t="s">
        <v>24</v>
      </c>
      <c r="D49" s="35"/>
      <c r="E49" s="35"/>
      <c r="F49" s="28" t="str">
        <f>F12</f>
        <v> </v>
      </c>
      <c r="G49" s="35"/>
      <c r="H49" s="35"/>
      <c r="I49" s="96" t="s">
        <v>26</v>
      </c>
      <c r="J49" s="97" t="str">
        <f>IF(J12="","",J12)</f>
        <v>26.8.2015</v>
      </c>
      <c r="K49" s="38"/>
    </row>
    <row r="50" spans="2:11" s="1" customFormat="1" ht="6.75" customHeight="1">
      <c r="B50" s="34"/>
      <c r="C50" s="35"/>
      <c r="D50" s="35"/>
      <c r="E50" s="35"/>
      <c r="F50" s="35"/>
      <c r="G50" s="35"/>
      <c r="H50" s="35"/>
      <c r="I50" s="95"/>
      <c r="J50" s="35"/>
      <c r="K50" s="38"/>
    </row>
    <row r="51" spans="2:11" s="1" customFormat="1" ht="15">
      <c r="B51" s="34"/>
      <c r="C51" s="30" t="s">
        <v>30</v>
      </c>
      <c r="D51" s="35"/>
      <c r="E51" s="35"/>
      <c r="F51" s="28" t="str">
        <f>E15</f>
        <v> </v>
      </c>
      <c r="G51" s="35"/>
      <c r="H51" s="35"/>
      <c r="I51" s="96" t="s">
        <v>35</v>
      </c>
      <c r="J51" s="28" t="str">
        <f>E21</f>
        <v> </v>
      </c>
      <c r="K51" s="38"/>
    </row>
    <row r="52" spans="2:11" s="1" customFormat="1" ht="14.25" customHeight="1">
      <c r="B52" s="34"/>
      <c r="C52" s="30" t="s">
        <v>33</v>
      </c>
      <c r="D52" s="35"/>
      <c r="E52" s="35"/>
      <c r="F52" s="28">
        <f>IF(E18="","",E18)</f>
      </c>
      <c r="G52" s="35"/>
      <c r="H52" s="35"/>
      <c r="I52" s="95"/>
      <c r="J52" s="35"/>
      <c r="K52" s="38"/>
    </row>
    <row r="53" spans="2:11" s="1" customFormat="1" ht="9.75" customHeight="1">
      <c r="B53" s="34"/>
      <c r="C53" s="35"/>
      <c r="D53" s="35"/>
      <c r="E53" s="35"/>
      <c r="F53" s="35"/>
      <c r="G53" s="35"/>
      <c r="H53" s="35"/>
      <c r="I53" s="95"/>
      <c r="J53" s="35"/>
      <c r="K53" s="38"/>
    </row>
    <row r="54" spans="2:11" s="1" customFormat="1" ht="29.25" customHeight="1">
      <c r="B54" s="34"/>
      <c r="C54" s="119" t="s">
        <v>90</v>
      </c>
      <c r="D54" s="109"/>
      <c r="E54" s="109"/>
      <c r="F54" s="109"/>
      <c r="G54" s="109"/>
      <c r="H54" s="109"/>
      <c r="I54" s="120"/>
      <c r="J54" s="121" t="s">
        <v>91</v>
      </c>
      <c r="K54" s="122"/>
    </row>
    <row r="55" spans="2:11" s="1" customFormat="1" ht="9.75" customHeight="1">
      <c r="B55" s="34"/>
      <c r="C55" s="35"/>
      <c r="D55" s="35"/>
      <c r="E55" s="35"/>
      <c r="F55" s="35"/>
      <c r="G55" s="35"/>
      <c r="H55" s="35"/>
      <c r="I55" s="95"/>
      <c r="J55" s="35"/>
      <c r="K55" s="38"/>
    </row>
    <row r="56" spans="2:47" s="1" customFormat="1" ht="29.25" customHeight="1">
      <c r="B56" s="34"/>
      <c r="C56" s="123" t="s">
        <v>92</v>
      </c>
      <c r="D56" s="35"/>
      <c r="E56" s="35"/>
      <c r="F56" s="35"/>
      <c r="G56" s="35"/>
      <c r="H56" s="35"/>
      <c r="I56" s="95"/>
      <c r="J56" s="105">
        <f>J87</f>
        <v>0</v>
      </c>
      <c r="K56" s="38"/>
      <c r="AU56" s="17" t="s">
        <v>93</v>
      </c>
    </row>
    <row r="57" spans="2:11" s="7" customFormat="1" ht="24.75" customHeight="1">
      <c r="B57" s="124"/>
      <c r="C57" s="125"/>
      <c r="D57" s="126" t="s">
        <v>94</v>
      </c>
      <c r="E57" s="127"/>
      <c r="F57" s="127"/>
      <c r="G57" s="127"/>
      <c r="H57" s="127"/>
      <c r="I57" s="128"/>
      <c r="J57" s="129">
        <f>J88</f>
        <v>0</v>
      </c>
      <c r="K57" s="130"/>
    </row>
    <row r="58" spans="2:11" s="8" customFormat="1" ht="19.5" customHeight="1">
      <c r="B58" s="131"/>
      <c r="C58" s="132"/>
      <c r="D58" s="133" t="s">
        <v>95</v>
      </c>
      <c r="E58" s="134"/>
      <c r="F58" s="134"/>
      <c r="G58" s="134"/>
      <c r="H58" s="134"/>
      <c r="I58" s="135"/>
      <c r="J58" s="136">
        <f>J89</f>
        <v>0</v>
      </c>
      <c r="K58" s="137"/>
    </row>
    <row r="59" spans="2:11" s="8" customFormat="1" ht="19.5" customHeight="1">
      <c r="B59" s="131"/>
      <c r="C59" s="132"/>
      <c r="D59" s="133" t="s">
        <v>96</v>
      </c>
      <c r="E59" s="134"/>
      <c r="F59" s="134"/>
      <c r="G59" s="134"/>
      <c r="H59" s="134"/>
      <c r="I59" s="135"/>
      <c r="J59" s="136">
        <f>J119</f>
        <v>0</v>
      </c>
      <c r="K59" s="137"/>
    </row>
    <row r="60" spans="2:11" s="8" customFormat="1" ht="19.5" customHeight="1">
      <c r="B60" s="131"/>
      <c r="C60" s="132"/>
      <c r="D60" s="133" t="s">
        <v>97</v>
      </c>
      <c r="E60" s="134"/>
      <c r="F60" s="134"/>
      <c r="G60" s="134"/>
      <c r="H60" s="134"/>
      <c r="I60" s="135"/>
      <c r="J60" s="136">
        <f>J130</f>
        <v>0</v>
      </c>
      <c r="K60" s="137"/>
    </row>
    <row r="61" spans="2:11" s="8" customFormat="1" ht="19.5" customHeight="1">
      <c r="B61" s="131"/>
      <c r="C61" s="132"/>
      <c r="D61" s="133" t="s">
        <v>98</v>
      </c>
      <c r="E61" s="134"/>
      <c r="F61" s="134"/>
      <c r="G61" s="134"/>
      <c r="H61" s="134"/>
      <c r="I61" s="135"/>
      <c r="J61" s="136">
        <f>J135</f>
        <v>0</v>
      </c>
      <c r="K61" s="137"/>
    </row>
    <row r="62" spans="2:11" s="8" customFormat="1" ht="19.5" customHeight="1">
      <c r="B62" s="131"/>
      <c r="C62" s="132"/>
      <c r="D62" s="133" t="s">
        <v>99</v>
      </c>
      <c r="E62" s="134"/>
      <c r="F62" s="134"/>
      <c r="G62" s="134"/>
      <c r="H62" s="134"/>
      <c r="I62" s="135"/>
      <c r="J62" s="136">
        <f>J145</f>
        <v>0</v>
      </c>
      <c r="K62" s="137"/>
    </row>
    <row r="63" spans="2:11" s="8" customFormat="1" ht="19.5" customHeight="1">
      <c r="B63" s="131"/>
      <c r="C63" s="132"/>
      <c r="D63" s="133" t="s">
        <v>100</v>
      </c>
      <c r="E63" s="134"/>
      <c r="F63" s="134"/>
      <c r="G63" s="134"/>
      <c r="H63" s="134"/>
      <c r="I63" s="135"/>
      <c r="J63" s="136">
        <f>J149</f>
        <v>0</v>
      </c>
      <c r="K63" s="137"/>
    </row>
    <row r="64" spans="2:11" s="8" customFormat="1" ht="19.5" customHeight="1">
      <c r="B64" s="131"/>
      <c r="C64" s="132"/>
      <c r="D64" s="133" t="s">
        <v>101</v>
      </c>
      <c r="E64" s="134"/>
      <c r="F64" s="134"/>
      <c r="G64" s="134"/>
      <c r="H64" s="134"/>
      <c r="I64" s="135"/>
      <c r="J64" s="136">
        <f>J157</f>
        <v>0</v>
      </c>
      <c r="K64" s="137"/>
    </row>
    <row r="65" spans="2:11" s="8" customFormat="1" ht="19.5" customHeight="1">
      <c r="B65" s="131"/>
      <c r="C65" s="132"/>
      <c r="D65" s="133" t="s">
        <v>102</v>
      </c>
      <c r="E65" s="134"/>
      <c r="F65" s="134"/>
      <c r="G65" s="134"/>
      <c r="H65" s="134"/>
      <c r="I65" s="135"/>
      <c r="J65" s="136">
        <f>J170</f>
        <v>0</v>
      </c>
      <c r="K65" s="137"/>
    </row>
    <row r="66" spans="2:11" s="7" customFormat="1" ht="24.75" customHeight="1">
      <c r="B66" s="124"/>
      <c r="C66" s="125"/>
      <c r="D66" s="126" t="s">
        <v>103</v>
      </c>
      <c r="E66" s="127"/>
      <c r="F66" s="127"/>
      <c r="G66" s="127"/>
      <c r="H66" s="127"/>
      <c r="I66" s="128"/>
      <c r="J66" s="129">
        <f>J174</f>
        <v>0</v>
      </c>
      <c r="K66" s="130"/>
    </row>
    <row r="67" spans="2:11" s="8" customFormat="1" ht="19.5" customHeight="1">
      <c r="B67" s="131"/>
      <c r="C67" s="132"/>
      <c r="D67" s="133" t="s">
        <v>104</v>
      </c>
      <c r="E67" s="134"/>
      <c r="F67" s="134"/>
      <c r="G67" s="134"/>
      <c r="H67" s="134"/>
      <c r="I67" s="135"/>
      <c r="J67" s="136">
        <f>J175</f>
        <v>0</v>
      </c>
      <c r="K67" s="137"/>
    </row>
    <row r="68" spans="2:11" s="1" customFormat="1" ht="21.75" customHeight="1">
      <c r="B68" s="34"/>
      <c r="C68" s="35"/>
      <c r="D68" s="35"/>
      <c r="E68" s="35"/>
      <c r="F68" s="35"/>
      <c r="G68" s="35"/>
      <c r="H68" s="35"/>
      <c r="I68" s="95"/>
      <c r="J68" s="35"/>
      <c r="K68" s="38"/>
    </row>
    <row r="69" spans="2:11" s="1" customFormat="1" ht="6.75" customHeight="1">
      <c r="B69" s="49"/>
      <c r="C69" s="50"/>
      <c r="D69" s="50"/>
      <c r="E69" s="50"/>
      <c r="F69" s="50"/>
      <c r="G69" s="50"/>
      <c r="H69" s="50"/>
      <c r="I69" s="116"/>
      <c r="J69" s="50"/>
      <c r="K69" s="51"/>
    </row>
    <row r="73" spans="2:12" s="1" customFormat="1" ht="6.75" customHeight="1">
      <c r="B73" s="52"/>
      <c r="C73" s="53"/>
      <c r="D73" s="53"/>
      <c r="E73" s="53"/>
      <c r="F73" s="53"/>
      <c r="G73" s="53"/>
      <c r="H73" s="53"/>
      <c r="I73" s="117"/>
      <c r="J73" s="53"/>
      <c r="K73" s="53"/>
      <c r="L73" s="34"/>
    </row>
    <row r="74" spans="2:12" s="1" customFormat="1" ht="36.75" customHeight="1">
      <c r="B74" s="34"/>
      <c r="C74" s="54" t="s">
        <v>105</v>
      </c>
      <c r="I74" s="138"/>
      <c r="L74" s="34"/>
    </row>
    <row r="75" spans="2:12" s="1" customFormat="1" ht="6.75" customHeight="1">
      <c r="B75" s="34"/>
      <c r="I75" s="138"/>
      <c r="L75" s="34"/>
    </row>
    <row r="76" spans="2:12" s="1" customFormat="1" ht="14.25" customHeight="1">
      <c r="B76" s="34"/>
      <c r="C76" s="56" t="s">
        <v>16</v>
      </c>
      <c r="I76" s="138"/>
      <c r="L76" s="34"/>
    </row>
    <row r="77" spans="2:12" s="1" customFormat="1" ht="22.5" customHeight="1">
      <c r="B77" s="34"/>
      <c r="E77" s="270" t="str">
        <f>E7</f>
        <v>VD Brandýs n. L. - oprava překladiště v DPK na PB</v>
      </c>
      <c r="F77" s="233"/>
      <c r="G77" s="233"/>
      <c r="H77" s="233"/>
      <c r="I77" s="138"/>
      <c r="L77" s="34"/>
    </row>
    <row r="78" spans="2:12" s="1" customFormat="1" ht="14.25" customHeight="1">
      <c r="B78" s="34"/>
      <c r="C78" s="56" t="s">
        <v>87</v>
      </c>
      <c r="I78" s="138"/>
      <c r="L78" s="34"/>
    </row>
    <row r="79" spans="2:12" s="1" customFormat="1" ht="23.25" customHeight="1">
      <c r="B79" s="34"/>
      <c r="E79" s="251" t="str">
        <f>E9</f>
        <v>SO 1 - překladiště</v>
      </c>
      <c r="F79" s="233"/>
      <c r="G79" s="233"/>
      <c r="H79" s="233"/>
      <c r="I79" s="138"/>
      <c r="L79" s="34"/>
    </row>
    <row r="80" spans="2:12" s="1" customFormat="1" ht="6.75" customHeight="1">
      <c r="B80" s="34"/>
      <c r="I80" s="138"/>
      <c r="L80" s="34"/>
    </row>
    <row r="81" spans="2:12" s="1" customFormat="1" ht="18" customHeight="1">
      <c r="B81" s="34"/>
      <c r="C81" s="56" t="s">
        <v>24</v>
      </c>
      <c r="F81" s="139" t="str">
        <f>F12</f>
        <v> </v>
      </c>
      <c r="I81" s="140" t="s">
        <v>26</v>
      </c>
      <c r="J81" s="60" t="str">
        <f>IF(J12="","",J12)</f>
        <v>26.8.2015</v>
      </c>
      <c r="L81" s="34"/>
    </row>
    <row r="82" spans="2:12" s="1" customFormat="1" ht="6.75" customHeight="1">
      <c r="B82" s="34"/>
      <c r="I82" s="138"/>
      <c r="L82" s="34"/>
    </row>
    <row r="83" spans="2:12" s="1" customFormat="1" ht="15">
      <c r="B83" s="34"/>
      <c r="C83" s="56" t="s">
        <v>30</v>
      </c>
      <c r="F83" s="139" t="str">
        <f>E15</f>
        <v> </v>
      </c>
      <c r="I83" s="140" t="s">
        <v>35</v>
      </c>
      <c r="J83" s="139" t="str">
        <f>E21</f>
        <v> </v>
      </c>
      <c r="L83" s="34"/>
    </row>
    <row r="84" spans="2:12" s="1" customFormat="1" ht="14.25" customHeight="1">
      <c r="B84" s="34"/>
      <c r="C84" s="56" t="s">
        <v>33</v>
      </c>
      <c r="F84" s="139">
        <f>IF(E18="","",E18)</f>
      </c>
      <c r="I84" s="138"/>
      <c r="L84" s="34"/>
    </row>
    <row r="85" spans="2:12" s="1" customFormat="1" ht="9.75" customHeight="1">
      <c r="B85" s="34"/>
      <c r="I85" s="138"/>
      <c r="L85" s="34"/>
    </row>
    <row r="86" spans="2:20" s="9" customFormat="1" ht="29.25" customHeight="1">
      <c r="B86" s="141"/>
      <c r="C86" s="142" t="s">
        <v>106</v>
      </c>
      <c r="D86" s="143" t="s">
        <v>58</v>
      </c>
      <c r="E86" s="143" t="s">
        <v>54</v>
      </c>
      <c r="F86" s="143" t="s">
        <v>107</v>
      </c>
      <c r="G86" s="143" t="s">
        <v>108</v>
      </c>
      <c r="H86" s="143" t="s">
        <v>109</v>
      </c>
      <c r="I86" s="144" t="s">
        <v>110</v>
      </c>
      <c r="J86" s="143" t="s">
        <v>91</v>
      </c>
      <c r="K86" s="145" t="s">
        <v>111</v>
      </c>
      <c r="L86" s="141"/>
      <c r="M86" s="67" t="s">
        <v>112</v>
      </c>
      <c r="N86" s="68" t="s">
        <v>43</v>
      </c>
      <c r="O86" s="68" t="s">
        <v>113</v>
      </c>
      <c r="P86" s="68" t="s">
        <v>114</v>
      </c>
      <c r="Q86" s="68" t="s">
        <v>115</v>
      </c>
      <c r="R86" s="68" t="s">
        <v>116</v>
      </c>
      <c r="S86" s="68" t="s">
        <v>117</v>
      </c>
      <c r="T86" s="69" t="s">
        <v>118</v>
      </c>
    </row>
    <row r="87" spans="2:63" s="1" customFormat="1" ht="29.25" customHeight="1">
      <c r="B87" s="34"/>
      <c r="C87" s="71" t="s">
        <v>92</v>
      </c>
      <c r="I87" s="138"/>
      <c r="J87" s="146">
        <f>BK87</f>
        <v>0</v>
      </c>
      <c r="L87" s="34"/>
      <c r="M87" s="70"/>
      <c r="N87" s="61"/>
      <c r="O87" s="61"/>
      <c r="P87" s="147">
        <f>P88+P174</f>
        <v>0</v>
      </c>
      <c r="Q87" s="61"/>
      <c r="R87" s="147">
        <f>R88+R174</f>
        <v>302.9828258</v>
      </c>
      <c r="S87" s="61"/>
      <c r="T87" s="148">
        <f>T88+T174</f>
        <v>336.5</v>
      </c>
      <c r="AT87" s="17" t="s">
        <v>72</v>
      </c>
      <c r="AU87" s="17" t="s">
        <v>93</v>
      </c>
      <c r="BK87" s="149">
        <f>BK88+BK174</f>
        <v>0</v>
      </c>
    </row>
    <row r="88" spans="2:63" s="10" customFormat="1" ht="36.75" customHeight="1">
      <c r="B88" s="150"/>
      <c r="D88" s="151" t="s">
        <v>72</v>
      </c>
      <c r="E88" s="152" t="s">
        <v>119</v>
      </c>
      <c r="F88" s="152" t="s">
        <v>120</v>
      </c>
      <c r="I88" s="153"/>
      <c r="J88" s="154">
        <f>BK88</f>
        <v>0</v>
      </c>
      <c r="L88" s="150"/>
      <c r="M88" s="155"/>
      <c r="N88" s="156"/>
      <c r="O88" s="156"/>
      <c r="P88" s="157">
        <f>P89+P119+P130+P135+P145+P149+P157+P170</f>
        <v>0</v>
      </c>
      <c r="Q88" s="156"/>
      <c r="R88" s="157">
        <f>R89+R119+R130+R135+R145+R149+R157+R170</f>
        <v>302.982645</v>
      </c>
      <c r="S88" s="156"/>
      <c r="T88" s="158">
        <f>T89+T119+T130+T135+T145+T149+T157+T170</f>
        <v>336.5</v>
      </c>
      <c r="AR88" s="151" t="s">
        <v>23</v>
      </c>
      <c r="AT88" s="159" t="s">
        <v>72</v>
      </c>
      <c r="AU88" s="159" t="s">
        <v>73</v>
      </c>
      <c r="AY88" s="151" t="s">
        <v>121</v>
      </c>
      <c r="BK88" s="160">
        <f>BK89+BK119+BK130+BK135+BK145+BK149+BK157+BK170</f>
        <v>0</v>
      </c>
    </row>
    <row r="89" spans="2:63" s="10" customFormat="1" ht="19.5" customHeight="1">
      <c r="B89" s="150"/>
      <c r="D89" s="161" t="s">
        <v>72</v>
      </c>
      <c r="E89" s="162" t="s">
        <v>23</v>
      </c>
      <c r="F89" s="162" t="s">
        <v>122</v>
      </c>
      <c r="I89" s="153"/>
      <c r="J89" s="163">
        <f>BK89</f>
        <v>0</v>
      </c>
      <c r="L89" s="150"/>
      <c r="M89" s="155"/>
      <c r="N89" s="156"/>
      <c r="O89" s="156"/>
      <c r="P89" s="157">
        <f>SUM(P90:P118)</f>
        <v>0</v>
      </c>
      <c r="Q89" s="156"/>
      <c r="R89" s="157">
        <f>SUM(R90:R118)</f>
        <v>8.1</v>
      </c>
      <c r="S89" s="156"/>
      <c r="T89" s="158">
        <f>SUM(T90:T118)</f>
        <v>336.5</v>
      </c>
      <c r="AR89" s="151" t="s">
        <v>23</v>
      </c>
      <c r="AT89" s="159" t="s">
        <v>72</v>
      </c>
      <c r="AU89" s="159" t="s">
        <v>23</v>
      </c>
      <c r="AY89" s="151" t="s">
        <v>121</v>
      </c>
      <c r="BK89" s="160">
        <f>SUM(BK90:BK118)</f>
        <v>0</v>
      </c>
    </row>
    <row r="90" spans="2:65" s="1" customFormat="1" ht="22.5" customHeight="1">
      <c r="B90" s="164"/>
      <c r="C90" s="165" t="s">
        <v>23</v>
      </c>
      <c r="D90" s="165" t="s">
        <v>123</v>
      </c>
      <c r="E90" s="166" t="s">
        <v>124</v>
      </c>
      <c r="F90" s="167" t="s">
        <v>125</v>
      </c>
      <c r="G90" s="168" t="s">
        <v>126</v>
      </c>
      <c r="H90" s="169">
        <v>673</v>
      </c>
      <c r="I90" s="170"/>
      <c r="J90" s="171">
        <f>ROUND(I90*H90,2)</f>
        <v>0</v>
      </c>
      <c r="K90" s="167" t="s">
        <v>127</v>
      </c>
      <c r="L90" s="34"/>
      <c r="M90" s="172" t="s">
        <v>22</v>
      </c>
      <c r="N90" s="173" t="s">
        <v>44</v>
      </c>
      <c r="O90" s="35"/>
      <c r="P90" s="174">
        <f>O90*H90</f>
        <v>0</v>
      </c>
      <c r="Q90" s="174">
        <v>0</v>
      </c>
      <c r="R90" s="174">
        <f>Q90*H90</f>
        <v>0</v>
      </c>
      <c r="S90" s="174">
        <v>0.5</v>
      </c>
      <c r="T90" s="175">
        <f>S90*H90</f>
        <v>336.5</v>
      </c>
      <c r="AR90" s="17" t="s">
        <v>128</v>
      </c>
      <c r="AT90" s="17" t="s">
        <v>123</v>
      </c>
      <c r="AU90" s="17" t="s">
        <v>81</v>
      </c>
      <c r="AY90" s="17" t="s">
        <v>121</v>
      </c>
      <c r="BE90" s="176">
        <f>IF(N90="základní",J90,0)</f>
        <v>0</v>
      </c>
      <c r="BF90" s="176">
        <f>IF(N90="snížená",J90,0)</f>
        <v>0</v>
      </c>
      <c r="BG90" s="176">
        <f>IF(N90="zákl. přenesená",J90,0)</f>
        <v>0</v>
      </c>
      <c r="BH90" s="176">
        <f>IF(N90="sníž. přenesená",J90,0)</f>
        <v>0</v>
      </c>
      <c r="BI90" s="176">
        <f>IF(N90="nulová",J90,0)</f>
        <v>0</v>
      </c>
      <c r="BJ90" s="17" t="s">
        <v>23</v>
      </c>
      <c r="BK90" s="176">
        <f>ROUND(I90*H90,2)</f>
        <v>0</v>
      </c>
      <c r="BL90" s="17" t="s">
        <v>128</v>
      </c>
      <c r="BM90" s="17" t="s">
        <v>129</v>
      </c>
    </row>
    <row r="91" spans="2:47" s="1" customFormat="1" ht="42" customHeight="1">
      <c r="B91" s="34"/>
      <c r="D91" s="177" t="s">
        <v>130</v>
      </c>
      <c r="F91" s="178" t="s">
        <v>131</v>
      </c>
      <c r="I91" s="138"/>
      <c r="L91" s="34"/>
      <c r="M91" s="63"/>
      <c r="N91" s="35"/>
      <c r="O91" s="35"/>
      <c r="P91" s="35"/>
      <c r="Q91" s="35"/>
      <c r="R91" s="35"/>
      <c r="S91" s="35"/>
      <c r="T91" s="64"/>
      <c r="AT91" s="17" t="s">
        <v>130</v>
      </c>
      <c r="AU91" s="17" t="s">
        <v>81</v>
      </c>
    </row>
    <row r="92" spans="2:47" s="1" customFormat="1" ht="234" customHeight="1">
      <c r="B92" s="34"/>
      <c r="D92" s="177" t="s">
        <v>132</v>
      </c>
      <c r="F92" s="179" t="s">
        <v>133</v>
      </c>
      <c r="I92" s="138"/>
      <c r="L92" s="34"/>
      <c r="M92" s="63"/>
      <c r="N92" s="35"/>
      <c r="O92" s="35"/>
      <c r="P92" s="35"/>
      <c r="Q92" s="35"/>
      <c r="R92" s="35"/>
      <c r="S92" s="35"/>
      <c r="T92" s="64"/>
      <c r="AT92" s="17" t="s">
        <v>132</v>
      </c>
      <c r="AU92" s="17" t="s">
        <v>81</v>
      </c>
    </row>
    <row r="93" spans="2:51" s="11" customFormat="1" ht="22.5" customHeight="1">
      <c r="B93" s="180"/>
      <c r="D93" s="181" t="s">
        <v>134</v>
      </c>
      <c r="E93" s="182" t="s">
        <v>22</v>
      </c>
      <c r="F93" s="183" t="s">
        <v>135</v>
      </c>
      <c r="H93" s="184">
        <v>673</v>
      </c>
      <c r="I93" s="185"/>
      <c r="L93" s="180"/>
      <c r="M93" s="186"/>
      <c r="N93" s="187"/>
      <c r="O93" s="187"/>
      <c r="P93" s="187"/>
      <c r="Q93" s="187"/>
      <c r="R93" s="187"/>
      <c r="S93" s="187"/>
      <c r="T93" s="188"/>
      <c r="AT93" s="189" t="s">
        <v>134</v>
      </c>
      <c r="AU93" s="189" t="s">
        <v>81</v>
      </c>
      <c r="AV93" s="11" t="s">
        <v>81</v>
      </c>
      <c r="AW93" s="11" t="s">
        <v>36</v>
      </c>
      <c r="AX93" s="11" t="s">
        <v>23</v>
      </c>
      <c r="AY93" s="189" t="s">
        <v>121</v>
      </c>
    </row>
    <row r="94" spans="2:65" s="1" customFormat="1" ht="22.5" customHeight="1">
      <c r="B94" s="164"/>
      <c r="C94" s="165" t="s">
        <v>81</v>
      </c>
      <c r="D94" s="165" t="s">
        <v>123</v>
      </c>
      <c r="E94" s="166" t="s">
        <v>136</v>
      </c>
      <c r="F94" s="167" t="s">
        <v>137</v>
      </c>
      <c r="G94" s="168" t="s">
        <v>138</v>
      </c>
      <c r="H94" s="169">
        <v>33.65</v>
      </c>
      <c r="I94" s="170"/>
      <c r="J94" s="171">
        <f>ROUND(I94*H94,2)</f>
        <v>0</v>
      </c>
      <c r="K94" s="167" t="s">
        <v>127</v>
      </c>
      <c r="L94" s="34"/>
      <c r="M94" s="172" t="s">
        <v>22</v>
      </c>
      <c r="N94" s="173" t="s">
        <v>44</v>
      </c>
      <c r="O94" s="35"/>
      <c r="P94" s="174">
        <f>O94*H94</f>
        <v>0</v>
      </c>
      <c r="Q94" s="174">
        <v>0</v>
      </c>
      <c r="R94" s="174">
        <f>Q94*H94</f>
        <v>0</v>
      </c>
      <c r="S94" s="174">
        <v>0</v>
      </c>
      <c r="T94" s="175">
        <f>S94*H94</f>
        <v>0</v>
      </c>
      <c r="AR94" s="17" t="s">
        <v>128</v>
      </c>
      <c r="AT94" s="17" t="s">
        <v>123</v>
      </c>
      <c r="AU94" s="17" t="s">
        <v>81</v>
      </c>
      <c r="AY94" s="17" t="s">
        <v>121</v>
      </c>
      <c r="BE94" s="176">
        <f>IF(N94="základní",J94,0)</f>
        <v>0</v>
      </c>
      <c r="BF94" s="176">
        <f>IF(N94="snížená",J94,0)</f>
        <v>0</v>
      </c>
      <c r="BG94" s="176">
        <f>IF(N94="zákl. přenesená",J94,0)</f>
        <v>0</v>
      </c>
      <c r="BH94" s="176">
        <f>IF(N94="sníž. přenesená",J94,0)</f>
        <v>0</v>
      </c>
      <c r="BI94" s="176">
        <f>IF(N94="nulová",J94,0)</f>
        <v>0</v>
      </c>
      <c r="BJ94" s="17" t="s">
        <v>23</v>
      </c>
      <c r="BK94" s="176">
        <f>ROUND(I94*H94,2)</f>
        <v>0</v>
      </c>
      <c r="BL94" s="17" t="s">
        <v>128</v>
      </c>
      <c r="BM94" s="17" t="s">
        <v>139</v>
      </c>
    </row>
    <row r="95" spans="2:47" s="1" customFormat="1" ht="30" customHeight="1">
      <c r="B95" s="34"/>
      <c r="D95" s="177" t="s">
        <v>130</v>
      </c>
      <c r="F95" s="178" t="s">
        <v>140</v>
      </c>
      <c r="I95" s="138"/>
      <c r="L95" s="34"/>
      <c r="M95" s="63"/>
      <c r="N95" s="35"/>
      <c r="O95" s="35"/>
      <c r="P95" s="35"/>
      <c r="Q95" s="35"/>
      <c r="R95" s="35"/>
      <c r="S95" s="35"/>
      <c r="T95" s="64"/>
      <c r="AT95" s="17" t="s">
        <v>130</v>
      </c>
      <c r="AU95" s="17" t="s">
        <v>81</v>
      </c>
    </row>
    <row r="96" spans="2:47" s="1" customFormat="1" ht="90" customHeight="1">
      <c r="B96" s="34"/>
      <c r="D96" s="177" t="s">
        <v>132</v>
      </c>
      <c r="F96" s="179" t="s">
        <v>141</v>
      </c>
      <c r="I96" s="138"/>
      <c r="L96" s="34"/>
      <c r="M96" s="63"/>
      <c r="N96" s="35"/>
      <c r="O96" s="35"/>
      <c r="P96" s="35"/>
      <c r="Q96" s="35"/>
      <c r="R96" s="35"/>
      <c r="S96" s="35"/>
      <c r="T96" s="64"/>
      <c r="AT96" s="17" t="s">
        <v>132</v>
      </c>
      <c r="AU96" s="17" t="s">
        <v>81</v>
      </c>
    </row>
    <row r="97" spans="2:51" s="11" customFormat="1" ht="22.5" customHeight="1">
      <c r="B97" s="180"/>
      <c r="D97" s="181" t="s">
        <v>134</v>
      </c>
      <c r="E97" s="182" t="s">
        <v>22</v>
      </c>
      <c r="F97" s="183" t="s">
        <v>142</v>
      </c>
      <c r="H97" s="184">
        <v>33.65</v>
      </c>
      <c r="I97" s="185"/>
      <c r="L97" s="180"/>
      <c r="M97" s="186"/>
      <c r="N97" s="187"/>
      <c r="O97" s="187"/>
      <c r="P97" s="187"/>
      <c r="Q97" s="187"/>
      <c r="R97" s="187"/>
      <c r="S97" s="187"/>
      <c r="T97" s="188"/>
      <c r="AT97" s="189" t="s">
        <v>134</v>
      </c>
      <c r="AU97" s="189" t="s">
        <v>81</v>
      </c>
      <c r="AV97" s="11" t="s">
        <v>81</v>
      </c>
      <c r="AW97" s="11" t="s">
        <v>36</v>
      </c>
      <c r="AX97" s="11" t="s">
        <v>23</v>
      </c>
      <c r="AY97" s="189" t="s">
        <v>121</v>
      </c>
    </row>
    <row r="98" spans="2:65" s="1" customFormat="1" ht="31.5" customHeight="1">
      <c r="B98" s="164"/>
      <c r="C98" s="165" t="s">
        <v>143</v>
      </c>
      <c r="D98" s="165" t="s">
        <v>123</v>
      </c>
      <c r="E98" s="166" t="s">
        <v>144</v>
      </c>
      <c r="F98" s="167" t="s">
        <v>145</v>
      </c>
      <c r="G98" s="168" t="s">
        <v>138</v>
      </c>
      <c r="H98" s="169">
        <v>4.5</v>
      </c>
      <c r="I98" s="170"/>
      <c r="J98" s="171">
        <f>ROUND(I98*H98,2)</f>
        <v>0</v>
      </c>
      <c r="K98" s="167" t="s">
        <v>127</v>
      </c>
      <c r="L98" s="34"/>
      <c r="M98" s="172" t="s">
        <v>22</v>
      </c>
      <c r="N98" s="173" t="s">
        <v>44</v>
      </c>
      <c r="O98" s="35"/>
      <c r="P98" s="174">
        <f>O98*H98</f>
        <v>0</v>
      </c>
      <c r="Q98" s="174">
        <v>0</v>
      </c>
      <c r="R98" s="174">
        <f>Q98*H98</f>
        <v>0</v>
      </c>
      <c r="S98" s="174">
        <v>0</v>
      </c>
      <c r="T98" s="175">
        <f>S98*H98</f>
        <v>0</v>
      </c>
      <c r="AR98" s="17" t="s">
        <v>128</v>
      </c>
      <c r="AT98" s="17" t="s">
        <v>123</v>
      </c>
      <c r="AU98" s="17" t="s">
        <v>81</v>
      </c>
      <c r="AY98" s="17" t="s">
        <v>121</v>
      </c>
      <c r="BE98" s="176">
        <f>IF(N98="základní",J98,0)</f>
        <v>0</v>
      </c>
      <c r="BF98" s="176">
        <f>IF(N98="snížená",J98,0)</f>
        <v>0</v>
      </c>
      <c r="BG98" s="176">
        <f>IF(N98="zákl. přenesená",J98,0)</f>
        <v>0</v>
      </c>
      <c r="BH98" s="176">
        <f>IF(N98="sníž. přenesená",J98,0)</f>
        <v>0</v>
      </c>
      <c r="BI98" s="176">
        <f>IF(N98="nulová",J98,0)</f>
        <v>0</v>
      </c>
      <c r="BJ98" s="17" t="s">
        <v>23</v>
      </c>
      <c r="BK98" s="176">
        <f>ROUND(I98*H98,2)</f>
        <v>0</v>
      </c>
      <c r="BL98" s="17" t="s">
        <v>128</v>
      </c>
      <c r="BM98" s="17" t="s">
        <v>146</v>
      </c>
    </row>
    <row r="99" spans="2:47" s="1" customFormat="1" ht="42" customHeight="1">
      <c r="B99" s="34"/>
      <c r="D99" s="177" t="s">
        <v>130</v>
      </c>
      <c r="F99" s="178" t="s">
        <v>147</v>
      </c>
      <c r="I99" s="138"/>
      <c r="L99" s="34"/>
      <c r="M99" s="63"/>
      <c r="N99" s="35"/>
      <c r="O99" s="35"/>
      <c r="P99" s="35"/>
      <c r="Q99" s="35"/>
      <c r="R99" s="35"/>
      <c r="S99" s="35"/>
      <c r="T99" s="64"/>
      <c r="AT99" s="17" t="s">
        <v>130</v>
      </c>
      <c r="AU99" s="17" t="s">
        <v>81</v>
      </c>
    </row>
    <row r="100" spans="2:47" s="1" customFormat="1" ht="54" customHeight="1">
      <c r="B100" s="34"/>
      <c r="D100" s="177" t="s">
        <v>132</v>
      </c>
      <c r="F100" s="179" t="s">
        <v>148</v>
      </c>
      <c r="I100" s="138"/>
      <c r="L100" s="34"/>
      <c r="M100" s="63"/>
      <c r="N100" s="35"/>
      <c r="O100" s="35"/>
      <c r="P100" s="35"/>
      <c r="Q100" s="35"/>
      <c r="R100" s="35"/>
      <c r="S100" s="35"/>
      <c r="T100" s="64"/>
      <c r="AT100" s="17" t="s">
        <v>132</v>
      </c>
      <c r="AU100" s="17" t="s">
        <v>81</v>
      </c>
    </row>
    <row r="101" spans="2:51" s="11" customFormat="1" ht="31.5" customHeight="1">
      <c r="B101" s="180"/>
      <c r="D101" s="181" t="s">
        <v>134</v>
      </c>
      <c r="E101" s="182" t="s">
        <v>22</v>
      </c>
      <c r="F101" s="183" t="s">
        <v>149</v>
      </c>
      <c r="H101" s="184">
        <v>4.5</v>
      </c>
      <c r="I101" s="185"/>
      <c r="L101" s="180"/>
      <c r="M101" s="186"/>
      <c r="N101" s="187"/>
      <c r="O101" s="187"/>
      <c r="P101" s="187"/>
      <c r="Q101" s="187"/>
      <c r="R101" s="187"/>
      <c r="S101" s="187"/>
      <c r="T101" s="188"/>
      <c r="AT101" s="189" t="s">
        <v>134</v>
      </c>
      <c r="AU101" s="189" t="s">
        <v>81</v>
      </c>
      <c r="AV101" s="11" t="s">
        <v>81</v>
      </c>
      <c r="AW101" s="11" t="s">
        <v>36</v>
      </c>
      <c r="AX101" s="11" t="s">
        <v>23</v>
      </c>
      <c r="AY101" s="189" t="s">
        <v>121</v>
      </c>
    </row>
    <row r="102" spans="2:65" s="1" customFormat="1" ht="22.5" customHeight="1">
      <c r="B102" s="164"/>
      <c r="C102" s="165" t="s">
        <v>128</v>
      </c>
      <c r="D102" s="165" t="s">
        <v>123</v>
      </c>
      <c r="E102" s="166" t="s">
        <v>150</v>
      </c>
      <c r="F102" s="167" t="s">
        <v>151</v>
      </c>
      <c r="G102" s="168" t="s">
        <v>138</v>
      </c>
      <c r="H102" s="169">
        <v>25.676</v>
      </c>
      <c r="I102" s="170"/>
      <c r="J102" s="171">
        <f>ROUND(I102*H102,2)</f>
        <v>0</v>
      </c>
      <c r="K102" s="167" t="s">
        <v>127</v>
      </c>
      <c r="L102" s="34"/>
      <c r="M102" s="172" t="s">
        <v>22</v>
      </c>
      <c r="N102" s="173" t="s">
        <v>44</v>
      </c>
      <c r="O102" s="35"/>
      <c r="P102" s="174">
        <f>O102*H102</f>
        <v>0</v>
      </c>
      <c r="Q102" s="174">
        <v>0</v>
      </c>
      <c r="R102" s="174">
        <f>Q102*H102</f>
        <v>0</v>
      </c>
      <c r="S102" s="174">
        <v>0</v>
      </c>
      <c r="T102" s="175">
        <f>S102*H102</f>
        <v>0</v>
      </c>
      <c r="AR102" s="17" t="s">
        <v>128</v>
      </c>
      <c r="AT102" s="17" t="s">
        <v>123</v>
      </c>
      <c r="AU102" s="17" t="s">
        <v>81</v>
      </c>
      <c r="AY102" s="17" t="s">
        <v>121</v>
      </c>
      <c r="BE102" s="176">
        <f>IF(N102="základní",J102,0)</f>
        <v>0</v>
      </c>
      <c r="BF102" s="176">
        <f>IF(N102="snížená",J102,0)</f>
        <v>0</v>
      </c>
      <c r="BG102" s="176">
        <f>IF(N102="zákl. přenesená",J102,0)</f>
        <v>0</v>
      </c>
      <c r="BH102" s="176">
        <f>IF(N102="sníž. přenesená",J102,0)</f>
        <v>0</v>
      </c>
      <c r="BI102" s="176">
        <f>IF(N102="nulová",J102,0)</f>
        <v>0</v>
      </c>
      <c r="BJ102" s="17" t="s">
        <v>23</v>
      </c>
      <c r="BK102" s="176">
        <f>ROUND(I102*H102,2)</f>
        <v>0</v>
      </c>
      <c r="BL102" s="17" t="s">
        <v>128</v>
      </c>
      <c r="BM102" s="17" t="s">
        <v>152</v>
      </c>
    </row>
    <row r="103" spans="2:47" s="1" customFormat="1" ht="30" customHeight="1">
      <c r="B103" s="34"/>
      <c r="D103" s="177" t="s">
        <v>130</v>
      </c>
      <c r="F103" s="178" t="s">
        <v>153</v>
      </c>
      <c r="I103" s="138"/>
      <c r="L103" s="34"/>
      <c r="M103" s="63"/>
      <c r="N103" s="35"/>
      <c r="O103" s="35"/>
      <c r="P103" s="35"/>
      <c r="Q103" s="35"/>
      <c r="R103" s="35"/>
      <c r="S103" s="35"/>
      <c r="T103" s="64"/>
      <c r="AT103" s="17" t="s">
        <v>130</v>
      </c>
      <c r="AU103" s="17" t="s">
        <v>81</v>
      </c>
    </row>
    <row r="104" spans="2:47" s="1" customFormat="1" ht="402" customHeight="1">
      <c r="B104" s="34"/>
      <c r="D104" s="177" t="s">
        <v>132</v>
      </c>
      <c r="F104" s="179" t="s">
        <v>154</v>
      </c>
      <c r="I104" s="138"/>
      <c r="L104" s="34"/>
      <c r="M104" s="63"/>
      <c r="N104" s="35"/>
      <c r="O104" s="35"/>
      <c r="P104" s="35"/>
      <c r="Q104" s="35"/>
      <c r="R104" s="35"/>
      <c r="S104" s="35"/>
      <c r="T104" s="64"/>
      <c r="AT104" s="17" t="s">
        <v>132</v>
      </c>
      <c r="AU104" s="17" t="s">
        <v>81</v>
      </c>
    </row>
    <row r="105" spans="2:51" s="11" customFormat="1" ht="31.5" customHeight="1">
      <c r="B105" s="180"/>
      <c r="D105" s="177" t="s">
        <v>134</v>
      </c>
      <c r="E105" s="189" t="s">
        <v>22</v>
      </c>
      <c r="F105" s="190" t="s">
        <v>155</v>
      </c>
      <c r="H105" s="191">
        <v>4.5</v>
      </c>
      <c r="I105" s="185"/>
      <c r="L105" s="180"/>
      <c r="M105" s="186"/>
      <c r="N105" s="187"/>
      <c r="O105" s="187"/>
      <c r="P105" s="187"/>
      <c r="Q105" s="187"/>
      <c r="R105" s="187"/>
      <c r="S105" s="187"/>
      <c r="T105" s="188"/>
      <c r="AT105" s="189" t="s">
        <v>134</v>
      </c>
      <c r="AU105" s="189" t="s">
        <v>81</v>
      </c>
      <c r="AV105" s="11" t="s">
        <v>81</v>
      </c>
      <c r="AW105" s="11" t="s">
        <v>36</v>
      </c>
      <c r="AX105" s="11" t="s">
        <v>73</v>
      </c>
      <c r="AY105" s="189" t="s">
        <v>121</v>
      </c>
    </row>
    <row r="106" spans="2:51" s="11" customFormat="1" ht="22.5" customHeight="1">
      <c r="B106" s="180"/>
      <c r="D106" s="177" t="s">
        <v>134</v>
      </c>
      <c r="E106" s="189" t="s">
        <v>22</v>
      </c>
      <c r="F106" s="190" t="s">
        <v>156</v>
      </c>
      <c r="H106" s="191">
        <v>0.001</v>
      </c>
      <c r="I106" s="185"/>
      <c r="L106" s="180"/>
      <c r="M106" s="186"/>
      <c r="N106" s="187"/>
      <c r="O106" s="187"/>
      <c r="P106" s="187"/>
      <c r="Q106" s="187"/>
      <c r="R106" s="187"/>
      <c r="S106" s="187"/>
      <c r="T106" s="188"/>
      <c r="AT106" s="189" t="s">
        <v>134</v>
      </c>
      <c r="AU106" s="189" t="s">
        <v>81</v>
      </c>
      <c r="AV106" s="11" t="s">
        <v>81</v>
      </c>
      <c r="AW106" s="11" t="s">
        <v>36</v>
      </c>
      <c r="AX106" s="11" t="s">
        <v>73</v>
      </c>
      <c r="AY106" s="189" t="s">
        <v>121</v>
      </c>
    </row>
    <row r="107" spans="2:51" s="11" customFormat="1" ht="22.5" customHeight="1">
      <c r="B107" s="180"/>
      <c r="D107" s="177" t="s">
        <v>134</v>
      </c>
      <c r="E107" s="189" t="s">
        <v>22</v>
      </c>
      <c r="F107" s="190" t="s">
        <v>157</v>
      </c>
      <c r="H107" s="191">
        <v>0.001</v>
      </c>
      <c r="I107" s="185"/>
      <c r="L107" s="180"/>
      <c r="M107" s="186"/>
      <c r="N107" s="187"/>
      <c r="O107" s="187"/>
      <c r="P107" s="187"/>
      <c r="Q107" s="187"/>
      <c r="R107" s="187"/>
      <c r="S107" s="187"/>
      <c r="T107" s="188"/>
      <c r="AT107" s="189" t="s">
        <v>134</v>
      </c>
      <c r="AU107" s="189" t="s">
        <v>81</v>
      </c>
      <c r="AV107" s="11" t="s">
        <v>81</v>
      </c>
      <c r="AW107" s="11" t="s">
        <v>36</v>
      </c>
      <c r="AX107" s="11" t="s">
        <v>73</v>
      </c>
      <c r="AY107" s="189" t="s">
        <v>121</v>
      </c>
    </row>
    <row r="108" spans="2:51" s="11" customFormat="1" ht="22.5" customHeight="1">
      <c r="B108" s="180"/>
      <c r="D108" s="177" t="s">
        <v>134</v>
      </c>
      <c r="E108" s="189" t="s">
        <v>22</v>
      </c>
      <c r="F108" s="190" t="s">
        <v>158</v>
      </c>
      <c r="H108" s="191">
        <v>10.8</v>
      </c>
      <c r="I108" s="185"/>
      <c r="L108" s="180"/>
      <c r="M108" s="186"/>
      <c r="N108" s="187"/>
      <c r="O108" s="187"/>
      <c r="P108" s="187"/>
      <c r="Q108" s="187"/>
      <c r="R108" s="187"/>
      <c r="S108" s="187"/>
      <c r="T108" s="188"/>
      <c r="AT108" s="189" t="s">
        <v>134</v>
      </c>
      <c r="AU108" s="189" t="s">
        <v>81</v>
      </c>
      <c r="AV108" s="11" t="s">
        <v>81</v>
      </c>
      <c r="AW108" s="11" t="s">
        <v>36</v>
      </c>
      <c r="AX108" s="11" t="s">
        <v>73</v>
      </c>
      <c r="AY108" s="189" t="s">
        <v>121</v>
      </c>
    </row>
    <row r="109" spans="2:51" s="11" customFormat="1" ht="22.5" customHeight="1">
      <c r="B109" s="180"/>
      <c r="D109" s="177" t="s">
        <v>134</v>
      </c>
      <c r="E109" s="189" t="s">
        <v>22</v>
      </c>
      <c r="F109" s="190" t="s">
        <v>159</v>
      </c>
      <c r="H109" s="191">
        <v>1.767</v>
      </c>
      <c r="I109" s="185"/>
      <c r="L109" s="180"/>
      <c r="M109" s="186"/>
      <c r="N109" s="187"/>
      <c r="O109" s="187"/>
      <c r="P109" s="187"/>
      <c r="Q109" s="187"/>
      <c r="R109" s="187"/>
      <c r="S109" s="187"/>
      <c r="T109" s="188"/>
      <c r="AT109" s="189" t="s">
        <v>134</v>
      </c>
      <c r="AU109" s="189" t="s">
        <v>81</v>
      </c>
      <c r="AV109" s="11" t="s">
        <v>81</v>
      </c>
      <c r="AW109" s="11" t="s">
        <v>36</v>
      </c>
      <c r="AX109" s="11" t="s">
        <v>73</v>
      </c>
      <c r="AY109" s="189" t="s">
        <v>121</v>
      </c>
    </row>
    <row r="110" spans="2:51" s="11" customFormat="1" ht="22.5" customHeight="1">
      <c r="B110" s="180"/>
      <c r="D110" s="177" t="s">
        <v>134</v>
      </c>
      <c r="E110" s="189" t="s">
        <v>22</v>
      </c>
      <c r="F110" s="190" t="s">
        <v>160</v>
      </c>
      <c r="H110" s="191">
        <v>3.591</v>
      </c>
      <c r="I110" s="185"/>
      <c r="L110" s="180"/>
      <c r="M110" s="186"/>
      <c r="N110" s="187"/>
      <c r="O110" s="187"/>
      <c r="P110" s="187"/>
      <c r="Q110" s="187"/>
      <c r="R110" s="187"/>
      <c r="S110" s="187"/>
      <c r="T110" s="188"/>
      <c r="AT110" s="189" t="s">
        <v>134</v>
      </c>
      <c r="AU110" s="189" t="s">
        <v>81</v>
      </c>
      <c r="AV110" s="11" t="s">
        <v>81</v>
      </c>
      <c r="AW110" s="11" t="s">
        <v>36</v>
      </c>
      <c r="AX110" s="11" t="s">
        <v>73</v>
      </c>
      <c r="AY110" s="189" t="s">
        <v>121</v>
      </c>
    </row>
    <row r="111" spans="2:51" s="11" customFormat="1" ht="22.5" customHeight="1">
      <c r="B111" s="180"/>
      <c r="D111" s="177" t="s">
        <v>134</v>
      </c>
      <c r="E111" s="189" t="s">
        <v>22</v>
      </c>
      <c r="F111" s="190" t="s">
        <v>161</v>
      </c>
      <c r="H111" s="191">
        <v>0.382</v>
      </c>
      <c r="I111" s="185"/>
      <c r="L111" s="180"/>
      <c r="M111" s="186"/>
      <c r="N111" s="187"/>
      <c r="O111" s="187"/>
      <c r="P111" s="187"/>
      <c r="Q111" s="187"/>
      <c r="R111" s="187"/>
      <c r="S111" s="187"/>
      <c r="T111" s="188"/>
      <c r="AT111" s="189" t="s">
        <v>134</v>
      </c>
      <c r="AU111" s="189" t="s">
        <v>81</v>
      </c>
      <c r="AV111" s="11" t="s">
        <v>81</v>
      </c>
      <c r="AW111" s="11" t="s">
        <v>36</v>
      </c>
      <c r="AX111" s="11" t="s">
        <v>73</v>
      </c>
      <c r="AY111" s="189" t="s">
        <v>121</v>
      </c>
    </row>
    <row r="112" spans="2:51" s="11" customFormat="1" ht="22.5" customHeight="1">
      <c r="B112" s="180"/>
      <c r="D112" s="177" t="s">
        <v>134</v>
      </c>
      <c r="E112" s="189" t="s">
        <v>22</v>
      </c>
      <c r="F112" s="190" t="s">
        <v>162</v>
      </c>
      <c r="H112" s="191">
        <v>0.014</v>
      </c>
      <c r="I112" s="185"/>
      <c r="L112" s="180"/>
      <c r="M112" s="186"/>
      <c r="N112" s="187"/>
      <c r="O112" s="187"/>
      <c r="P112" s="187"/>
      <c r="Q112" s="187"/>
      <c r="R112" s="187"/>
      <c r="S112" s="187"/>
      <c r="T112" s="188"/>
      <c r="AT112" s="189" t="s">
        <v>134</v>
      </c>
      <c r="AU112" s="189" t="s">
        <v>81</v>
      </c>
      <c r="AV112" s="11" t="s">
        <v>81</v>
      </c>
      <c r="AW112" s="11" t="s">
        <v>36</v>
      </c>
      <c r="AX112" s="11" t="s">
        <v>73</v>
      </c>
      <c r="AY112" s="189" t="s">
        <v>121</v>
      </c>
    </row>
    <row r="113" spans="2:51" s="11" customFormat="1" ht="22.5" customHeight="1">
      <c r="B113" s="180"/>
      <c r="D113" s="177" t="s">
        <v>134</v>
      </c>
      <c r="E113" s="189" t="s">
        <v>22</v>
      </c>
      <c r="F113" s="190" t="s">
        <v>163</v>
      </c>
      <c r="H113" s="191">
        <v>0.382</v>
      </c>
      <c r="I113" s="185"/>
      <c r="L113" s="180"/>
      <c r="M113" s="186"/>
      <c r="N113" s="187"/>
      <c r="O113" s="187"/>
      <c r="P113" s="187"/>
      <c r="Q113" s="187"/>
      <c r="R113" s="187"/>
      <c r="S113" s="187"/>
      <c r="T113" s="188"/>
      <c r="AT113" s="189" t="s">
        <v>134</v>
      </c>
      <c r="AU113" s="189" t="s">
        <v>81</v>
      </c>
      <c r="AV113" s="11" t="s">
        <v>81</v>
      </c>
      <c r="AW113" s="11" t="s">
        <v>36</v>
      </c>
      <c r="AX113" s="11" t="s">
        <v>73</v>
      </c>
      <c r="AY113" s="189" t="s">
        <v>121</v>
      </c>
    </row>
    <row r="114" spans="2:51" s="11" customFormat="1" ht="22.5" customHeight="1">
      <c r="B114" s="180"/>
      <c r="D114" s="177" t="s">
        <v>134</v>
      </c>
      <c r="E114" s="189" t="s">
        <v>22</v>
      </c>
      <c r="F114" s="190" t="s">
        <v>164</v>
      </c>
      <c r="H114" s="191">
        <v>4.238</v>
      </c>
      <c r="I114" s="185"/>
      <c r="L114" s="180"/>
      <c r="M114" s="186"/>
      <c r="N114" s="187"/>
      <c r="O114" s="187"/>
      <c r="P114" s="187"/>
      <c r="Q114" s="187"/>
      <c r="R114" s="187"/>
      <c r="S114" s="187"/>
      <c r="T114" s="188"/>
      <c r="AT114" s="189" t="s">
        <v>134</v>
      </c>
      <c r="AU114" s="189" t="s">
        <v>81</v>
      </c>
      <c r="AV114" s="11" t="s">
        <v>81</v>
      </c>
      <c r="AW114" s="11" t="s">
        <v>36</v>
      </c>
      <c r="AX114" s="11" t="s">
        <v>73</v>
      </c>
      <c r="AY114" s="189" t="s">
        <v>121</v>
      </c>
    </row>
    <row r="115" spans="2:51" s="12" customFormat="1" ht="22.5" customHeight="1">
      <c r="B115" s="192"/>
      <c r="D115" s="181" t="s">
        <v>134</v>
      </c>
      <c r="E115" s="193" t="s">
        <v>22</v>
      </c>
      <c r="F115" s="194" t="s">
        <v>165</v>
      </c>
      <c r="H115" s="195">
        <v>25.676</v>
      </c>
      <c r="I115" s="196"/>
      <c r="L115" s="192"/>
      <c r="M115" s="197"/>
      <c r="N115" s="198"/>
      <c r="O115" s="198"/>
      <c r="P115" s="198"/>
      <c r="Q115" s="198"/>
      <c r="R115" s="198"/>
      <c r="S115" s="198"/>
      <c r="T115" s="199"/>
      <c r="AT115" s="200" t="s">
        <v>134</v>
      </c>
      <c r="AU115" s="200" t="s">
        <v>81</v>
      </c>
      <c r="AV115" s="12" t="s">
        <v>128</v>
      </c>
      <c r="AW115" s="12" t="s">
        <v>36</v>
      </c>
      <c r="AX115" s="12" t="s">
        <v>23</v>
      </c>
      <c r="AY115" s="200" t="s">
        <v>121</v>
      </c>
    </row>
    <row r="116" spans="2:65" s="1" customFormat="1" ht="22.5" customHeight="1">
      <c r="B116" s="164"/>
      <c r="C116" s="201" t="s">
        <v>166</v>
      </c>
      <c r="D116" s="201" t="s">
        <v>167</v>
      </c>
      <c r="E116" s="202" t="s">
        <v>168</v>
      </c>
      <c r="F116" s="203" t="s">
        <v>169</v>
      </c>
      <c r="G116" s="204" t="s">
        <v>170</v>
      </c>
      <c r="H116" s="205">
        <v>8.1</v>
      </c>
      <c r="I116" s="206"/>
      <c r="J116" s="207">
        <f>ROUND(I116*H116,2)</f>
        <v>0</v>
      </c>
      <c r="K116" s="203" t="s">
        <v>127</v>
      </c>
      <c r="L116" s="208"/>
      <c r="M116" s="209" t="s">
        <v>22</v>
      </c>
      <c r="N116" s="210" t="s">
        <v>44</v>
      </c>
      <c r="O116" s="35"/>
      <c r="P116" s="174">
        <f>O116*H116</f>
        <v>0</v>
      </c>
      <c r="Q116" s="174">
        <v>1</v>
      </c>
      <c r="R116" s="174">
        <f>Q116*H116</f>
        <v>8.1</v>
      </c>
      <c r="S116" s="174">
        <v>0</v>
      </c>
      <c r="T116" s="175">
        <f>S116*H116</f>
        <v>0</v>
      </c>
      <c r="AR116" s="17" t="s">
        <v>171</v>
      </c>
      <c r="AT116" s="17" t="s">
        <v>167</v>
      </c>
      <c r="AU116" s="17" t="s">
        <v>81</v>
      </c>
      <c r="AY116" s="17" t="s">
        <v>121</v>
      </c>
      <c r="BE116" s="176">
        <f>IF(N116="základní",J116,0)</f>
        <v>0</v>
      </c>
      <c r="BF116" s="176">
        <f>IF(N116="snížená",J116,0)</f>
        <v>0</v>
      </c>
      <c r="BG116" s="176">
        <f>IF(N116="zákl. přenesená",J116,0)</f>
        <v>0</v>
      </c>
      <c r="BH116" s="176">
        <f>IF(N116="sníž. přenesená",J116,0)</f>
        <v>0</v>
      </c>
      <c r="BI116" s="176">
        <f>IF(N116="nulová",J116,0)</f>
        <v>0</v>
      </c>
      <c r="BJ116" s="17" t="s">
        <v>23</v>
      </c>
      <c r="BK116" s="176">
        <f>ROUND(I116*H116,2)</f>
        <v>0</v>
      </c>
      <c r="BL116" s="17" t="s">
        <v>128</v>
      </c>
      <c r="BM116" s="17" t="s">
        <v>172</v>
      </c>
    </row>
    <row r="117" spans="2:47" s="1" customFormat="1" ht="30" customHeight="1">
      <c r="B117" s="34"/>
      <c r="D117" s="177" t="s">
        <v>130</v>
      </c>
      <c r="F117" s="178" t="s">
        <v>173</v>
      </c>
      <c r="I117" s="138"/>
      <c r="L117" s="34"/>
      <c r="M117" s="63"/>
      <c r="N117" s="35"/>
      <c r="O117" s="35"/>
      <c r="P117" s="35"/>
      <c r="Q117" s="35"/>
      <c r="R117" s="35"/>
      <c r="S117" s="35"/>
      <c r="T117" s="64"/>
      <c r="AT117" s="17" t="s">
        <v>130</v>
      </c>
      <c r="AU117" s="17" t="s">
        <v>81</v>
      </c>
    </row>
    <row r="118" spans="2:51" s="11" customFormat="1" ht="31.5" customHeight="1">
      <c r="B118" s="180"/>
      <c r="D118" s="177" t="s">
        <v>134</v>
      </c>
      <c r="E118" s="189" t="s">
        <v>22</v>
      </c>
      <c r="F118" s="190" t="s">
        <v>174</v>
      </c>
      <c r="H118" s="191">
        <v>8.1</v>
      </c>
      <c r="I118" s="185"/>
      <c r="L118" s="180"/>
      <c r="M118" s="186"/>
      <c r="N118" s="187"/>
      <c r="O118" s="187"/>
      <c r="P118" s="187"/>
      <c r="Q118" s="187"/>
      <c r="R118" s="187"/>
      <c r="S118" s="187"/>
      <c r="T118" s="188"/>
      <c r="AT118" s="189" t="s">
        <v>134</v>
      </c>
      <c r="AU118" s="189" t="s">
        <v>81</v>
      </c>
      <c r="AV118" s="11" t="s">
        <v>81</v>
      </c>
      <c r="AW118" s="11" t="s">
        <v>36</v>
      </c>
      <c r="AX118" s="11" t="s">
        <v>23</v>
      </c>
      <c r="AY118" s="189" t="s">
        <v>121</v>
      </c>
    </row>
    <row r="119" spans="2:63" s="10" customFormat="1" ht="29.25" customHeight="1">
      <c r="B119" s="150"/>
      <c r="D119" s="161" t="s">
        <v>72</v>
      </c>
      <c r="E119" s="162" t="s">
        <v>143</v>
      </c>
      <c r="F119" s="162" t="s">
        <v>175</v>
      </c>
      <c r="I119" s="153"/>
      <c r="J119" s="163">
        <f>BK119</f>
        <v>0</v>
      </c>
      <c r="L119" s="150"/>
      <c r="M119" s="155"/>
      <c r="N119" s="156"/>
      <c r="O119" s="156"/>
      <c r="P119" s="157">
        <f>SUM(P120:P129)</f>
        <v>0</v>
      </c>
      <c r="Q119" s="156"/>
      <c r="R119" s="157">
        <f>SUM(R120:R129)</f>
        <v>0.181465</v>
      </c>
      <c r="S119" s="156"/>
      <c r="T119" s="158">
        <f>SUM(T120:T129)</f>
        <v>0</v>
      </c>
      <c r="AR119" s="151" t="s">
        <v>23</v>
      </c>
      <c r="AT119" s="159" t="s">
        <v>72</v>
      </c>
      <c r="AU119" s="159" t="s">
        <v>23</v>
      </c>
      <c r="AY119" s="151" t="s">
        <v>121</v>
      </c>
      <c r="BK119" s="160">
        <f>SUM(BK120:BK129)</f>
        <v>0</v>
      </c>
    </row>
    <row r="120" spans="2:65" s="1" customFormat="1" ht="22.5" customHeight="1">
      <c r="B120" s="164"/>
      <c r="C120" s="165" t="s">
        <v>176</v>
      </c>
      <c r="D120" s="165" t="s">
        <v>123</v>
      </c>
      <c r="E120" s="166" t="s">
        <v>177</v>
      </c>
      <c r="F120" s="167" t="s">
        <v>178</v>
      </c>
      <c r="G120" s="168" t="s">
        <v>138</v>
      </c>
      <c r="H120" s="169">
        <v>0.4</v>
      </c>
      <c r="I120" s="170"/>
      <c r="J120" s="171">
        <f>ROUND(I120*H120,2)</f>
        <v>0</v>
      </c>
      <c r="K120" s="167" t="s">
        <v>127</v>
      </c>
      <c r="L120" s="34"/>
      <c r="M120" s="172" t="s">
        <v>22</v>
      </c>
      <c r="N120" s="173" t="s">
        <v>44</v>
      </c>
      <c r="O120" s="35"/>
      <c r="P120" s="174">
        <f>O120*H120</f>
        <v>0</v>
      </c>
      <c r="Q120" s="174">
        <v>0.25081</v>
      </c>
      <c r="R120" s="174">
        <f>Q120*H120</f>
        <v>0.100324</v>
      </c>
      <c r="S120" s="174">
        <v>0</v>
      </c>
      <c r="T120" s="175">
        <f>S120*H120</f>
        <v>0</v>
      </c>
      <c r="AR120" s="17" t="s">
        <v>128</v>
      </c>
      <c r="AT120" s="17" t="s">
        <v>123</v>
      </c>
      <c r="AU120" s="17" t="s">
        <v>81</v>
      </c>
      <c r="AY120" s="17" t="s">
        <v>121</v>
      </c>
      <c r="BE120" s="176">
        <f>IF(N120="základní",J120,0)</f>
        <v>0</v>
      </c>
      <c r="BF120" s="176">
        <f>IF(N120="snížená",J120,0)</f>
        <v>0</v>
      </c>
      <c r="BG120" s="176">
        <f>IF(N120="zákl. přenesená",J120,0)</f>
        <v>0</v>
      </c>
      <c r="BH120" s="176">
        <f>IF(N120="sníž. přenesená",J120,0)</f>
        <v>0</v>
      </c>
      <c r="BI120" s="176">
        <f>IF(N120="nulová",J120,0)</f>
        <v>0</v>
      </c>
      <c r="BJ120" s="17" t="s">
        <v>23</v>
      </c>
      <c r="BK120" s="176">
        <f>ROUND(I120*H120,2)</f>
        <v>0</v>
      </c>
      <c r="BL120" s="17" t="s">
        <v>128</v>
      </c>
      <c r="BM120" s="17" t="s">
        <v>179</v>
      </c>
    </row>
    <row r="121" spans="2:47" s="1" customFormat="1" ht="22.5" customHeight="1">
      <c r="B121" s="34"/>
      <c r="D121" s="177" t="s">
        <v>130</v>
      </c>
      <c r="F121" s="178" t="s">
        <v>180</v>
      </c>
      <c r="I121" s="138"/>
      <c r="L121" s="34"/>
      <c r="M121" s="63"/>
      <c r="N121" s="35"/>
      <c r="O121" s="35"/>
      <c r="P121" s="35"/>
      <c r="Q121" s="35"/>
      <c r="R121" s="35"/>
      <c r="S121" s="35"/>
      <c r="T121" s="64"/>
      <c r="AT121" s="17" t="s">
        <v>130</v>
      </c>
      <c r="AU121" s="17" t="s">
        <v>81</v>
      </c>
    </row>
    <row r="122" spans="2:47" s="1" customFormat="1" ht="162" customHeight="1">
      <c r="B122" s="34"/>
      <c r="D122" s="177" t="s">
        <v>132</v>
      </c>
      <c r="F122" s="179" t="s">
        <v>181</v>
      </c>
      <c r="I122" s="138"/>
      <c r="L122" s="34"/>
      <c r="M122" s="63"/>
      <c r="N122" s="35"/>
      <c r="O122" s="35"/>
      <c r="P122" s="35"/>
      <c r="Q122" s="35"/>
      <c r="R122" s="35"/>
      <c r="S122" s="35"/>
      <c r="T122" s="64"/>
      <c r="AT122" s="17" t="s">
        <v>132</v>
      </c>
      <c r="AU122" s="17" t="s">
        <v>81</v>
      </c>
    </row>
    <row r="123" spans="2:51" s="11" customFormat="1" ht="22.5" customHeight="1">
      <c r="B123" s="180"/>
      <c r="D123" s="181" t="s">
        <v>134</v>
      </c>
      <c r="E123" s="182" t="s">
        <v>22</v>
      </c>
      <c r="F123" s="183" t="s">
        <v>182</v>
      </c>
      <c r="H123" s="184">
        <v>0.4</v>
      </c>
      <c r="I123" s="185"/>
      <c r="L123" s="180"/>
      <c r="M123" s="186"/>
      <c r="N123" s="187"/>
      <c r="O123" s="187"/>
      <c r="P123" s="187"/>
      <c r="Q123" s="187"/>
      <c r="R123" s="187"/>
      <c r="S123" s="187"/>
      <c r="T123" s="188"/>
      <c r="AT123" s="189" t="s">
        <v>134</v>
      </c>
      <c r="AU123" s="189" t="s">
        <v>81</v>
      </c>
      <c r="AV123" s="11" t="s">
        <v>81</v>
      </c>
      <c r="AW123" s="11" t="s">
        <v>36</v>
      </c>
      <c r="AX123" s="11" t="s">
        <v>23</v>
      </c>
      <c r="AY123" s="189" t="s">
        <v>121</v>
      </c>
    </row>
    <row r="124" spans="2:65" s="1" customFormat="1" ht="31.5" customHeight="1">
      <c r="B124" s="164"/>
      <c r="C124" s="201" t="s">
        <v>183</v>
      </c>
      <c r="D124" s="201" t="s">
        <v>167</v>
      </c>
      <c r="E124" s="202" t="s">
        <v>184</v>
      </c>
      <c r="F124" s="203" t="s">
        <v>185</v>
      </c>
      <c r="G124" s="204" t="s">
        <v>186</v>
      </c>
      <c r="H124" s="205">
        <v>1</v>
      </c>
      <c r="I124" s="206"/>
      <c r="J124" s="207">
        <f>ROUND(I124*H124,2)</f>
        <v>0</v>
      </c>
      <c r="K124" s="203" t="s">
        <v>22</v>
      </c>
      <c r="L124" s="208"/>
      <c r="M124" s="209" t="s">
        <v>22</v>
      </c>
      <c r="N124" s="210" t="s">
        <v>44</v>
      </c>
      <c r="O124" s="35"/>
      <c r="P124" s="174">
        <f>O124*H124</f>
        <v>0</v>
      </c>
      <c r="Q124" s="174">
        <v>0</v>
      </c>
      <c r="R124" s="174">
        <f>Q124*H124</f>
        <v>0</v>
      </c>
      <c r="S124" s="174">
        <v>0</v>
      </c>
      <c r="T124" s="175">
        <f>S124*H124</f>
        <v>0</v>
      </c>
      <c r="AR124" s="17" t="s">
        <v>171</v>
      </c>
      <c r="AT124" s="17" t="s">
        <v>167</v>
      </c>
      <c r="AU124" s="17" t="s">
        <v>81</v>
      </c>
      <c r="AY124" s="17" t="s">
        <v>121</v>
      </c>
      <c r="BE124" s="176">
        <f>IF(N124="základní",J124,0)</f>
        <v>0</v>
      </c>
      <c r="BF124" s="176">
        <f>IF(N124="snížená",J124,0)</f>
        <v>0</v>
      </c>
      <c r="BG124" s="176">
        <f>IF(N124="zákl. přenesená",J124,0)</f>
        <v>0</v>
      </c>
      <c r="BH124" s="176">
        <f>IF(N124="sníž. přenesená",J124,0)</f>
        <v>0</v>
      </c>
      <c r="BI124" s="176">
        <f>IF(N124="nulová",J124,0)</f>
        <v>0</v>
      </c>
      <c r="BJ124" s="17" t="s">
        <v>23</v>
      </c>
      <c r="BK124" s="176">
        <f>ROUND(I124*H124,2)</f>
        <v>0</v>
      </c>
      <c r="BL124" s="17" t="s">
        <v>128</v>
      </c>
      <c r="BM124" s="17" t="s">
        <v>187</v>
      </c>
    </row>
    <row r="125" spans="2:65" s="1" customFormat="1" ht="22.5" customHeight="1">
      <c r="B125" s="164"/>
      <c r="C125" s="165" t="s">
        <v>171</v>
      </c>
      <c r="D125" s="165" t="s">
        <v>123</v>
      </c>
      <c r="E125" s="166" t="s">
        <v>188</v>
      </c>
      <c r="F125" s="167" t="s">
        <v>189</v>
      </c>
      <c r="G125" s="168" t="s">
        <v>138</v>
      </c>
      <c r="H125" s="169">
        <v>1.02</v>
      </c>
      <c r="I125" s="170"/>
      <c r="J125" s="171">
        <f>ROUND(I125*H125,2)</f>
        <v>0</v>
      </c>
      <c r="K125" s="167" t="s">
        <v>127</v>
      </c>
      <c r="L125" s="34"/>
      <c r="M125" s="172" t="s">
        <v>22</v>
      </c>
      <c r="N125" s="173" t="s">
        <v>44</v>
      </c>
      <c r="O125" s="35"/>
      <c r="P125" s="174">
        <f>O125*H125</f>
        <v>0</v>
      </c>
      <c r="Q125" s="174">
        <v>0.07955</v>
      </c>
      <c r="R125" s="174">
        <f>Q125*H125</f>
        <v>0.08114099999999999</v>
      </c>
      <c r="S125" s="174">
        <v>0</v>
      </c>
      <c r="T125" s="175">
        <f>S125*H125</f>
        <v>0</v>
      </c>
      <c r="AR125" s="17" t="s">
        <v>128</v>
      </c>
      <c r="AT125" s="17" t="s">
        <v>123</v>
      </c>
      <c r="AU125" s="17" t="s">
        <v>81</v>
      </c>
      <c r="AY125" s="17" t="s">
        <v>121</v>
      </c>
      <c r="BE125" s="176">
        <f>IF(N125="základní",J125,0)</f>
        <v>0</v>
      </c>
      <c r="BF125" s="176">
        <f>IF(N125="snížená",J125,0)</f>
        <v>0</v>
      </c>
      <c r="BG125" s="176">
        <f>IF(N125="zákl. přenesená",J125,0)</f>
        <v>0</v>
      </c>
      <c r="BH125" s="176">
        <f>IF(N125="sníž. přenesená",J125,0)</f>
        <v>0</v>
      </c>
      <c r="BI125" s="176">
        <f>IF(N125="nulová",J125,0)</f>
        <v>0</v>
      </c>
      <c r="BJ125" s="17" t="s">
        <v>23</v>
      </c>
      <c r="BK125" s="176">
        <f>ROUND(I125*H125,2)</f>
        <v>0</v>
      </c>
      <c r="BL125" s="17" t="s">
        <v>128</v>
      </c>
      <c r="BM125" s="17" t="s">
        <v>190</v>
      </c>
    </row>
    <row r="126" spans="2:47" s="1" customFormat="1" ht="22.5" customHeight="1">
      <c r="B126" s="34"/>
      <c r="D126" s="177" t="s">
        <v>130</v>
      </c>
      <c r="F126" s="178" t="s">
        <v>191</v>
      </c>
      <c r="I126" s="138"/>
      <c r="L126" s="34"/>
      <c r="M126" s="63"/>
      <c r="N126" s="35"/>
      <c r="O126" s="35"/>
      <c r="P126" s="35"/>
      <c r="Q126" s="35"/>
      <c r="R126" s="35"/>
      <c r="S126" s="35"/>
      <c r="T126" s="64"/>
      <c r="AT126" s="17" t="s">
        <v>130</v>
      </c>
      <c r="AU126" s="17" t="s">
        <v>81</v>
      </c>
    </row>
    <row r="127" spans="2:47" s="1" customFormat="1" ht="162" customHeight="1">
      <c r="B127" s="34"/>
      <c r="D127" s="177" t="s">
        <v>132</v>
      </c>
      <c r="F127" s="179" t="s">
        <v>181</v>
      </c>
      <c r="I127" s="138"/>
      <c r="L127" s="34"/>
      <c r="M127" s="63"/>
      <c r="N127" s="35"/>
      <c r="O127" s="35"/>
      <c r="P127" s="35"/>
      <c r="Q127" s="35"/>
      <c r="R127" s="35"/>
      <c r="S127" s="35"/>
      <c r="T127" s="64"/>
      <c r="AT127" s="17" t="s">
        <v>132</v>
      </c>
      <c r="AU127" s="17" t="s">
        <v>81</v>
      </c>
    </row>
    <row r="128" spans="2:51" s="11" customFormat="1" ht="22.5" customHeight="1">
      <c r="B128" s="180"/>
      <c r="D128" s="181" t="s">
        <v>134</v>
      </c>
      <c r="E128" s="182" t="s">
        <v>22</v>
      </c>
      <c r="F128" s="183" t="s">
        <v>192</v>
      </c>
      <c r="H128" s="184">
        <v>1.02</v>
      </c>
      <c r="I128" s="185"/>
      <c r="L128" s="180"/>
      <c r="M128" s="186"/>
      <c r="N128" s="187"/>
      <c r="O128" s="187"/>
      <c r="P128" s="187"/>
      <c r="Q128" s="187"/>
      <c r="R128" s="187"/>
      <c r="S128" s="187"/>
      <c r="T128" s="188"/>
      <c r="AT128" s="189" t="s">
        <v>134</v>
      </c>
      <c r="AU128" s="189" t="s">
        <v>81</v>
      </c>
      <c r="AV128" s="11" t="s">
        <v>81</v>
      </c>
      <c r="AW128" s="11" t="s">
        <v>36</v>
      </c>
      <c r="AX128" s="11" t="s">
        <v>23</v>
      </c>
      <c r="AY128" s="189" t="s">
        <v>121</v>
      </c>
    </row>
    <row r="129" spans="2:65" s="1" customFormat="1" ht="31.5" customHeight="1">
      <c r="B129" s="164"/>
      <c r="C129" s="201" t="s">
        <v>193</v>
      </c>
      <c r="D129" s="201" t="s">
        <v>167</v>
      </c>
      <c r="E129" s="202" t="s">
        <v>194</v>
      </c>
      <c r="F129" s="203" t="s">
        <v>195</v>
      </c>
      <c r="G129" s="204" t="s">
        <v>186</v>
      </c>
      <c r="H129" s="205">
        <v>2</v>
      </c>
      <c r="I129" s="206"/>
      <c r="J129" s="207">
        <f>ROUND(I129*H129,2)</f>
        <v>0</v>
      </c>
      <c r="K129" s="203" t="s">
        <v>22</v>
      </c>
      <c r="L129" s="208"/>
      <c r="M129" s="209" t="s">
        <v>22</v>
      </c>
      <c r="N129" s="210" t="s">
        <v>44</v>
      </c>
      <c r="O129" s="35"/>
      <c r="P129" s="174">
        <f>O129*H129</f>
        <v>0</v>
      </c>
      <c r="Q129" s="174">
        <v>0</v>
      </c>
      <c r="R129" s="174">
        <f>Q129*H129</f>
        <v>0</v>
      </c>
      <c r="S129" s="174">
        <v>0</v>
      </c>
      <c r="T129" s="175">
        <f>S129*H129</f>
        <v>0</v>
      </c>
      <c r="AR129" s="17" t="s">
        <v>171</v>
      </c>
      <c r="AT129" s="17" t="s">
        <v>167</v>
      </c>
      <c r="AU129" s="17" t="s">
        <v>81</v>
      </c>
      <c r="AY129" s="17" t="s">
        <v>121</v>
      </c>
      <c r="BE129" s="176">
        <f>IF(N129="základní",J129,0)</f>
        <v>0</v>
      </c>
      <c r="BF129" s="176">
        <f>IF(N129="snížená",J129,0)</f>
        <v>0</v>
      </c>
      <c r="BG129" s="176">
        <f>IF(N129="zákl. přenesená",J129,0)</f>
        <v>0</v>
      </c>
      <c r="BH129" s="176">
        <f>IF(N129="sníž. přenesená",J129,0)</f>
        <v>0</v>
      </c>
      <c r="BI129" s="176">
        <f>IF(N129="nulová",J129,0)</f>
        <v>0</v>
      </c>
      <c r="BJ129" s="17" t="s">
        <v>23</v>
      </c>
      <c r="BK129" s="176">
        <f>ROUND(I129*H129,2)</f>
        <v>0</v>
      </c>
      <c r="BL129" s="17" t="s">
        <v>128</v>
      </c>
      <c r="BM129" s="17" t="s">
        <v>196</v>
      </c>
    </row>
    <row r="130" spans="2:63" s="10" customFormat="1" ht="29.25" customHeight="1">
      <c r="B130" s="150"/>
      <c r="D130" s="161" t="s">
        <v>72</v>
      </c>
      <c r="E130" s="162" t="s">
        <v>128</v>
      </c>
      <c r="F130" s="162" t="s">
        <v>197</v>
      </c>
      <c r="I130" s="153"/>
      <c r="J130" s="163">
        <f>BK130</f>
        <v>0</v>
      </c>
      <c r="L130" s="150"/>
      <c r="M130" s="155"/>
      <c r="N130" s="156"/>
      <c r="O130" s="156"/>
      <c r="P130" s="157">
        <f>SUM(P131:P134)</f>
        <v>0</v>
      </c>
      <c r="Q130" s="156"/>
      <c r="R130" s="157">
        <f>SUM(R131:R134)</f>
        <v>0</v>
      </c>
      <c r="S130" s="156"/>
      <c r="T130" s="158">
        <f>SUM(T131:T134)</f>
        <v>0</v>
      </c>
      <c r="AR130" s="151" t="s">
        <v>23</v>
      </c>
      <c r="AT130" s="159" t="s">
        <v>72</v>
      </c>
      <c r="AU130" s="159" t="s">
        <v>23</v>
      </c>
      <c r="AY130" s="151" t="s">
        <v>121</v>
      </c>
      <c r="BK130" s="160">
        <f>SUM(BK131:BK134)</f>
        <v>0</v>
      </c>
    </row>
    <row r="131" spans="2:65" s="1" customFormat="1" ht="22.5" customHeight="1">
      <c r="B131" s="164"/>
      <c r="C131" s="165" t="s">
        <v>28</v>
      </c>
      <c r="D131" s="165" t="s">
        <v>123</v>
      </c>
      <c r="E131" s="166" t="s">
        <v>198</v>
      </c>
      <c r="F131" s="167" t="s">
        <v>199</v>
      </c>
      <c r="G131" s="168" t="s">
        <v>126</v>
      </c>
      <c r="H131" s="169">
        <v>3.62</v>
      </c>
      <c r="I131" s="170"/>
      <c r="J131" s="171">
        <f>ROUND(I131*H131,2)</f>
        <v>0</v>
      </c>
      <c r="K131" s="167" t="s">
        <v>127</v>
      </c>
      <c r="L131" s="34"/>
      <c r="M131" s="172" t="s">
        <v>22</v>
      </c>
      <c r="N131" s="173" t="s">
        <v>44</v>
      </c>
      <c r="O131" s="35"/>
      <c r="P131" s="174">
        <f>O131*H131</f>
        <v>0</v>
      </c>
      <c r="Q131" s="174">
        <v>0</v>
      </c>
      <c r="R131" s="174">
        <f>Q131*H131</f>
        <v>0</v>
      </c>
      <c r="S131" s="174">
        <v>0</v>
      </c>
      <c r="T131" s="175">
        <f>S131*H131</f>
        <v>0</v>
      </c>
      <c r="AR131" s="17" t="s">
        <v>128</v>
      </c>
      <c r="AT131" s="17" t="s">
        <v>123</v>
      </c>
      <c r="AU131" s="17" t="s">
        <v>81</v>
      </c>
      <c r="AY131" s="17" t="s">
        <v>121</v>
      </c>
      <c r="BE131" s="176">
        <f>IF(N131="základní",J131,0)</f>
        <v>0</v>
      </c>
      <c r="BF131" s="176">
        <f>IF(N131="snížená",J131,0)</f>
        <v>0</v>
      </c>
      <c r="BG131" s="176">
        <f>IF(N131="zákl. přenesená",J131,0)</f>
        <v>0</v>
      </c>
      <c r="BH131" s="176">
        <f>IF(N131="sníž. přenesená",J131,0)</f>
        <v>0</v>
      </c>
      <c r="BI131" s="176">
        <f>IF(N131="nulová",J131,0)</f>
        <v>0</v>
      </c>
      <c r="BJ131" s="17" t="s">
        <v>23</v>
      </c>
      <c r="BK131" s="176">
        <f>ROUND(I131*H131,2)</f>
        <v>0</v>
      </c>
      <c r="BL131" s="17" t="s">
        <v>128</v>
      </c>
      <c r="BM131" s="17" t="s">
        <v>200</v>
      </c>
    </row>
    <row r="132" spans="2:47" s="1" customFormat="1" ht="22.5" customHeight="1">
      <c r="B132" s="34"/>
      <c r="D132" s="177" t="s">
        <v>130</v>
      </c>
      <c r="F132" s="178" t="s">
        <v>201</v>
      </c>
      <c r="I132" s="138"/>
      <c r="L132" s="34"/>
      <c r="M132" s="63"/>
      <c r="N132" s="35"/>
      <c r="O132" s="35"/>
      <c r="P132" s="35"/>
      <c r="Q132" s="35"/>
      <c r="R132" s="35"/>
      <c r="S132" s="35"/>
      <c r="T132" s="64"/>
      <c r="AT132" s="17" t="s">
        <v>130</v>
      </c>
      <c r="AU132" s="17" t="s">
        <v>81</v>
      </c>
    </row>
    <row r="133" spans="2:47" s="1" customFormat="1" ht="126" customHeight="1">
      <c r="B133" s="34"/>
      <c r="D133" s="177" t="s">
        <v>132</v>
      </c>
      <c r="F133" s="179" t="s">
        <v>202</v>
      </c>
      <c r="I133" s="138"/>
      <c r="L133" s="34"/>
      <c r="M133" s="63"/>
      <c r="N133" s="35"/>
      <c r="O133" s="35"/>
      <c r="P133" s="35"/>
      <c r="Q133" s="35"/>
      <c r="R133" s="35"/>
      <c r="S133" s="35"/>
      <c r="T133" s="64"/>
      <c r="AT133" s="17" t="s">
        <v>132</v>
      </c>
      <c r="AU133" s="17" t="s">
        <v>81</v>
      </c>
    </row>
    <row r="134" spans="2:51" s="11" customFormat="1" ht="22.5" customHeight="1">
      <c r="B134" s="180"/>
      <c r="D134" s="177" t="s">
        <v>134</v>
      </c>
      <c r="E134" s="189" t="s">
        <v>22</v>
      </c>
      <c r="F134" s="190" t="s">
        <v>203</v>
      </c>
      <c r="H134" s="191">
        <v>3.62</v>
      </c>
      <c r="I134" s="185"/>
      <c r="L134" s="180"/>
      <c r="M134" s="186"/>
      <c r="N134" s="187"/>
      <c r="O134" s="187"/>
      <c r="P134" s="187"/>
      <c r="Q134" s="187"/>
      <c r="R134" s="187"/>
      <c r="S134" s="187"/>
      <c r="T134" s="188"/>
      <c r="AT134" s="189" t="s">
        <v>134</v>
      </c>
      <c r="AU134" s="189" t="s">
        <v>81</v>
      </c>
      <c r="AV134" s="11" t="s">
        <v>81</v>
      </c>
      <c r="AW134" s="11" t="s">
        <v>36</v>
      </c>
      <c r="AX134" s="11" t="s">
        <v>23</v>
      </c>
      <c r="AY134" s="189" t="s">
        <v>121</v>
      </c>
    </row>
    <row r="135" spans="2:63" s="10" customFormat="1" ht="29.25" customHeight="1">
      <c r="B135" s="150"/>
      <c r="D135" s="161" t="s">
        <v>72</v>
      </c>
      <c r="E135" s="162" t="s">
        <v>166</v>
      </c>
      <c r="F135" s="162" t="s">
        <v>204</v>
      </c>
      <c r="I135" s="153"/>
      <c r="J135" s="163">
        <f>BK135</f>
        <v>0</v>
      </c>
      <c r="L135" s="150"/>
      <c r="M135" s="155"/>
      <c r="N135" s="156"/>
      <c r="O135" s="156"/>
      <c r="P135" s="157">
        <f>SUM(P136:P144)</f>
        <v>0</v>
      </c>
      <c r="Q135" s="156"/>
      <c r="R135" s="157">
        <f>SUM(R136:R144)</f>
        <v>119.29598</v>
      </c>
      <c r="S135" s="156"/>
      <c r="T135" s="158">
        <f>SUM(T136:T144)</f>
        <v>0</v>
      </c>
      <c r="AR135" s="151" t="s">
        <v>23</v>
      </c>
      <c r="AT135" s="159" t="s">
        <v>72</v>
      </c>
      <c r="AU135" s="159" t="s">
        <v>23</v>
      </c>
      <c r="AY135" s="151" t="s">
        <v>121</v>
      </c>
      <c r="BK135" s="160">
        <f>SUM(BK136:BK144)</f>
        <v>0</v>
      </c>
    </row>
    <row r="136" spans="2:65" s="1" customFormat="1" ht="31.5" customHeight="1">
      <c r="B136" s="164"/>
      <c r="C136" s="165" t="s">
        <v>205</v>
      </c>
      <c r="D136" s="165" t="s">
        <v>123</v>
      </c>
      <c r="E136" s="166" t="s">
        <v>206</v>
      </c>
      <c r="F136" s="167" t="s">
        <v>207</v>
      </c>
      <c r="G136" s="168" t="s">
        <v>126</v>
      </c>
      <c r="H136" s="169">
        <v>673</v>
      </c>
      <c r="I136" s="170"/>
      <c r="J136" s="171">
        <f>ROUND(I136*H136,2)</f>
        <v>0</v>
      </c>
      <c r="K136" s="167" t="s">
        <v>127</v>
      </c>
      <c r="L136" s="34"/>
      <c r="M136" s="172" t="s">
        <v>22</v>
      </c>
      <c r="N136" s="173" t="s">
        <v>44</v>
      </c>
      <c r="O136" s="35"/>
      <c r="P136" s="174">
        <f>O136*H136</f>
        <v>0</v>
      </c>
      <c r="Q136" s="174">
        <v>0.17726</v>
      </c>
      <c r="R136" s="174">
        <f>Q136*H136</f>
        <v>119.29598</v>
      </c>
      <c r="S136" s="174">
        <v>0</v>
      </c>
      <c r="T136" s="175">
        <f>S136*H136</f>
        <v>0</v>
      </c>
      <c r="AR136" s="17" t="s">
        <v>128</v>
      </c>
      <c r="AT136" s="17" t="s">
        <v>123</v>
      </c>
      <c r="AU136" s="17" t="s">
        <v>81</v>
      </c>
      <c r="AY136" s="17" t="s">
        <v>121</v>
      </c>
      <c r="BE136" s="176">
        <f>IF(N136="základní",J136,0)</f>
        <v>0</v>
      </c>
      <c r="BF136" s="176">
        <f>IF(N136="snížená",J136,0)</f>
        <v>0</v>
      </c>
      <c r="BG136" s="176">
        <f>IF(N136="zákl. přenesená",J136,0)</f>
        <v>0</v>
      </c>
      <c r="BH136" s="176">
        <f>IF(N136="sníž. přenesená",J136,0)</f>
        <v>0</v>
      </c>
      <c r="BI136" s="176">
        <f>IF(N136="nulová",J136,0)</f>
        <v>0</v>
      </c>
      <c r="BJ136" s="17" t="s">
        <v>23</v>
      </c>
      <c r="BK136" s="176">
        <f>ROUND(I136*H136,2)</f>
        <v>0</v>
      </c>
      <c r="BL136" s="17" t="s">
        <v>128</v>
      </c>
      <c r="BM136" s="17" t="s">
        <v>208</v>
      </c>
    </row>
    <row r="137" spans="2:47" s="1" customFormat="1" ht="42" customHeight="1">
      <c r="B137" s="34"/>
      <c r="D137" s="177" t="s">
        <v>130</v>
      </c>
      <c r="F137" s="178" t="s">
        <v>209</v>
      </c>
      <c r="I137" s="138"/>
      <c r="L137" s="34"/>
      <c r="M137" s="63"/>
      <c r="N137" s="35"/>
      <c r="O137" s="35"/>
      <c r="P137" s="35"/>
      <c r="Q137" s="35"/>
      <c r="R137" s="35"/>
      <c r="S137" s="35"/>
      <c r="T137" s="64"/>
      <c r="AT137" s="17" t="s">
        <v>130</v>
      </c>
      <c r="AU137" s="17" t="s">
        <v>81</v>
      </c>
    </row>
    <row r="138" spans="2:47" s="1" customFormat="1" ht="66" customHeight="1">
      <c r="B138" s="34"/>
      <c r="D138" s="181" t="s">
        <v>132</v>
      </c>
      <c r="F138" s="211" t="s">
        <v>210</v>
      </c>
      <c r="I138" s="138"/>
      <c r="L138" s="34"/>
      <c r="M138" s="63"/>
      <c r="N138" s="35"/>
      <c r="O138" s="35"/>
      <c r="P138" s="35"/>
      <c r="Q138" s="35"/>
      <c r="R138" s="35"/>
      <c r="S138" s="35"/>
      <c r="T138" s="64"/>
      <c r="AT138" s="17" t="s">
        <v>132</v>
      </c>
      <c r="AU138" s="17" t="s">
        <v>81</v>
      </c>
    </row>
    <row r="139" spans="2:65" s="1" customFormat="1" ht="22.5" customHeight="1">
      <c r="B139" s="164"/>
      <c r="C139" s="165" t="s">
        <v>211</v>
      </c>
      <c r="D139" s="165" t="s">
        <v>123</v>
      </c>
      <c r="E139" s="166" t="s">
        <v>212</v>
      </c>
      <c r="F139" s="167" t="s">
        <v>213</v>
      </c>
      <c r="G139" s="168" t="s">
        <v>126</v>
      </c>
      <c r="H139" s="169">
        <v>673</v>
      </c>
      <c r="I139" s="170"/>
      <c r="J139" s="171">
        <f>ROUND(I139*H139,2)</f>
        <v>0</v>
      </c>
      <c r="K139" s="167" t="s">
        <v>127</v>
      </c>
      <c r="L139" s="34"/>
      <c r="M139" s="172" t="s">
        <v>22</v>
      </c>
      <c r="N139" s="173" t="s">
        <v>44</v>
      </c>
      <c r="O139" s="35"/>
      <c r="P139" s="174">
        <f>O139*H139</f>
        <v>0</v>
      </c>
      <c r="Q139" s="174">
        <v>0</v>
      </c>
      <c r="R139" s="174">
        <f>Q139*H139</f>
        <v>0</v>
      </c>
      <c r="S139" s="174">
        <v>0</v>
      </c>
      <c r="T139" s="175">
        <f>S139*H139</f>
        <v>0</v>
      </c>
      <c r="AR139" s="17" t="s">
        <v>128</v>
      </c>
      <c r="AT139" s="17" t="s">
        <v>123</v>
      </c>
      <c r="AU139" s="17" t="s">
        <v>81</v>
      </c>
      <c r="AY139" s="17" t="s">
        <v>121</v>
      </c>
      <c r="BE139" s="176">
        <f>IF(N139="základní",J139,0)</f>
        <v>0</v>
      </c>
      <c r="BF139" s="176">
        <f>IF(N139="snížená",J139,0)</f>
        <v>0</v>
      </c>
      <c r="BG139" s="176">
        <f>IF(N139="zákl. přenesená",J139,0)</f>
        <v>0</v>
      </c>
      <c r="BH139" s="176">
        <f>IF(N139="sníž. přenesená",J139,0)</f>
        <v>0</v>
      </c>
      <c r="BI139" s="176">
        <f>IF(N139="nulová",J139,0)</f>
        <v>0</v>
      </c>
      <c r="BJ139" s="17" t="s">
        <v>23</v>
      </c>
      <c r="BK139" s="176">
        <f>ROUND(I139*H139,2)</f>
        <v>0</v>
      </c>
      <c r="BL139" s="17" t="s">
        <v>128</v>
      </c>
      <c r="BM139" s="17" t="s">
        <v>214</v>
      </c>
    </row>
    <row r="140" spans="2:47" s="1" customFormat="1" ht="22.5" customHeight="1">
      <c r="B140" s="34"/>
      <c r="D140" s="181" t="s">
        <v>130</v>
      </c>
      <c r="F140" s="212" t="s">
        <v>215</v>
      </c>
      <c r="I140" s="138"/>
      <c r="L140" s="34"/>
      <c r="M140" s="63"/>
      <c r="N140" s="35"/>
      <c r="O140" s="35"/>
      <c r="P140" s="35"/>
      <c r="Q140" s="35"/>
      <c r="R140" s="35"/>
      <c r="S140" s="35"/>
      <c r="T140" s="64"/>
      <c r="AT140" s="17" t="s">
        <v>130</v>
      </c>
      <c r="AU140" s="17" t="s">
        <v>81</v>
      </c>
    </row>
    <row r="141" spans="2:65" s="1" customFormat="1" ht="22.5" customHeight="1">
      <c r="B141" s="164"/>
      <c r="C141" s="165" t="s">
        <v>216</v>
      </c>
      <c r="D141" s="165" t="s">
        <v>123</v>
      </c>
      <c r="E141" s="166" t="s">
        <v>217</v>
      </c>
      <c r="F141" s="167" t="s">
        <v>218</v>
      </c>
      <c r="G141" s="168" t="s">
        <v>126</v>
      </c>
      <c r="H141" s="169">
        <v>673</v>
      </c>
      <c r="I141" s="170"/>
      <c r="J141" s="171">
        <f>ROUND(I141*H141,2)</f>
        <v>0</v>
      </c>
      <c r="K141" s="167" t="s">
        <v>127</v>
      </c>
      <c r="L141" s="34"/>
      <c r="M141" s="172" t="s">
        <v>22</v>
      </c>
      <c r="N141" s="173" t="s">
        <v>44</v>
      </c>
      <c r="O141" s="35"/>
      <c r="P141" s="174">
        <f>O141*H141</f>
        <v>0</v>
      </c>
      <c r="Q141" s="174">
        <v>0</v>
      </c>
      <c r="R141" s="174">
        <f>Q141*H141</f>
        <v>0</v>
      </c>
      <c r="S141" s="174">
        <v>0</v>
      </c>
      <c r="T141" s="175">
        <f>S141*H141</f>
        <v>0</v>
      </c>
      <c r="AR141" s="17" t="s">
        <v>128</v>
      </c>
      <c r="AT141" s="17" t="s">
        <v>123</v>
      </c>
      <c r="AU141" s="17" t="s">
        <v>81</v>
      </c>
      <c r="AY141" s="17" t="s">
        <v>121</v>
      </c>
      <c r="BE141" s="176">
        <f>IF(N141="základní",J141,0)</f>
        <v>0</v>
      </c>
      <c r="BF141" s="176">
        <f>IF(N141="snížená",J141,0)</f>
        <v>0</v>
      </c>
      <c r="BG141" s="176">
        <f>IF(N141="zákl. přenesená",J141,0)</f>
        <v>0</v>
      </c>
      <c r="BH141" s="176">
        <f>IF(N141="sníž. přenesená",J141,0)</f>
        <v>0</v>
      </c>
      <c r="BI141" s="176">
        <f>IF(N141="nulová",J141,0)</f>
        <v>0</v>
      </c>
      <c r="BJ141" s="17" t="s">
        <v>23</v>
      </c>
      <c r="BK141" s="176">
        <f>ROUND(I141*H141,2)</f>
        <v>0</v>
      </c>
      <c r="BL141" s="17" t="s">
        <v>128</v>
      </c>
      <c r="BM141" s="17" t="s">
        <v>219</v>
      </c>
    </row>
    <row r="142" spans="2:47" s="1" customFormat="1" ht="22.5" customHeight="1">
      <c r="B142" s="34"/>
      <c r="D142" s="177" t="s">
        <v>130</v>
      </c>
      <c r="F142" s="178" t="s">
        <v>220</v>
      </c>
      <c r="I142" s="138"/>
      <c r="L142" s="34"/>
      <c r="M142" s="63"/>
      <c r="N142" s="35"/>
      <c r="O142" s="35"/>
      <c r="P142" s="35"/>
      <c r="Q142" s="35"/>
      <c r="R142" s="35"/>
      <c r="S142" s="35"/>
      <c r="T142" s="64"/>
      <c r="AT142" s="17" t="s">
        <v>130</v>
      </c>
      <c r="AU142" s="17" t="s">
        <v>81</v>
      </c>
    </row>
    <row r="143" spans="2:47" s="1" customFormat="1" ht="210" customHeight="1">
      <c r="B143" s="34"/>
      <c r="D143" s="177" t="s">
        <v>132</v>
      </c>
      <c r="F143" s="179" t="s">
        <v>221</v>
      </c>
      <c r="I143" s="138"/>
      <c r="L143" s="34"/>
      <c r="M143" s="63"/>
      <c r="N143" s="35"/>
      <c r="O143" s="35"/>
      <c r="P143" s="35"/>
      <c r="Q143" s="35"/>
      <c r="R143" s="35"/>
      <c r="S143" s="35"/>
      <c r="T143" s="64"/>
      <c r="AT143" s="17" t="s">
        <v>132</v>
      </c>
      <c r="AU143" s="17" t="s">
        <v>81</v>
      </c>
    </row>
    <row r="144" spans="2:47" s="1" customFormat="1" ht="66" customHeight="1">
      <c r="B144" s="34"/>
      <c r="D144" s="177" t="s">
        <v>222</v>
      </c>
      <c r="F144" s="179" t="s">
        <v>223</v>
      </c>
      <c r="I144" s="138"/>
      <c r="L144" s="34"/>
      <c r="M144" s="63"/>
      <c r="N144" s="35"/>
      <c r="O144" s="35"/>
      <c r="P144" s="35"/>
      <c r="Q144" s="35"/>
      <c r="R144" s="35"/>
      <c r="S144" s="35"/>
      <c r="T144" s="64"/>
      <c r="AT144" s="17" t="s">
        <v>222</v>
      </c>
      <c r="AU144" s="17" t="s">
        <v>81</v>
      </c>
    </row>
    <row r="145" spans="2:63" s="10" customFormat="1" ht="29.25" customHeight="1">
      <c r="B145" s="150"/>
      <c r="D145" s="161" t="s">
        <v>72</v>
      </c>
      <c r="E145" s="162" t="s">
        <v>176</v>
      </c>
      <c r="F145" s="162" t="s">
        <v>224</v>
      </c>
      <c r="I145" s="153"/>
      <c r="J145" s="163">
        <f>BK145</f>
        <v>0</v>
      </c>
      <c r="L145" s="150"/>
      <c r="M145" s="155"/>
      <c r="N145" s="156"/>
      <c r="O145" s="156"/>
      <c r="P145" s="157">
        <f>SUM(P146:P148)</f>
        <v>0</v>
      </c>
      <c r="Q145" s="156"/>
      <c r="R145" s="157">
        <f>SUM(R146:R148)</f>
        <v>0.404</v>
      </c>
      <c r="S145" s="156"/>
      <c r="T145" s="158">
        <f>SUM(T146:T148)</f>
        <v>0</v>
      </c>
      <c r="AR145" s="151" t="s">
        <v>23</v>
      </c>
      <c r="AT145" s="159" t="s">
        <v>72</v>
      </c>
      <c r="AU145" s="159" t="s">
        <v>23</v>
      </c>
      <c r="AY145" s="151" t="s">
        <v>121</v>
      </c>
      <c r="BK145" s="160">
        <f>SUM(BK146:BK148)</f>
        <v>0</v>
      </c>
    </row>
    <row r="146" spans="2:65" s="1" customFormat="1" ht="31.5" customHeight="1">
      <c r="B146" s="164"/>
      <c r="C146" s="165" t="s">
        <v>225</v>
      </c>
      <c r="D146" s="165" t="s">
        <v>123</v>
      </c>
      <c r="E146" s="166" t="s">
        <v>226</v>
      </c>
      <c r="F146" s="167" t="s">
        <v>227</v>
      </c>
      <c r="G146" s="168" t="s">
        <v>228</v>
      </c>
      <c r="H146" s="169">
        <v>1</v>
      </c>
      <c r="I146" s="170"/>
      <c r="J146" s="171">
        <f>ROUND(I146*H146,2)</f>
        <v>0</v>
      </c>
      <c r="K146" s="167" t="s">
        <v>22</v>
      </c>
      <c r="L146" s="34"/>
      <c r="M146" s="172" t="s">
        <v>22</v>
      </c>
      <c r="N146" s="173" t="s">
        <v>44</v>
      </c>
      <c r="O146" s="35"/>
      <c r="P146" s="174">
        <f>O146*H146</f>
        <v>0</v>
      </c>
      <c r="Q146" s="174">
        <v>0.404</v>
      </c>
      <c r="R146" s="174">
        <f>Q146*H146</f>
        <v>0.404</v>
      </c>
      <c r="S146" s="174">
        <v>0</v>
      </c>
      <c r="T146" s="175">
        <f>S146*H146</f>
        <v>0</v>
      </c>
      <c r="AR146" s="17" t="s">
        <v>128</v>
      </c>
      <c r="AT146" s="17" t="s">
        <v>123</v>
      </c>
      <c r="AU146" s="17" t="s">
        <v>81</v>
      </c>
      <c r="AY146" s="17" t="s">
        <v>121</v>
      </c>
      <c r="BE146" s="176">
        <f>IF(N146="základní",J146,0)</f>
        <v>0</v>
      </c>
      <c r="BF146" s="176">
        <f>IF(N146="snížená",J146,0)</f>
        <v>0</v>
      </c>
      <c r="BG146" s="176">
        <f>IF(N146="zákl. přenesená",J146,0)</f>
        <v>0</v>
      </c>
      <c r="BH146" s="176">
        <f>IF(N146="sníž. přenesená",J146,0)</f>
        <v>0</v>
      </c>
      <c r="BI146" s="176">
        <f>IF(N146="nulová",J146,0)</f>
        <v>0</v>
      </c>
      <c r="BJ146" s="17" t="s">
        <v>23</v>
      </c>
      <c r="BK146" s="176">
        <f>ROUND(I146*H146,2)</f>
        <v>0</v>
      </c>
      <c r="BL146" s="17" t="s">
        <v>128</v>
      </c>
      <c r="BM146" s="17" t="s">
        <v>229</v>
      </c>
    </row>
    <row r="147" spans="2:47" s="1" customFormat="1" ht="30" customHeight="1">
      <c r="B147" s="34"/>
      <c r="D147" s="177" t="s">
        <v>130</v>
      </c>
      <c r="F147" s="178" t="s">
        <v>227</v>
      </c>
      <c r="I147" s="138"/>
      <c r="L147" s="34"/>
      <c r="M147" s="63"/>
      <c r="N147" s="35"/>
      <c r="O147" s="35"/>
      <c r="P147" s="35"/>
      <c r="Q147" s="35"/>
      <c r="R147" s="35"/>
      <c r="S147" s="35"/>
      <c r="T147" s="64"/>
      <c r="AT147" s="17" t="s">
        <v>130</v>
      </c>
      <c r="AU147" s="17" t="s">
        <v>81</v>
      </c>
    </row>
    <row r="148" spans="2:47" s="1" customFormat="1" ht="66" customHeight="1">
      <c r="B148" s="34"/>
      <c r="D148" s="177" t="s">
        <v>222</v>
      </c>
      <c r="F148" s="179" t="s">
        <v>230</v>
      </c>
      <c r="I148" s="138"/>
      <c r="L148" s="34"/>
      <c r="M148" s="63"/>
      <c r="N148" s="35"/>
      <c r="O148" s="35"/>
      <c r="P148" s="35"/>
      <c r="Q148" s="35"/>
      <c r="R148" s="35"/>
      <c r="S148" s="35"/>
      <c r="T148" s="64"/>
      <c r="AT148" s="17" t="s">
        <v>222</v>
      </c>
      <c r="AU148" s="17" t="s">
        <v>81</v>
      </c>
    </row>
    <row r="149" spans="2:63" s="10" customFormat="1" ht="29.25" customHeight="1">
      <c r="B149" s="150"/>
      <c r="D149" s="161" t="s">
        <v>72</v>
      </c>
      <c r="E149" s="162" t="s">
        <v>193</v>
      </c>
      <c r="F149" s="162" t="s">
        <v>231</v>
      </c>
      <c r="I149" s="153"/>
      <c r="J149" s="163">
        <f>BK149</f>
        <v>0</v>
      </c>
      <c r="L149" s="150"/>
      <c r="M149" s="155"/>
      <c r="N149" s="156"/>
      <c r="O149" s="156"/>
      <c r="P149" s="157">
        <f>SUM(P150:P156)</f>
        <v>0</v>
      </c>
      <c r="Q149" s="156"/>
      <c r="R149" s="157">
        <f>SUM(R150:R156)</f>
        <v>175.0012</v>
      </c>
      <c r="S149" s="156"/>
      <c r="T149" s="158">
        <f>SUM(T150:T156)</f>
        <v>0</v>
      </c>
      <c r="AR149" s="151" t="s">
        <v>23</v>
      </c>
      <c r="AT149" s="159" t="s">
        <v>72</v>
      </c>
      <c r="AU149" s="159" t="s">
        <v>23</v>
      </c>
      <c r="AY149" s="151" t="s">
        <v>121</v>
      </c>
      <c r="BK149" s="160">
        <f>SUM(BK150:BK156)</f>
        <v>0</v>
      </c>
    </row>
    <row r="150" spans="2:65" s="1" customFormat="1" ht="31.5" customHeight="1">
      <c r="B150" s="164"/>
      <c r="C150" s="165" t="s">
        <v>232</v>
      </c>
      <c r="D150" s="165" t="s">
        <v>123</v>
      </c>
      <c r="E150" s="166" t="s">
        <v>233</v>
      </c>
      <c r="F150" s="167" t="s">
        <v>234</v>
      </c>
      <c r="G150" s="168" t="s">
        <v>138</v>
      </c>
      <c r="H150" s="169">
        <v>4</v>
      </c>
      <c r="I150" s="170"/>
      <c r="J150" s="171">
        <f>ROUND(I150*H150,2)</f>
        <v>0</v>
      </c>
      <c r="K150" s="167" t="s">
        <v>22</v>
      </c>
      <c r="L150" s="34"/>
      <c r="M150" s="172" t="s">
        <v>22</v>
      </c>
      <c r="N150" s="173" t="s">
        <v>44</v>
      </c>
      <c r="O150" s="35"/>
      <c r="P150" s="174">
        <f>O150*H150</f>
        <v>0</v>
      </c>
      <c r="Q150" s="174">
        <v>43.7503</v>
      </c>
      <c r="R150" s="174">
        <f>Q150*H150</f>
        <v>175.0012</v>
      </c>
      <c r="S150" s="174">
        <v>0</v>
      </c>
      <c r="T150" s="175">
        <f>S150*H150</f>
        <v>0</v>
      </c>
      <c r="AR150" s="17" t="s">
        <v>128</v>
      </c>
      <c r="AT150" s="17" t="s">
        <v>123</v>
      </c>
      <c r="AU150" s="17" t="s">
        <v>81</v>
      </c>
      <c r="AY150" s="17" t="s">
        <v>121</v>
      </c>
      <c r="BE150" s="176">
        <f>IF(N150="základní",J150,0)</f>
        <v>0</v>
      </c>
      <c r="BF150" s="176">
        <f>IF(N150="snížená",J150,0)</f>
        <v>0</v>
      </c>
      <c r="BG150" s="176">
        <f>IF(N150="zákl. přenesená",J150,0)</f>
        <v>0</v>
      </c>
      <c r="BH150" s="176">
        <f>IF(N150="sníž. přenesená",J150,0)</f>
        <v>0</v>
      </c>
      <c r="BI150" s="176">
        <f>IF(N150="nulová",J150,0)</f>
        <v>0</v>
      </c>
      <c r="BJ150" s="17" t="s">
        <v>23</v>
      </c>
      <c r="BK150" s="176">
        <f>ROUND(I150*H150,2)</f>
        <v>0</v>
      </c>
      <c r="BL150" s="17" t="s">
        <v>128</v>
      </c>
      <c r="BM150" s="17" t="s">
        <v>235</v>
      </c>
    </row>
    <row r="151" spans="2:47" s="1" customFormat="1" ht="30" customHeight="1">
      <c r="B151" s="34"/>
      <c r="D151" s="177" t="s">
        <v>130</v>
      </c>
      <c r="F151" s="178" t="s">
        <v>236</v>
      </c>
      <c r="I151" s="138"/>
      <c r="L151" s="34"/>
      <c r="M151" s="63"/>
      <c r="N151" s="35"/>
      <c r="O151" s="35"/>
      <c r="P151" s="35"/>
      <c r="Q151" s="35"/>
      <c r="R151" s="35"/>
      <c r="S151" s="35"/>
      <c r="T151" s="64"/>
      <c r="AT151" s="17" t="s">
        <v>130</v>
      </c>
      <c r="AU151" s="17" t="s">
        <v>81</v>
      </c>
    </row>
    <row r="152" spans="2:47" s="1" customFormat="1" ht="30" customHeight="1">
      <c r="B152" s="34"/>
      <c r="D152" s="177" t="s">
        <v>222</v>
      </c>
      <c r="F152" s="179" t="s">
        <v>237</v>
      </c>
      <c r="I152" s="138"/>
      <c r="L152" s="34"/>
      <c r="M152" s="63"/>
      <c r="N152" s="35"/>
      <c r="O152" s="35"/>
      <c r="P152" s="35"/>
      <c r="Q152" s="35"/>
      <c r="R152" s="35"/>
      <c r="S152" s="35"/>
      <c r="T152" s="64"/>
      <c r="AT152" s="17" t="s">
        <v>222</v>
      </c>
      <c r="AU152" s="17" t="s">
        <v>81</v>
      </c>
    </row>
    <row r="153" spans="2:51" s="11" customFormat="1" ht="22.5" customHeight="1">
      <c r="B153" s="180"/>
      <c r="D153" s="181" t="s">
        <v>134</v>
      </c>
      <c r="E153" s="182" t="s">
        <v>22</v>
      </c>
      <c r="F153" s="183" t="s">
        <v>238</v>
      </c>
      <c r="H153" s="184">
        <v>4</v>
      </c>
      <c r="I153" s="185"/>
      <c r="L153" s="180"/>
      <c r="M153" s="186"/>
      <c r="N153" s="187"/>
      <c r="O153" s="187"/>
      <c r="P153" s="187"/>
      <c r="Q153" s="187"/>
      <c r="R153" s="187"/>
      <c r="S153" s="187"/>
      <c r="T153" s="188"/>
      <c r="AT153" s="189" t="s">
        <v>134</v>
      </c>
      <c r="AU153" s="189" t="s">
        <v>81</v>
      </c>
      <c r="AV153" s="11" t="s">
        <v>81</v>
      </c>
      <c r="AW153" s="11" t="s">
        <v>36</v>
      </c>
      <c r="AX153" s="11" t="s">
        <v>23</v>
      </c>
      <c r="AY153" s="189" t="s">
        <v>121</v>
      </c>
    </row>
    <row r="154" spans="2:65" s="1" customFormat="1" ht="31.5" customHeight="1">
      <c r="B154" s="164"/>
      <c r="C154" s="165" t="s">
        <v>239</v>
      </c>
      <c r="D154" s="165" t="s">
        <v>123</v>
      </c>
      <c r="E154" s="166" t="s">
        <v>240</v>
      </c>
      <c r="F154" s="167" t="s">
        <v>241</v>
      </c>
      <c r="G154" s="168" t="s">
        <v>242</v>
      </c>
      <c r="H154" s="169">
        <v>1</v>
      </c>
      <c r="I154" s="170"/>
      <c r="J154" s="171">
        <f>ROUND(I154*H154,2)</f>
        <v>0</v>
      </c>
      <c r="K154" s="167" t="s">
        <v>22</v>
      </c>
      <c r="L154" s="34"/>
      <c r="M154" s="172" t="s">
        <v>22</v>
      </c>
      <c r="N154" s="173" t="s">
        <v>44</v>
      </c>
      <c r="O154" s="35"/>
      <c r="P154" s="174">
        <f>O154*H154</f>
        <v>0</v>
      </c>
      <c r="Q154" s="174">
        <v>0</v>
      </c>
      <c r="R154" s="174">
        <f>Q154*H154</f>
        <v>0</v>
      </c>
      <c r="S154" s="174">
        <v>0</v>
      </c>
      <c r="T154" s="175">
        <f>S154*H154</f>
        <v>0</v>
      </c>
      <c r="AR154" s="17" t="s">
        <v>128</v>
      </c>
      <c r="AT154" s="17" t="s">
        <v>123</v>
      </c>
      <c r="AU154" s="17" t="s">
        <v>81</v>
      </c>
      <c r="AY154" s="17" t="s">
        <v>121</v>
      </c>
      <c r="BE154" s="176">
        <f>IF(N154="základní",J154,0)</f>
        <v>0</v>
      </c>
      <c r="BF154" s="176">
        <f>IF(N154="snížená",J154,0)</f>
        <v>0</v>
      </c>
      <c r="BG154" s="176">
        <f>IF(N154="zákl. přenesená",J154,0)</f>
        <v>0</v>
      </c>
      <c r="BH154" s="176">
        <f>IF(N154="sníž. přenesená",J154,0)</f>
        <v>0</v>
      </c>
      <c r="BI154" s="176">
        <f>IF(N154="nulová",J154,0)</f>
        <v>0</v>
      </c>
      <c r="BJ154" s="17" t="s">
        <v>23</v>
      </c>
      <c r="BK154" s="176">
        <f>ROUND(I154*H154,2)</f>
        <v>0</v>
      </c>
      <c r="BL154" s="17" t="s">
        <v>128</v>
      </c>
      <c r="BM154" s="17" t="s">
        <v>243</v>
      </c>
    </row>
    <row r="155" spans="2:47" s="1" customFormat="1" ht="30" customHeight="1">
      <c r="B155" s="34"/>
      <c r="D155" s="177" t="s">
        <v>130</v>
      </c>
      <c r="F155" s="178" t="s">
        <v>241</v>
      </c>
      <c r="I155" s="138"/>
      <c r="L155" s="34"/>
      <c r="M155" s="63"/>
      <c r="N155" s="35"/>
      <c r="O155" s="35"/>
      <c r="P155" s="35"/>
      <c r="Q155" s="35"/>
      <c r="R155" s="35"/>
      <c r="S155" s="35"/>
      <c r="T155" s="64"/>
      <c r="AT155" s="17" t="s">
        <v>130</v>
      </c>
      <c r="AU155" s="17" t="s">
        <v>81</v>
      </c>
    </row>
    <row r="156" spans="2:47" s="1" customFormat="1" ht="66" customHeight="1">
      <c r="B156" s="34"/>
      <c r="D156" s="177" t="s">
        <v>222</v>
      </c>
      <c r="F156" s="179" t="s">
        <v>244</v>
      </c>
      <c r="I156" s="138"/>
      <c r="L156" s="34"/>
      <c r="M156" s="63"/>
      <c r="N156" s="35"/>
      <c r="O156" s="35"/>
      <c r="P156" s="35"/>
      <c r="Q156" s="35"/>
      <c r="R156" s="35"/>
      <c r="S156" s="35"/>
      <c r="T156" s="64"/>
      <c r="AT156" s="17" t="s">
        <v>222</v>
      </c>
      <c r="AU156" s="17" t="s">
        <v>81</v>
      </c>
    </row>
    <row r="157" spans="2:63" s="10" customFormat="1" ht="29.25" customHeight="1">
      <c r="B157" s="150"/>
      <c r="D157" s="161" t="s">
        <v>72</v>
      </c>
      <c r="E157" s="162" t="s">
        <v>245</v>
      </c>
      <c r="F157" s="162" t="s">
        <v>246</v>
      </c>
      <c r="I157" s="153"/>
      <c r="J157" s="163">
        <f>BK157</f>
        <v>0</v>
      </c>
      <c r="L157" s="150"/>
      <c r="M157" s="155"/>
      <c r="N157" s="156"/>
      <c r="O157" s="156"/>
      <c r="P157" s="157">
        <f>SUM(P158:P169)</f>
        <v>0</v>
      </c>
      <c r="Q157" s="156"/>
      <c r="R157" s="157">
        <f>SUM(R158:R169)</f>
        <v>0</v>
      </c>
      <c r="S157" s="156"/>
      <c r="T157" s="158">
        <f>SUM(T158:T169)</f>
        <v>0</v>
      </c>
      <c r="AR157" s="151" t="s">
        <v>23</v>
      </c>
      <c r="AT157" s="159" t="s">
        <v>72</v>
      </c>
      <c r="AU157" s="159" t="s">
        <v>23</v>
      </c>
      <c r="AY157" s="151" t="s">
        <v>121</v>
      </c>
      <c r="BK157" s="160">
        <f>SUM(BK158:BK169)</f>
        <v>0</v>
      </c>
    </row>
    <row r="158" spans="2:65" s="1" customFormat="1" ht="31.5" customHeight="1">
      <c r="B158" s="164"/>
      <c r="C158" s="165" t="s">
        <v>247</v>
      </c>
      <c r="D158" s="165" t="s">
        <v>123</v>
      </c>
      <c r="E158" s="166" t="s">
        <v>248</v>
      </c>
      <c r="F158" s="167" t="s">
        <v>249</v>
      </c>
      <c r="G158" s="168" t="s">
        <v>170</v>
      </c>
      <c r="H158" s="169">
        <v>336.5</v>
      </c>
      <c r="I158" s="170"/>
      <c r="J158" s="171">
        <f>ROUND(I158*H158,2)</f>
        <v>0</v>
      </c>
      <c r="K158" s="167" t="s">
        <v>127</v>
      </c>
      <c r="L158" s="34"/>
      <c r="M158" s="172" t="s">
        <v>22</v>
      </c>
      <c r="N158" s="173" t="s">
        <v>44</v>
      </c>
      <c r="O158" s="35"/>
      <c r="P158" s="174">
        <f>O158*H158</f>
        <v>0</v>
      </c>
      <c r="Q158" s="174">
        <v>0</v>
      </c>
      <c r="R158" s="174">
        <f>Q158*H158</f>
        <v>0</v>
      </c>
      <c r="S158" s="174">
        <v>0</v>
      </c>
      <c r="T158" s="175">
        <f>S158*H158</f>
        <v>0</v>
      </c>
      <c r="AR158" s="17" t="s">
        <v>128</v>
      </c>
      <c r="AT158" s="17" t="s">
        <v>123</v>
      </c>
      <c r="AU158" s="17" t="s">
        <v>81</v>
      </c>
      <c r="AY158" s="17" t="s">
        <v>121</v>
      </c>
      <c r="BE158" s="176">
        <f>IF(N158="základní",J158,0)</f>
        <v>0</v>
      </c>
      <c r="BF158" s="176">
        <f>IF(N158="snížená",J158,0)</f>
        <v>0</v>
      </c>
      <c r="BG158" s="176">
        <f>IF(N158="zákl. přenesená",J158,0)</f>
        <v>0</v>
      </c>
      <c r="BH158" s="176">
        <f>IF(N158="sníž. přenesená",J158,0)</f>
        <v>0</v>
      </c>
      <c r="BI158" s="176">
        <f>IF(N158="nulová",J158,0)</f>
        <v>0</v>
      </c>
      <c r="BJ158" s="17" t="s">
        <v>23</v>
      </c>
      <c r="BK158" s="176">
        <f>ROUND(I158*H158,2)</f>
        <v>0</v>
      </c>
      <c r="BL158" s="17" t="s">
        <v>128</v>
      </c>
      <c r="BM158" s="17" t="s">
        <v>250</v>
      </c>
    </row>
    <row r="159" spans="2:47" s="1" customFormat="1" ht="30" customHeight="1">
      <c r="B159" s="34"/>
      <c r="D159" s="177" t="s">
        <v>130</v>
      </c>
      <c r="F159" s="178" t="s">
        <v>251</v>
      </c>
      <c r="I159" s="138"/>
      <c r="L159" s="34"/>
      <c r="M159" s="63"/>
      <c r="N159" s="35"/>
      <c r="O159" s="35"/>
      <c r="P159" s="35"/>
      <c r="Q159" s="35"/>
      <c r="R159" s="35"/>
      <c r="S159" s="35"/>
      <c r="T159" s="64"/>
      <c r="AT159" s="17" t="s">
        <v>130</v>
      </c>
      <c r="AU159" s="17" t="s">
        <v>81</v>
      </c>
    </row>
    <row r="160" spans="2:47" s="1" customFormat="1" ht="30" customHeight="1">
      <c r="B160" s="34"/>
      <c r="D160" s="177" t="s">
        <v>132</v>
      </c>
      <c r="F160" s="179" t="s">
        <v>252</v>
      </c>
      <c r="I160" s="138"/>
      <c r="L160" s="34"/>
      <c r="M160" s="63"/>
      <c r="N160" s="35"/>
      <c r="O160" s="35"/>
      <c r="P160" s="35"/>
      <c r="Q160" s="35"/>
      <c r="R160" s="35"/>
      <c r="S160" s="35"/>
      <c r="T160" s="64"/>
      <c r="AT160" s="17" t="s">
        <v>132</v>
      </c>
      <c r="AU160" s="17" t="s">
        <v>81</v>
      </c>
    </row>
    <row r="161" spans="2:47" s="1" customFormat="1" ht="30" customHeight="1">
      <c r="B161" s="34"/>
      <c r="D161" s="181" t="s">
        <v>222</v>
      </c>
      <c r="F161" s="211" t="s">
        <v>253</v>
      </c>
      <c r="I161" s="138"/>
      <c r="L161" s="34"/>
      <c r="M161" s="63"/>
      <c r="N161" s="35"/>
      <c r="O161" s="35"/>
      <c r="P161" s="35"/>
      <c r="Q161" s="35"/>
      <c r="R161" s="35"/>
      <c r="S161" s="35"/>
      <c r="T161" s="64"/>
      <c r="AT161" s="17" t="s">
        <v>222</v>
      </c>
      <c r="AU161" s="17" t="s">
        <v>81</v>
      </c>
    </row>
    <row r="162" spans="2:65" s="1" customFormat="1" ht="31.5" customHeight="1">
      <c r="B162" s="164"/>
      <c r="C162" s="165" t="s">
        <v>254</v>
      </c>
      <c r="D162" s="165" t="s">
        <v>123</v>
      </c>
      <c r="E162" s="166" t="s">
        <v>255</v>
      </c>
      <c r="F162" s="167" t="s">
        <v>256</v>
      </c>
      <c r="G162" s="168" t="s">
        <v>170</v>
      </c>
      <c r="H162" s="169">
        <v>176.159</v>
      </c>
      <c r="I162" s="170"/>
      <c r="J162" s="171">
        <f>ROUND(I162*H162,2)</f>
        <v>0</v>
      </c>
      <c r="K162" s="167" t="s">
        <v>22</v>
      </c>
      <c r="L162" s="34"/>
      <c r="M162" s="172" t="s">
        <v>22</v>
      </c>
      <c r="N162" s="173" t="s">
        <v>44</v>
      </c>
      <c r="O162" s="35"/>
      <c r="P162" s="174">
        <f>O162*H162</f>
        <v>0</v>
      </c>
      <c r="Q162" s="174">
        <v>0</v>
      </c>
      <c r="R162" s="174">
        <f>Q162*H162</f>
        <v>0</v>
      </c>
      <c r="S162" s="174">
        <v>0</v>
      </c>
      <c r="T162" s="175">
        <f>S162*H162</f>
        <v>0</v>
      </c>
      <c r="AR162" s="17" t="s">
        <v>128</v>
      </c>
      <c r="AT162" s="17" t="s">
        <v>123</v>
      </c>
      <c r="AU162" s="17" t="s">
        <v>81</v>
      </c>
      <c r="AY162" s="17" t="s">
        <v>121</v>
      </c>
      <c r="BE162" s="176">
        <f>IF(N162="základní",J162,0)</f>
        <v>0</v>
      </c>
      <c r="BF162" s="176">
        <f>IF(N162="snížená",J162,0)</f>
        <v>0</v>
      </c>
      <c r="BG162" s="176">
        <f>IF(N162="zákl. přenesená",J162,0)</f>
        <v>0</v>
      </c>
      <c r="BH162" s="176">
        <f>IF(N162="sníž. přenesená",J162,0)</f>
        <v>0</v>
      </c>
      <c r="BI162" s="176">
        <f>IF(N162="nulová",J162,0)</f>
        <v>0</v>
      </c>
      <c r="BJ162" s="17" t="s">
        <v>23</v>
      </c>
      <c r="BK162" s="176">
        <f>ROUND(I162*H162,2)</f>
        <v>0</v>
      </c>
      <c r="BL162" s="17" t="s">
        <v>128</v>
      </c>
      <c r="BM162" s="17" t="s">
        <v>257</v>
      </c>
    </row>
    <row r="163" spans="2:47" s="1" customFormat="1" ht="22.5" customHeight="1">
      <c r="B163" s="34"/>
      <c r="D163" s="177" t="s">
        <v>130</v>
      </c>
      <c r="F163" s="178" t="s">
        <v>256</v>
      </c>
      <c r="I163" s="138"/>
      <c r="L163" s="34"/>
      <c r="M163" s="63"/>
      <c r="N163" s="35"/>
      <c r="O163" s="35"/>
      <c r="P163" s="35"/>
      <c r="Q163" s="35"/>
      <c r="R163" s="35"/>
      <c r="S163" s="35"/>
      <c r="T163" s="64"/>
      <c r="AT163" s="17" t="s">
        <v>130</v>
      </c>
      <c r="AU163" s="17" t="s">
        <v>81</v>
      </c>
    </row>
    <row r="164" spans="2:51" s="11" customFormat="1" ht="22.5" customHeight="1">
      <c r="B164" s="180"/>
      <c r="D164" s="177" t="s">
        <v>134</v>
      </c>
      <c r="E164" s="189" t="s">
        <v>22</v>
      </c>
      <c r="F164" s="190" t="s">
        <v>258</v>
      </c>
      <c r="H164" s="191">
        <v>309.58</v>
      </c>
      <c r="I164" s="185"/>
      <c r="L164" s="180"/>
      <c r="M164" s="186"/>
      <c r="N164" s="187"/>
      <c r="O164" s="187"/>
      <c r="P164" s="187"/>
      <c r="Q164" s="187"/>
      <c r="R164" s="187"/>
      <c r="S164" s="187"/>
      <c r="T164" s="188"/>
      <c r="AT164" s="189" t="s">
        <v>134</v>
      </c>
      <c r="AU164" s="189" t="s">
        <v>81</v>
      </c>
      <c r="AV164" s="11" t="s">
        <v>81</v>
      </c>
      <c r="AW164" s="11" t="s">
        <v>36</v>
      </c>
      <c r="AX164" s="11" t="s">
        <v>73</v>
      </c>
      <c r="AY164" s="189" t="s">
        <v>121</v>
      </c>
    </row>
    <row r="165" spans="2:51" s="11" customFormat="1" ht="22.5" customHeight="1">
      <c r="B165" s="180"/>
      <c r="D165" s="177" t="s">
        <v>134</v>
      </c>
      <c r="E165" s="189" t="s">
        <v>22</v>
      </c>
      <c r="F165" s="190" t="s">
        <v>259</v>
      </c>
      <c r="H165" s="191">
        <v>3.029</v>
      </c>
      <c r="I165" s="185"/>
      <c r="L165" s="180"/>
      <c r="M165" s="186"/>
      <c r="N165" s="187"/>
      <c r="O165" s="187"/>
      <c r="P165" s="187"/>
      <c r="Q165" s="187"/>
      <c r="R165" s="187"/>
      <c r="S165" s="187"/>
      <c r="T165" s="188"/>
      <c r="AT165" s="189" t="s">
        <v>134</v>
      </c>
      <c r="AU165" s="189" t="s">
        <v>81</v>
      </c>
      <c r="AV165" s="11" t="s">
        <v>81</v>
      </c>
      <c r="AW165" s="11" t="s">
        <v>36</v>
      </c>
      <c r="AX165" s="11" t="s">
        <v>73</v>
      </c>
      <c r="AY165" s="189" t="s">
        <v>121</v>
      </c>
    </row>
    <row r="166" spans="2:51" s="13" customFormat="1" ht="22.5" customHeight="1">
      <c r="B166" s="213"/>
      <c r="D166" s="177" t="s">
        <v>134</v>
      </c>
      <c r="E166" s="214" t="s">
        <v>22</v>
      </c>
      <c r="F166" s="215" t="s">
        <v>260</v>
      </c>
      <c r="H166" s="216">
        <v>312.609</v>
      </c>
      <c r="I166" s="217"/>
      <c r="L166" s="213"/>
      <c r="M166" s="218"/>
      <c r="N166" s="219"/>
      <c r="O166" s="219"/>
      <c r="P166" s="219"/>
      <c r="Q166" s="219"/>
      <c r="R166" s="219"/>
      <c r="S166" s="219"/>
      <c r="T166" s="220"/>
      <c r="AT166" s="214" t="s">
        <v>134</v>
      </c>
      <c r="AU166" s="214" t="s">
        <v>81</v>
      </c>
      <c r="AV166" s="13" t="s">
        <v>143</v>
      </c>
      <c r="AW166" s="13" t="s">
        <v>36</v>
      </c>
      <c r="AX166" s="13" t="s">
        <v>73</v>
      </c>
      <c r="AY166" s="214" t="s">
        <v>121</v>
      </c>
    </row>
    <row r="167" spans="2:51" s="11" customFormat="1" ht="22.5" customHeight="1">
      <c r="B167" s="180"/>
      <c r="D167" s="177" t="s">
        <v>134</v>
      </c>
      <c r="E167" s="189" t="s">
        <v>22</v>
      </c>
      <c r="F167" s="190" t="s">
        <v>261</v>
      </c>
      <c r="H167" s="191">
        <v>-59.055</v>
      </c>
      <c r="I167" s="185"/>
      <c r="L167" s="180"/>
      <c r="M167" s="186"/>
      <c r="N167" s="187"/>
      <c r="O167" s="187"/>
      <c r="P167" s="187"/>
      <c r="Q167" s="187"/>
      <c r="R167" s="187"/>
      <c r="S167" s="187"/>
      <c r="T167" s="188"/>
      <c r="AT167" s="189" t="s">
        <v>134</v>
      </c>
      <c r="AU167" s="189" t="s">
        <v>81</v>
      </c>
      <c r="AV167" s="11" t="s">
        <v>81</v>
      </c>
      <c r="AW167" s="11" t="s">
        <v>36</v>
      </c>
      <c r="AX167" s="11" t="s">
        <v>73</v>
      </c>
      <c r="AY167" s="189" t="s">
        <v>121</v>
      </c>
    </row>
    <row r="168" spans="2:51" s="11" customFormat="1" ht="22.5" customHeight="1">
      <c r="B168" s="180"/>
      <c r="D168" s="177" t="s">
        <v>134</v>
      </c>
      <c r="E168" s="189" t="s">
        <v>22</v>
      </c>
      <c r="F168" s="190" t="s">
        <v>262</v>
      </c>
      <c r="H168" s="191">
        <v>-77.395</v>
      </c>
      <c r="I168" s="185"/>
      <c r="L168" s="180"/>
      <c r="M168" s="186"/>
      <c r="N168" s="187"/>
      <c r="O168" s="187"/>
      <c r="P168" s="187"/>
      <c r="Q168" s="187"/>
      <c r="R168" s="187"/>
      <c r="S168" s="187"/>
      <c r="T168" s="188"/>
      <c r="AT168" s="189" t="s">
        <v>134</v>
      </c>
      <c r="AU168" s="189" t="s">
        <v>81</v>
      </c>
      <c r="AV168" s="11" t="s">
        <v>81</v>
      </c>
      <c r="AW168" s="11" t="s">
        <v>36</v>
      </c>
      <c r="AX168" s="11" t="s">
        <v>73</v>
      </c>
      <c r="AY168" s="189" t="s">
        <v>121</v>
      </c>
    </row>
    <row r="169" spans="2:51" s="12" customFormat="1" ht="22.5" customHeight="1">
      <c r="B169" s="192"/>
      <c r="D169" s="177" t="s">
        <v>134</v>
      </c>
      <c r="E169" s="221" t="s">
        <v>22</v>
      </c>
      <c r="F169" s="222" t="s">
        <v>165</v>
      </c>
      <c r="H169" s="223">
        <v>176.159</v>
      </c>
      <c r="I169" s="196"/>
      <c r="L169" s="192"/>
      <c r="M169" s="197"/>
      <c r="N169" s="198"/>
      <c r="O169" s="198"/>
      <c r="P169" s="198"/>
      <c r="Q169" s="198"/>
      <c r="R169" s="198"/>
      <c r="S169" s="198"/>
      <c r="T169" s="199"/>
      <c r="AT169" s="200" t="s">
        <v>134</v>
      </c>
      <c r="AU169" s="200" t="s">
        <v>81</v>
      </c>
      <c r="AV169" s="12" t="s">
        <v>128</v>
      </c>
      <c r="AW169" s="12" t="s">
        <v>36</v>
      </c>
      <c r="AX169" s="12" t="s">
        <v>23</v>
      </c>
      <c r="AY169" s="200" t="s">
        <v>121</v>
      </c>
    </row>
    <row r="170" spans="2:63" s="10" customFormat="1" ht="29.25" customHeight="1">
      <c r="B170" s="150"/>
      <c r="D170" s="161" t="s">
        <v>72</v>
      </c>
      <c r="E170" s="162" t="s">
        <v>263</v>
      </c>
      <c r="F170" s="162" t="s">
        <v>264</v>
      </c>
      <c r="I170" s="153"/>
      <c r="J170" s="163">
        <f>BK170</f>
        <v>0</v>
      </c>
      <c r="L170" s="150"/>
      <c r="M170" s="155"/>
      <c r="N170" s="156"/>
      <c r="O170" s="156"/>
      <c r="P170" s="157">
        <f>SUM(P171:P173)</f>
        <v>0</v>
      </c>
      <c r="Q170" s="156"/>
      <c r="R170" s="157">
        <f>SUM(R171:R173)</f>
        <v>0</v>
      </c>
      <c r="S170" s="156"/>
      <c r="T170" s="158">
        <f>SUM(T171:T173)</f>
        <v>0</v>
      </c>
      <c r="AR170" s="151" t="s">
        <v>23</v>
      </c>
      <c r="AT170" s="159" t="s">
        <v>72</v>
      </c>
      <c r="AU170" s="159" t="s">
        <v>23</v>
      </c>
      <c r="AY170" s="151" t="s">
        <v>121</v>
      </c>
      <c r="BK170" s="160">
        <f>SUM(BK171:BK173)</f>
        <v>0</v>
      </c>
    </row>
    <row r="171" spans="2:65" s="1" customFormat="1" ht="22.5" customHeight="1">
      <c r="B171" s="164"/>
      <c r="C171" s="165" t="s">
        <v>7</v>
      </c>
      <c r="D171" s="165" t="s">
        <v>123</v>
      </c>
      <c r="E171" s="166" t="s">
        <v>265</v>
      </c>
      <c r="F171" s="167" t="s">
        <v>266</v>
      </c>
      <c r="G171" s="168" t="s">
        <v>170</v>
      </c>
      <c r="H171" s="169">
        <v>302.983</v>
      </c>
      <c r="I171" s="170"/>
      <c r="J171" s="171">
        <f>ROUND(I171*H171,2)</f>
        <v>0</v>
      </c>
      <c r="K171" s="167" t="s">
        <v>127</v>
      </c>
      <c r="L171" s="34"/>
      <c r="M171" s="172" t="s">
        <v>22</v>
      </c>
      <c r="N171" s="173" t="s">
        <v>44</v>
      </c>
      <c r="O171" s="35"/>
      <c r="P171" s="174">
        <f>O171*H171</f>
        <v>0</v>
      </c>
      <c r="Q171" s="174">
        <v>0</v>
      </c>
      <c r="R171" s="174">
        <f>Q171*H171</f>
        <v>0</v>
      </c>
      <c r="S171" s="174">
        <v>0</v>
      </c>
      <c r="T171" s="175">
        <f>S171*H171</f>
        <v>0</v>
      </c>
      <c r="AR171" s="17" t="s">
        <v>128</v>
      </c>
      <c r="AT171" s="17" t="s">
        <v>123</v>
      </c>
      <c r="AU171" s="17" t="s">
        <v>81</v>
      </c>
      <c r="AY171" s="17" t="s">
        <v>121</v>
      </c>
      <c r="BE171" s="176">
        <f>IF(N171="základní",J171,0)</f>
        <v>0</v>
      </c>
      <c r="BF171" s="176">
        <f>IF(N171="snížená",J171,0)</f>
        <v>0</v>
      </c>
      <c r="BG171" s="176">
        <f>IF(N171="zákl. přenesená",J171,0)</f>
        <v>0</v>
      </c>
      <c r="BH171" s="176">
        <f>IF(N171="sníž. přenesená",J171,0)</f>
        <v>0</v>
      </c>
      <c r="BI171" s="176">
        <f>IF(N171="nulová",J171,0)</f>
        <v>0</v>
      </c>
      <c r="BJ171" s="17" t="s">
        <v>23</v>
      </c>
      <c r="BK171" s="176">
        <f>ROUND(I171*H171,2)</f>
        <v>0</v>
      </c>
      <c r="BL171" s="17" t="s">
        <v>128</v>
      </c>
      <c r="BM171" s="17" t="s">
        <v>267</v>
      </c>
    </row>
    <row r="172" spans="2:47" s="1" customFormat="1" ht="22.5" customHeight="1">
      <c r="B172" s="34"/>
      <c r="D172" s="177" t="s">
        <v>130</v>
      </c>
      <c r="F172" s="178" t="s">
        <v>268</v>
      </c>
      <c r="I172" s="138"/>
      <c r="L172" s="34"/>
      <c r="M172" s="63"/>
      <c r="N172" s="35"/>
      <c r="O172" s="35"/>
      <c r="P172" s="35"/>
      <c r="Q172" s="35"/>
      <c r="R172" s="35"/>
      <c r="S172" s="35"/>
      <c r="T172" s="64"/>
      <c r="AT172" s="17" t="s">
        <v>130</v>
      </c>
      <c r="AU172" s="17" t="s">
        <v>81</v>
      </c>
    </row>
    <row r="173" spans="2:47" s="1" customFormat="1" ht="30" customHeight="1">
      <c r="B173" s="34"/>
      <c r="D173" s="177" t="s">
        <v>132</v>
      </c>
      <c r="F173" s="179" t="s">
        <v>269</v>
      </c>
      <c r="I173" s="138"/>
      <c r="L173" s="34"/>
      <c r="M173" s="63"/>
      <c r="N173" s="35"/>
      <c r="O173" s="35"/>
      <c r="P173" s="35"/>
      <c r="Q173" s="35"/>
      <c r="R173" s="35"/>
      <c r="S173" s="35"/>
      <c r="T173" s="64"/>
      <c r="AT173" s="17" t="s">
        <v>132</v>
      </c>
      <c r="AU173" s="17" t="s">
        <v>81</v>
      </c>
    </row>
    <row r="174" spans="2:63" s="10" customFormat="1" ht="36.75" customHeight="1">
      <c r="B174" s="150"/>
      <c r="D174" s="151" t="s">
        <v>72</v>
      </c>
      <c r="E174" s="152" t="s">
        <v>270</v>
      </c>
      <c r="F174" s="152" t="s">
        <v>271</v>
      </c>
      <c r="I174" s="153"/>
      <c r="J174" s="154">
        <f>BK174</f>
        <v>0</v>
      </c>
      <c r="L174" s="150"/>
      <c r="M174" s="155"/>
      <c r="N174" s="156"/>
      <c r="O174" s="156"/>
      <c r="P174" s="157">
        <f>P175</f>
        <v>0</v>
      </c>
      <c r="Q174" s="156"/>
      <c r="R174" s="157">
        <f>R175</f>
        <v>0.0001808</v>
      </c>
      <c r="S174" s="156"/>
      <c r="T174" s="158">
        <f>T175</f>
        <v>0</v>
      </c>
      <c r="AR174" s="151" t="s">
        <v>81</v>
      </c>
      <c r="AT174" s="159" t="s">
        <v>72</v>
      </c>
      <c r="AU174" s="159" t="s">
        <v>73</v>
      </c>
      <c r="AY174" s="151" t="s">
        <v>121</v>
      </c>
      <c r="BK174" s="160">
        <f>BK175</f>
        <v>0</v>
      </c>
    </row>
    <row r="175" spans="2:63" s="10" customFormat="1" ht="19.5" customHeight="1">
      <c r="B175" s="150"/>
      <c r="D175" s="161" t="s">
        <v>72</v>
      </c>
      <c r="E175" s="162" t="s">
        <v>272</v>
      </c>
      <c r="F175" s="162" t="s">
        <v>273</v>
      </c>
      <c r="I175" s="153"/>
      <c r="J175" s="163">
        <f>BK175</f>
        <v>0</v>
      </c>
      <c r="L175" s="150"/>
      <c r="M175" s="155"/>
      <c r="N175" s="156"/>
      <c r="O175" s="156"/>
      <c r="P175" s="157">
        <f>SUM(P176:P178)</f>
        <v>0</v>
      </c>
      <c r="Q175" s="156"/>
      <c r="R175" s="157">
        <f>SUM(R176:R178)</f>
        <v>0.0001808</v>
      </c>
      <c r="S175" s="156"/>
      <c r="T175" s="158">
        <f>SUM(T176:T178)</f>
        <v>0</v>
      </c>
      <c r="AR175" s="151" t="s">
        <v>81</v>
      </c>
      <c r="AT175" s="159" t="s">
        <v>72</v>
      </c>
      <c r="AU175" s="159" t="s">
        <v>23</v>
      </c>
      <c r="AY175" s="151" t="s">
        <v>121</v>
      </c>
      <c r="BK175" s="160">
        <f>SUM(BK176:BK178)</f>
        <v>0</v>
      </c>
    </row>
    <row r="176" spans="2:65" s="1" customFormat="1" ht="22.5" customHeight="1">
      <c r="B176" s="164"/>
      <c r="C176" s="165" t="s">
        <v>274</v>
      </c>
      <c r="D176" s="165" t="s">
        <v>123</v>
      </c>
      <c r="E176" s="166" t="s">
        <v>275</v>
      </c>
      <c r="F176" s="167" t="s">
        <v>276</v>
      </c>
      <c r="G176" s="168" t="s">
        <v>126</v>
      </c>
      <c r="H176" s="169">
        <v>0.565</v>
      </c>
      <c r="I176" s="170"/>
      <c r="J176" s="171">
        <f>ROUND(I176*H176,2)</f>
        <v>0</v>
      </c>
      <c r="K176" s="167" t="s">
        <v>127</v>
      </c>
      <c r="L176" s="34"/>
      <c r="M176" s="172" t="s">
        <v>22</v>
      </c>
      <c r="N176" s="173" t="s">
        <v>44</v>
      </c>
      <c r="O176" s="35"/>
      <c r="P176" s="174">
        <f>O176*H176</f>
        <v>0</v>
      </c>
      <c r="Q176" s="174">
        <v>0.00032</v>
      </c>
      <c r="R176" s="174">
        <f>Q176*H176</f>
        <v>0.0001808</v>
      </c>
      <c r="S176" s="174">
        <v>0</v>
      </c>
      <c r="T176" s="175">
        <f>S176*H176</f>
        <v>0</v>
      </c>
      <c r="AR176" s="17" t="s">
        <v>277</v>
      </c>
      <c r="AT176" s="17" t="s">
        <v>123</v>
      </c>
      <c r="AU176" s="17" t="s">
        <v>81</v>
      </c>
      <c r="AY176" s="17" t="s">
        <v>121</v>
      </c>
      <c r="BE176" s="176">
        <f>IF(N176="základní",J176,0)</f>
        <v>0</v>
      </c>
      <c r="BF176" s="176">
        <f>IF(N176="snížená",J176,0)</f>
        <v>0</v>
      </c>
      <c r="BG176" s="176">
        <f>IF(N176="zákl. přenesená",J176,0)</f>
        <v>0</v>
      </c>
      <c r="BH176" s="176">
        <f>IF(N176="sníž. přenesená",J176,0)</f>
        <v>0</v>
      </c>
      <c r="BI176" s="176">
        <f>IF(N176="nulová",J176,0)</f>
        <v>0</v>
      </c>
      <c r="BJ176" s="17" t="s">
        <v>23</v>
      </c>
      <c r="BK176" s="176">
        <f>ROUND(I176*H176,2)</f>
        <v>0</v>
      </c>
      <c r="BL176" s="17" t="s">
        <v>277</v>
      </c>
      <c r="BM176" s="17" t="s">
        <v>278</v>
      </c>
    </row>
    <row r="177" spans="2:47" s="1" customFormat="1" ht="22.5" customHeight="1">
      <c r="B177" s="34"/>
      <c r="D177" s="177" t="s">
        <v>130</v>
      </c>
      <c r="F177" s="178" t="s">
        <v>279</v>
      </c>
      <c r="I177" s="138"/>
      <c r="L177" s="34"/>
      <c r="M177" s="63"/>
      <c r="N177" s="35"/>
      <c r="O177" s="35"/>
      <c r="P177" s="35"/>
      <c r="Q177" s="35"/>
      <c r="R177" s="35"/>
      <c r="S177" s="35"/>
      <c r="T177" s="64"/>
      <c r="AT177" s="17" t="s">
        <v>130</v>
      </c>
      <c r="AU177" s="17" t="s">
        <v>81</v>
      </c>
    </row>
    <row r="178" spans="2:51" s="11" customFormat="1" ht="22.5" customHeight="1">
      <c r="B178" s="180"/>
      <c r="D178" s="177" t="s">
        <v>134</v>
      </c>
      <c r="E178" s="189" t="s">
        <v>22</v>
      </c>
      <c r="F178" s="190" t="s">
        <v>280</v>
      </c>
      <c r="H178" s="191">
        <v>0.565</v>
      </c>
      <c r="I178" s="185"/>
      <c r="L178" s="180"/>
      <c r="M178" s="224"/>
      <c r="N178" s="225"/>
      <c r="O178" s="225"/>
      <c r="P178" s="225"/>
      <c r="Q178" s="225"/>
      <c r="R178" s="225"/>
      <c r="S178" s="225"/>
      <c r="T178" s="226"/>
      <c r="AT178" s="189" t="s">
        <v>134</v>
      </c>
      <c r="AU178" s="189" t="s">
        <v>81</v>
      </c>
      <c r="AV178" s="11" t="s">
        <v>81</v>
      </c>
      <c r="AW178" s="11" t="s">
        <v>36</v>
      </c>
      <c r="AX178" s="11" t="s">
        <v>23</v>
      </c>
      <c r="AY178" s="189" t="s">
        <v>121</v>
      </c>
    </row>
    <row r="179" spans="2:12" s="1" customFormat="1" ht="6.75" customHeight="1">
      <c r="B179" s="49"/>
      <c r="C179" s="50"/>
      <c r="D179" s="50"/>
      <c r="E179" s="50"/>
      <c r="F179" s="50"/>
      <c r="G179" s="50"/>
      <c r="H179" s="50"/>
      <c r="I179" s="116"/>
      <c r="J179" s="50"/>
      <c r="K179" s="50"/>
      <c r="L179" s="34"/>
    </row>
    <row r="180" ht="13.5">
      <c r="AT180" s="227"/>
    </row>
  </sheetData>
  <sheetProtection password="CC35" sheet="1" objects="1" scenarios="1" formatColumns="0" formatRows="0" sort="0" autoFilter="0"/>
  <autoFilter ref="C86:K86"/>
  <mergeCells count="9">
    <mergeCell ref="E79:H79"/>
    <mergeCell ref="G1:H1"/>
    <mergeCell ref="L2:V2"/>
    <mergeCell ref="E7:H7"/>
    <mergeCell ref="E9:H9"/>
    <mergeCell ref="E24:H24"/>
    <mergeCell ref="E45:H45"/>
    <mergeCell ref="E47:H47"/>
    <mergeCell ref="E77:H77"/>
  </mergeCells>
  <hyperlinks>
    <hyperlink ref="F1:G1" location="C2" tooltip="Krycí list soupisu" display="1) Krycí list soupisu"/>
    <hyperlink ref="G1:H1" location="C54" tooltip="Rekapitulace" display="2) Rekapitulace"/>
    <hyperlink ref="J1" location="C86"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80"/>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92"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5"/>
      <c r="B1" s="274"/>
      <c r="C1" s="274"/>
      <c r="D1" s="273" t="s">
        <v>1</v>
      </c>
      <c r="E1" s="274"/>
      <c r="F1" s="275" t="s">
        <v>329</v>
      </c>
      <c r="G1" s="280" t="s">
        <v>330</v>
      </c>
      <c r="H1" s="280"/>
      <c r="I1" s="281"/>
      <c r="J1" s="275" t="s">
        <v>331</v>
      </c>
      <c r="K1" s="273" t="s">
        <v>85</v>
      </c>
      <c r="L1" s="275" t="s">
        <v>332</v>
      </c>
      <c r="M1" s="275"/>
      <c r="N1" s="275"/>
      <c r="O1" s="275"/>
      <c r="P1" s="275"/>
      <c r="Q1" s="275"/>
      <c r="R1" s="275"/>
      <c r="S1" s="275"/>
      <c r="T1" s="275"/>
      <c r="U1" s="271"/>
      <c r="V1" s="271"/>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75" customHeight="1">
      <c r="L2" s="232"/>
      <c r="M2" s="232"/>
      <c r="N2" s="232"/>
      <c r="O2" s="232"/>
      <c r="P2" s="232"/>
      <c r="Q2" s="232"/>
      <c r="R2" s="232"/>
      <c r="S2" s="232"/>
      <c r="T2" s="232"/>
      <c r="U2" s="232"/>
      <c r="V2" s="232"/>
      <c r="AT2" s="17" t="s">
        <v>84</v>
      </c>
    </row>
    <row r="3" spans="2:46" ht="6.75" customHeight="1">
      <c r="B3" s="18"/>
      <c r="C3" s="19"/>
      <c r="D3" s="19"/>
      <c r="E3" s="19"/>
      <c r="F3" s="19"/>
      <c r="G3" s="19"/>
      <c r="H3" s="19"/>
      <c r="I3" s="93"/>
      <c r="J3" s="19"/>
      <c r="K3" s="20"/>
      <c r="AT3" s="17" t="s">
        <v>81</v>
      </c>
    </row>
    <row r="4" spans="2:46" ht="36.75" customHeight="1">
      <c r="B4" s="21"/>
      <c r="C4" s="22"/>
      <c r="D4" s="23" t="s">
        <v>86</v>
      </c>
      <c r="E4" s="22"/>
      <c r="F4" s="22"/>
      <c r="G4" s="22"/>
      <c r="H4" s="22"/>
      <c r="I4" s="94"/>
      <c r="J4" s="22"/>
      <c r="K4" s="24"/>
      <c r="M4" s="25" t="s">
        <v>10</v>
      </c>
      <c r="AT4" s="17" t="s">
        <v>4</v>
      </c>
    </row>
    <row r="5" spans="2:11" ht="6.75" customHeight="1">
      <c r="B5" s="21"/>
      <c r="C5" s="22"/>
      <c r="D5" s="22"/>
      <c r="E5" s="22"/>
      <c r="F5" s="22"/>
      <c r="G5" s="22"/>
      <c r="H5" s="22"/>
      <c r="I5" s="94"/>
      <c r="J5" s="22"/>
      <c r="K5" s="24"/>
    </row>
    <row r="6" spans="2:11" ht="15">
      <c r="B6" s="21"/>
      <c r="C6" s="22"/>
      <c r="D6" s="30" t="s">
        <v>16</v>
      </c>
      <c r="E6" s="22"/>
      <c r="F6" s="22"/>
      <c r="G6" s="22"/>
      <c r="H6" s="22"/>
      <c r="I6" s="94"/>
      <c r="J6" s="22"/>
      <c r="K6" s="24"/>
    </row>
    <row r="7" spans="2:11" ht="22.5" customHeight="1">
      <c r="B7" s="21"/>
      <c r="C7" s="22"/>
      <c r="D7" s="22"/>
      <c r="E7" s="267" t="str">
        <f>'Rekapitulace stavby'!K6</f>
        <v>VD Brandýs n. L. - oprava překladiště v DPK na PB</v>
      </c>
      <c r="F7" s="236"/>
      <c r="G7" s="236"/>
      <c r="H7" s="236"/>
      <c r="I7" s="94"/>
      <c r="J7" s="22"/>
      <c r="K7" s="24"/>
    </row>
    <row r="8" spans="2:11" s="1" customFormat="1" ht="15">
      <c r="B8" s="34"/>
      <c r="C8" s="35"/>
      <c r="D8" s="30" t="s">
        <v>87</v>
      </c>
      <c r="E8" s="35"/>
      <c r="F8" s="35"/>
      <c r="G8" s="35"/>
      <c r="H8" s="35"/>
      <c r="I8" s="95"/>
      <c r="J8" s="35"/>
      <c r="K8" s="38"/>
    </row>
    <row r="9" spans="2:11" s="1" customFormat="1" ht="36.75" customHeight="1">
      <c r="B9" s="34"/>
      <c r="C9" s="35"/>
      <c r="D9" s="35"/>
      <c r="E9" s="268" t="s">
        <v>281</v>
      </c>
      <c r="F9" s="243"/>
      <c r="G9" s="243"/>
      <c r="H9" s="243"/>
      <c r="I9" s="95"/>
      <c r="J9" s="35"/>
      <c r="K9" s="38"/>
    </row>
    <row r="10" spans="2:11" s="1" customFormat="1" ht="13.5">
      <c r="B10" s="34"/>
      <c r="C10" s="35"/>
      <c r="D10" s="35"/>
      <c r="E10" s="35"/>
      <c r="F10" s="35"/>
      <c r="G10" s="35"/>
      <c r="H10" s="35"/>
      <c r="I10" s="95"/>
      <c r="J10" s="35"/>
      <c r="K10" s="38"/>
    </row>
    <row r="11" spans="2:11" s="1" customFormat="1" ht="14.25" customHeight="1">
      <c r="B11" s="34"/>
      <c r="C11" s="35"/>
      <c r="D11" s="30" t="s">
        <v>19</v>
      </c>
      <c r="E11" s="35"/>
      <c r="F11" s="28" t="s">
        <v>20</v>
      </c>
      <c r="G11" s="35"/>
      <c r="H11" s="35"/>
      <c r="I11" s="96" t="s">
        <v>21</v>
      </c>
      <c r="J11" s="28" t="s">
        <v>22</v>
      </c>
      <c r="K11" s="38"/>
    </row>
    <row r="12" spans="2:11" s="1" customFormat="1" ht="14.25" customHeight="1">
      <c r="B12" s="34"/>
      <c r="C12" s="35"/>
      <c r="D12" s="30" t="s">
        <v>24</v>
      </c>
      <c r="E12" s="35"/>
      <c r="F12" s="28" t="s">
        <v>25</v>
      </c>
      <c r="G12" s="35"/>
      <c r="H12" s="35"/>
      <c r="I12" s="96" t="s">
        <v>26</v>
      </c>
      <c r="J12" s="97" t="str">
        <f>'Rekapitulace stavby'!AN8</f>
        <v>26.8.2015</v>
      </c>
      <c r="K12" s="38"/>
    </row>
    <row r="13" spans="2:11" s="1" customFormat="1" ht="10.5" customHeight="1">
      <c r="B13" s="34"/>
      <c r="C13" s="35"/>
      <c r="D13" s="35"/>
      <c r="E13" s="35"/>
      <c r="F13" s="35"/>
      <c r="G13" s="35"/>
      <c r="H13" s="35"/>
      <c r="I13" s="95"/>
      <c r="J13" s="35"/>
      <c r="K13" s="38"/>
    </row>
    <row r="14" spans="2:11" s="1" customFormat="1" ht="14.25" customHeight="1">
      <c r="B14" s="34"/>
      <c r="C14" s="35"/>
      <c r="D14" s="30" t="s">
        <v>30</v>
      </c>
      <c r="E14" s="35"/>
      <c r="F14" s="35"/>
      <c r="G14" s="35"/>
      <c r="H14" s="35"/>
      <c r="I14" s="96" t="s">
        <v>31</v>
      </c>
      <c r="J14" s="28">
        <f>IF('Rekapitulace stavby'!AN10="","",'Rekapitulace stavby'!AN10)</f>
      </c>
      <c r="K14" s="38"/>
    </row>
    <row r="15" spans="2:11" s="1" customFormat="1" ht="18" customHeight="1">
      <c r="B15" s="34"/>
      <c r="C15" s="35"/>
      <c r="D15" s="35"/>
      <c r="E15" s="28" t="str">
        <f>IF('Rekapitulace stavby'!E11="","",'Rekapitulace stavby'!E11)</f>
        <v> </v>
      </c>
      <c r="F15" s="35"/>
      <c r="G15" s="35"/>
      <c r="H15" s="35"/>
      <c r="I15" s="96" t="s">
        <v>32</v>
      </c>
      <c r="J15" s="28">
        <f>IF('Rekapitulace stavby'!AN11="","",'Rekapitulace stavby'!AN11)</f>
      </c>
      <c r="K15" s="38"/>
    </row>
    <row r="16" spans="2:11" s="1" customFormat="1" ht="6.75" customHeight="1">
      <c r="B16" s="34"/>
      <c r="C16" s="35"/>
      <c r="D16" s="35"/>
      <c r="E16" s="35"/>
      <c r="F16" s="35"/>
      <c r="G16" s="35"/>
      <c r="H16" s="35"/>
      <c r="I16" s="95"/>
      <c r="J16" s="35"/>
      <c r="K16" s="38"/>
    </row>
    <row r="17" spans="2:11" s="1" customFormat="1" ht="14.25" customHeight="1">
      <c r="B17" s="34"/>
      <c r="C17" s="35"/>
      <c r="D17" s="30" t="s">
        <v>33</v>
      </c>
      <c r="E17" s="35"/>
      <c r="F17" s="35"/>
      <c r="G17" s="35"/>
      <c r="H17" s="35"/>
      <c r="I17" s="96" t="s">
        <v>31</v>
      </c>
      <c r="J17" s="28">
        <f>IF('Rekapitulace stavby'!AN13="Vyplň údaj","",IF('Rekapitulace stavby'!AN13="","",'Rekapitulace stavby'!AN13))</f>
      </c>
      <c r="K17" s="38"/>
    </row>
    <row r="18" spans="2:11" s="1" customFormat="1" ht="18" customHeight="1">
      <c r="B18" s="34"/>
      <c r="C18" s="35"/>
      <c r="D18" s="35"/>
      <c r="E18" s="28">
        <f>IF('Rekapitulace stavby'!E14="Vyplň údaj","",IF('Rekapitulace stavby'!E14="","",'Rekapitulace stavby'!E14))</f>
      </c>
      <c r="F18" s="35"/>
      <c r="G18" s="35"/>
      <c r="H18" s="35"/>
      <c r="I18" s="96" t="s">
        <v>32</v>
      </c>
      <c r="J18" s="28">
        <f>IF('Rekapitulace stavby'!AN14="Vyplň údaj","",IF('Rekapitulace stavby'!AN14="","",'Rekapitulace stavby'!AN14))</f>
      </c>
      <c r="K18" s="38"/>
    </row>
    <row r="19" spans="2:11" s="1" customFormat="1" ht="6.75" customHeight="1">
      <c r="B19" s="34"/>
      <c r="C19" s="35"/>
      <c r="D19" s="35"/>
      <c r="E19" s="35"/>
      <c r="F19" s="35"/>
      <c r="G19" s="35"/>
      <c r="H19" s="35"/>
      <c r="I19" s="95"/>
      <c r="J19" s="35"/>
      <c r="K19" s="38"/>
    </row>
    <row r="20" spans="2:11" s="1" customFormat="1" ht="14.25" customHeight="1">
      <c r="B20" s="34"/>
      <c r="C20" s="35"/>
      <c r="D20" s="30" t="s">
        <v>35</v>
      </c>
      <c r="E20" s="35"/>
      <c r="F20" s="35"/>
      <c r="G20" s="35"/>
      <c r="H20" s="35"/>
      <c r="I20" s="96" t="s">
        <v>31</v>
      </c>
      <c r="J20" s="28">
        <f>IF('Rekapitulace stavby'!AN16="","",'Rekapitulace stavby'!AN16)</f>
      </c>
      <c r="K20" s="38"/>
    </row>
    <row r="21" spans="2:11" s="1" customFormat="1" ht="18" customHeight="1">
      <c r="B21" s="34"/>
      <c r="C21" s="35"/>
      <c r="D21" s="35"/>
      <c r="E21" s="28" t="str">
        <f>IF('Rekapitulace stavby'!E17="","",'Rekapitulace stavby'!E17)</f>
        <v> </v>
      </c>
      <c r="F21" s="35"/>
      <c r="G21" s="35"/>
      <c r="H21" s="35"/>
      <c r="I21" s="96" t="s">
        <v>32</v>
      </c>
      <c r="J21" s="28">
        <f>IF('Rekapitulace stavby'!AN17="","",'Rekapitulace stavby'!AN17)</f>
      </c>
      <c r="K21" s="38"/>
    </row>
    <row r="22" spans="2:11" s="1" customFormat="1" ht="6.75" customHeight="1">
      <c r="B22" s="34"/>
      <c r="C22" s="35"/>
      <c r="D22" s="35"/>
      <c r="E22" s="35"/>
      <c r="F22" s="35"/>
      <c r="G22" s="35"/>
      <c r="H22" s="35"/>
      <c r="I22" s="95"/>
      <c r="J22" s="35"/>
      <c r="K22" s="38"/>
    </row>
    <row r="23" spans="2:11" s="1" customFormat="1" ht="14.25" customHeight="1">
      <c r="B23" s="34"/>
      <c r="C23" s="35"/>
      <c r="D23" s="30" t="s">
        <v>37</v>
      </c>
      <c r="E23" s="35"/>
      <c r="F23" s="35"/>
      <c r="G23" s="35"/>
      <c r="H23" s="35"/>
      <c r="I23" s="95"/>
      <c r="J23" s="35"/>
      <c r="K23" s="38"/>
    </row>
    <row r="24" spans="2:11" s="6" customFormat="1" ht="22.5" customHeight="1">
      <c r="B24" s="98"/>
      <c r="C24" s="99"/>
      <c r="D24" s="99"/>
      <c r="E24" s="239" t="s">
        <v>22</v>
      </c>
      <c r="F24" s="269"/>
      <c r="G24" s="269"/>
      <c r="H24" s="269"/>
      <c r="I24" s="100"/>
      <c r="J24" s="99"/>
      <c r="K24" s="101"/>
    </row>
    <row r="25" spans="2:11" s="1" customFormat="1" ht="6.75" customHeight="1">
      <c r="B25" s="34"/>
      <c r="C25" s="35"/>
      <c r="D25" s="35"/>
      <c r="E25" s="35"/>
      <c r="F25" s="35"/>
      <c r="G25" s="35"/>
      <c r="H25" s="35"/>
      <c r="I25" s="95"/>
      <c r="J25" s="35"/>
      <c r="K25" s="38"/>
    </row>
    <row r="26" spans="2:11" s="1" customFormat="1" ht="6.75" customHeight="1">
      <c r="B26" s="34"/>
      <c r="C26" s="35"/>
      <c r="D26" s="61"/>
      <c r="E26" s="61"/>
      <c r="F26" s="61"/>
      <c r="G26" s="61"/>
      <c r="H26" s="61"/>
      <c r="I26" s="102"/>
      <c r="J26" s="61"/>
      <c r="K26" s="103"/>
    </row>
    <row r="27" spans="2:11" s="1" customFormat="1" ht="24.75" customHeight="1">
      <c r="B27" s="34"/>
      <c r="C27" s="35"/>
      <c r="D27" s="104" t="s">
        <v>39</v>
      </c>
      <c r="E27" s="35"/>
      <c r="F27" s="35"/>
      <c r="G27" s="35"/>
      <c r="H27" s="35"/>
      <c r="I27" s="95"/>
      <c r="J27" s="105">
        <f>ROUND(J81,2)</f>
        <v>0</v>
      </c>
      <c r="K27" s="38"/>
    </row>
    <row r="28" spans="2:11" s="1" customFormat="1" ht="6.75" customHeight="1">
      <c r="B28" s="34"/>
      <c r="C28" s="35"/>
      <c r="D28" s="61"/>
      <c r="E28" s="61"/>
      <c r="F28" s="61"/>
      <c r="G28" s="61"/>
      <c r="H28" s="61"/>
      <c r="I28" s="102"/>
      <c r="J28" s="61"/>
      <c r="K28" s="103"/>
    </row>
    <row r="29" spans="2:11" s="1" customFormat="1" ht="14.25" customHeight="1">
      <c r="B29" s="34"/>
      <c r="C29" s="35"/>
      <c r="D29" s="35"/>
      <c r="E29" s="35"/>
      <c r="F29" s="39" t="s">
        <v>41</v>
      </c>
      <c r="G29" s="35"/>
      <c r="H29" s="35"/>
      <c r="I29" s="106" t="s">
        <v>40</v>
      </c>
      <c r="J29" s="39" t="s">
        <v>42</v>
      </c>
      <c r="K29" s="38"/>
    </row>
    <row r="30" spans="2:11" s="1" customFormat="1" ht="14.25" customHeight="1">
      <c r="B30" s="34"/>
      <c r="C30" s="35"/>
      <c r="D30" s="42" t="s">
        <v>43</v>
      </c>
      <c r="E30" s="42" t="s">
        <v>44</v>
      </c>
      <c r="F30" s="107">
        <f>ROUND(SUM(BE81:BE104),2)</f>
        <v>0</v>
      </c>
      <c r="G30" s="35"/>
      <c r="H30" s="35"/>
      <c r="I30" s="108">
        <v>0.21</v>
      </c>
      <c r="J30" s="107">
        <f>ROUND(ROUND((SUM(BE81:BE104)),2)*I30,2)</f>
        <v>0</v>
      </c>
      <c r="K30" s="38"/>
    </row>
    <row r="31" spans="2:11" s="1" customFormat="1" ht="14.25" customHeight="1">
      <c r="B31" s="34"/>
      <c r="C31" s="35"/>
      <c r="D31" s="35"/>
      <c r="E31" s="42" t="s">
        <v>45</v>
      </c>
      <c r="F31" s="107">
        <f>ROUND(SUM(BF81:BF104),2)</f>
        <v>0</v>
      </c>
      <c r="G31" s="35"/>
      <c r="H31" s="35"/>
      <c r="I31" s="108">
        <v>0.15</v>
      </c>
      <c r="J31" s="107">
        <f>ROUND(ROUND((SUM(BF81:BF104)),2)*I31,2)</f>
        <v>0</v>
      </c>
      <c r="K31" s="38"/>
    </row>
    <row r="32" spans="2:11" s="1" customFormat="1" ht="14.25" customHeight="1" hidden="1">
      <c r="B32" s="34"/>
      <c r="C32" s="35"/>
      <c r="D32" s="35"/>
      <c r="E32" s="42" t="s">
        <v>46</v>
      </c>
      <c r="F32" s="107">
        <f>ROUND(SUM(BG81:BG104),2)</f>
        <v>0</v>
      </c>
      <c r="G32" s="35"/>
      <c r="H32" s="35"/>
      <c r="I32" s="108">
        <v>0.21</v>
      </c>
      <c r="J32" s="107">
        <v>0</v>
      </c>
      <c r="K32" s="38"/>
    </row>
    <row r="33" spans="2:11" s="1" customFormat="1" ht="14.25" customHeight="1" hidden="1">
      <c r="B33" s="34"/>
      <c r="C33" s="35"/>
      <c r="D33" s="35"/>
      <c r="E33" s="42" t="s">
        <v>47</v>
      </c>
      <c r="F33" s="107">
        <f>ROUND(SUM(BH81:BH104),2)</f>
        <v>0</v>
      </c>
      <c r="G33" s="35"/>
      <c r="H33" s="35"/>
      <c r="I33" s="108">
        <v>0.15</v>
      </c>
      <c r="J33" s="107">
        <v>0</v>
      </c>
      <c r="K33" s="38"/>
    </row>
    <row r="34" spans="2:11" s="1" customFormat="1" ht="14.25" customHeight="1" hidden="1">
      <c r="B34" s="34"/>
      <c r="C34" s="35"/>
      <c r="D34" s="35"/>
      <c r="E34" s="42" t="s">
        <v>48</v>
      </c>
      <c r="F34" s="107">
        <f>ROUND(SUM(BI81:BI104),2)</f>
        <v>0</v>
      </c>
      <c r="G34" s="35"/>
      <c r="H34" s="35"/>
      <c r="I34" s="108">
        <v>0</v>
      </c>
      <c r="J34" s="107">
        <v>0</v>
      </c>
      <c r="K34" s="38"/>
    </row>
    <row r="35" spans="2:11" s="1" customFormat="1" ht="6.75" customHeight="1">
      <c r="B35" s="34"/>
      <c r="C35" s="35"/>
      <c r="D35" s="35"/>
      <c r="E35" s="35"/>
      <c r="F35" s="35"/>
      <c r="G35" s="35"/>
      <c r="H35" s="35"/>
      <c r="I35" s="95"/>
      <c r="J35" s="35"/>
      <c r="K35" s="38"/>
    </row>
    <row r="36" spans="2:11" s="1" customFormat="1" ht="24.75" customHeight="1">
      <c r="B36" s="34"/>
      <c r="C36" s="109"/>
      <c r="D36" s="110" t="s">
        <v>49</v>
      </c>
      <c r="E36" s="65"/>
      <c r="F36" s="65"/>
      <c r="G36" s="111" t="s">
        <v>50</v>
      </c>
      <c r="H36" s="112" t="s">
        <v>51</v>
      </c>
      <c r="I36" s="113"/>
      <c r="J36" s="114">
        <f>SUM(J27:J34)</f>
        <v>0</v>
      </c>
      <c r="K36" s="115"/>
    </row>
    <row r="37" spans="2:11" s="1" customFormat="1" ht="14.25" customHeight="1">
      <c r="B37" s="49"/>
      <c r="C37" s="50"/>
      <c r="D37" s="50"/>
      <c r="E37" s="50"/>
      <c r="F37" s="50"/>
      <c r="G37" s="50"/>
      <c r="H37" s="50"/>
      <c r="I37" s="116"/>
      <c r="J37" s="50"/>
      <c r="K37" s="51"/>
    </row>
    <row r="41" spans="2:11" s="1" customFormat="1" ht="6.75" customHeight="1">
      <c r="B41" s="52"/>
      <c r="C41" s="53"/>
      <c r="D41" s="53"/>
      <c r="E41" s="53"/>
      <c r="F41" s="53"/>
      <c r="G41" s="53"/>
      <c r="H41" s="53"/>
      <c r="I41" s="117"/>
      <c r="J41" s="53"/>
      <c r="K41" s="118"/>
    </row>
    <row r="42" spans="2:11" s="1" customFormat="1" ht="36.75" customHeight="1">
      <c r="B42" s="34"/>
      <c r="C42" s="23" t="s">
        <v>89</v>
      </c>
      <c r="D42" s="35"/>
      <c r="E42" s="35"/>
      <c r="F42" s="35"/>
      <c r="G42" s="35"/>
      <c r="H42" s="35"/>
      <c r="I42" s="95"/>
      <c r="J42" s="35"/>
      <c r="K42" s="38"/>
    </row>
    <row r="43" spans="2:11" s="1" customFormat="1" ht="6.75" customHeight="1">
      <c r="B43" s="34"/>
      <c r="C43" s="35"/>
      <c r="D43" s="35"/>
      <c r="E43" s="35"/>
      <c r="F43" s="35"/>
      <c r="G43" s="35"/>
      <c r="H43" s="35"/>
      <c r="I43" s="95"/>
      <c r="J43" s="35"/>
      <c r="K43" s="38"/>
    </row>
    <row r="44" spans="2:11" s="1" customFormat="1" ht="14.25" customHeight="1">
      <c r="B44" s="34"/>
      <c r="C44" s="30" t="s">
        <v>16</v>
      </c>
      <c r="D44" s="35"/>
      <c r="E44" s="35"/>
      <c r="F44" s="35"/>
      <c r="G44" s="35"/>
      <c r="H44" s="35"/>
      <c r="I44" s="95"/>
      <c r="J44" s="35"/>
      <c r="K44" s="38"/>
    </row>
    <row r="45" spans="2:11" s="1" customFormat="1" ht="22.5" customHeight="1">
      <c r="B45" s="34"/>
      <c r="C45" s="35"/>
      <c r="D45" s="35"/>
      <c r="E45" s="267" t="str">
        <f>E7</f>
        <v>VD Brandýs n. L. - oprava překladiště v DPK na PB</v>
      </c>
      <c r="F45" s="243"/>
      <c r="G45" s="243"/>
      <c r="H45" s="243"/>
      <c r="I45" s="95"/>
      <c r="J45" s="35"/>
      <c r="K45" s="38"/>
    </row>
    <row r="46" spans="2:11" s="1" customFormat="1" ht="14.25" customHeight="1">
      <c r="B46" s="34"/>
      <c r="C46" s="30" t="s">
        <v>87</v>
      </c>
      <c r="D46" s="35"/>
      <c r="E46" s="35"/>
      <c r="F46" s="35"/>
      <c r="G46" s="35"/>
      <c r="H46" s="35"/>
      <c r="I46" s="95"/>
      <c r="J46" s="35"/>
      <c r="K46" s="38"/>
    </row>
    <row r="47" spans="2:11" s="1" customFormat="1" ht="23.25" customHeight="1">
      <c r="B47" s="34"/>
      <c r="C47" s="35"/>
      <c r="D47" s="35"/>
      <c r="E47" s="268" t="str">
        <f>E9</f>
        <v>VON - Vedlejší a ostatní náklady</v>
      </c>
      <c r="F47" s="243"/>
      <c r="G47" s="243"/>
      <c r="H47" s="243"/>
      <c r="I47" s="95"/>
      <c r="J47" s="35"/>
      <c r="K47" s="38"/>
    </row>
    <row r="48" spans="2:11" s="1" customFormat="1" ht="6.75" customHeight="1">
      <c r="B48" s="34"/>
      <c r="C48" s="35"/>
      <c r="D48" s="35"/>
      <c r="E48" s="35"/>
      <c r="F48" s="35"/>
      <c r="G48" s="35"/>
      <c r="H48" s="35"/>
      <c r="I48" s="95"/>
      <c r="J48" s="35"/>
      <c r="K48" s="38"/>
    </row>
    <row r="49" spans="2:11" s="1" customFormat="1" ht="18" customHeight="1">
      <c r="B49" s="34"/>
      <c r="C49" s="30" t="s">
        <v>24</v>
      </c>
      <c r="D49" s="35"/>
      <c r="E49" s="35"/>
      <c r="F49" s="28" t="str">
        <f>F12</f>
        <v> </v>
      </c>
      <c r="G49" s="35"/>
      <c r="H49" s="35"/>
      <c r="I49" s="96" t="s">
        <v>26</v>
      </c>
      <c r="J49" s="97" t="str">
        <f>IF(J12="","",J12)</f>
        <v>26.8.2015</v>
      </c>
      <c r="K49" s="38"/>
    </row>
    <row r="50" spans="2:11" s="1" customFormat="1" ht="6.75" customHeight="1">
      <c r="B50" s="34"/>
      <c r="C50" s="35"/>
      <c r="D50" s="35"/>
      <c r="E50" s="35"/>
      <c r="F50" s="35"/>
      <c r="G50" s="35"/>
      <c r="H50" s="35"/>
      <c r="I50" s="95"/>
      <c r="J50" s="35"/>
      <c r="K50" s="38"/>
    </row>
    <row r="51" spans="2:11" s="1" customFormat="1" ht="15">
      <c r="B51" s="34"/>
      <c r="C51" s="30" t="s">
        <v>30</v>
      </c>
      <c r="D51" s="35"/>
      <c r="E51" s="35"/>
      <c r="F51" s="28" t="str">
        <f>E15</f>
        <v> </v>
      </c>
      <c r="G51" s="35"/>
      <c r="H51" s="35"/>
      <c r="I51" s="96" t="s">
        <v>35</v>
      </c>
      <c r="J51" s="28" t="str">
        <f>E21</f>
        <v> </v>
      </c>
      <c r="K51" s="38"/>
    </row>
    <row r="52" spans="2:11" s="1" customFormat="1" ht="14.25" customHeight="1">
      <c r="B52" s="34"/>
      <c r="C52" s="30" t="s">
        <v>33</v>
      </c>
      <c r="D52" s="35"/>
      <c r="E52" s="35"/>
      <c r="F52" s="28">
        <f>IF(E18="","",E18)</f>
      </c>
      <c r="G52" s="35"/>
      <c r="H52" s="35"/>
      <c r="I52" s="95"/>
      <c r="J52" s="35"/>
      <c r="K52" s="38"/>
    </row>
    <row r="53" spans="2:11" s="1" customFormat="1" ht="9.75" customHeight="1">
      <c r="B53" s="34"/>
      <c r="C53" s="35"/>
      <c r="D53" s="35"/>
      <c r="E53" s="35"/>
      <c r="F53" s="35"/>
      <c r="G53" s="35"/>
      <c r="H53" s="35"/>
      <c r="I53" s="95"/>
      <c r="J53" s="35"/>
      <c r="K53" s="38"/>
    </row>
    <row r="54" spans="2:11" s="1" customFormat="1" ht="29.25" customHeight="1">
      <c r="B54" s="34"/>
      <c r="C54" s="119" t="s">
        <v>90</v>
      </c>
      <c r="D54" s="109"/>
      <c r="E54" s="109"/>
      <c r="F54" s="109"/>
      <c r="G54" s="109"/>
      <c r="H54" s="109"/>
      <c r="I54" s="120"/>
      <c r="J54" s="121" t="s">
        <v>91</v>
      </c>
      <c r="K54" s="122"/>
    </row>
    <row r="55" spans="2:11" s="1" customFormat="1" ht="9.75" customHeight="1">
      <c r="B55" s="34"/>
      <c r="C55" s="35"/>
      <c r="D55" s="35"/>
      <c r="E55" s="35"/>
      <c r="F55" s="35"/>
      <c r="G55" s="35"/>
      <c r="H55" s="35"/>
      <c r="I55" s="95"/>
      <c r="J55" s="35"/>
      <c r="K55" s="38"/>
    </row>
    <row r="56" spans="2:47" s="1" customFormat="1" ht="29.25" customHeight="1">
      <c r="B56" s="34"/>
      <c r="C56" s="123" t="s">
        <v>92</v>
      </c>
      <c r="D56" s="35"/>
      <c r="E56" s="35"/>
      <c r="F56" s="35"/>
      <c r="G56" s="35"/>
      <c r="H56" s="35"/>
      <c r="I56" s="95"/>
      <c r="J56" s="105">
        <f>J81</f>
        <v>0</v>
      </c>
      <c r="K56" s="38"/>
      <c r="AU56" s="17" t="s">
        <v>93</v>
      </c>
    </row>
    <row r="57" spans="2:11" s="7" customFormat="1" ht="24.75" customHeight="1">
      <c r="B57" s="124"/>
      <c r="C57" s="125"/>
      <c r="D57" s="126" t="s">
        <v>282</v>
      </c>
      <c r="E57" s="127"/>
      <c r="F57" s="127"/>
      <c r="G57" s="127"/>
      <c r="H57" s="127"/>
      <c r="I57" s="128"/>
      <c r="J57" s="129">
        <f>J82</f>
        <v>0</v>
      </c>
      <c r="K57" s="130"/>
    </row>
    <row r="58" spans="2:11" s="8" customFormat="1" ht="19.5" customHeight="1">
      <c r="B58" s="131"/>
      <c r="C58" s="132"/>
      <c r="D58" s="133" t="s">
        <v>283</v>
      </c>
      <c r="E58" s="134"/>
      <c r="F58" s="134"/>
      <c r="G58" s="134"/>
      <c r="H58" s="134"/>
      <c r="I58" s="135"/>
      <c r="J58" s="136">
        <f>J83</f>
        <v>0</v>
      </c>
      <c r="K58" s="137"/>
    </row>
    <row r="59" spans="2:11" s="8" customFormat="1" ht="19.5" customHeight="1">
      <c r="B59" s="131"/>
      <c r="C59" s="132"/>
      <c r="D59" s="133" t="s">
        <v>284</v>
      </c>
      <c r="E59" s="134"/>
      <c r="F59" s="134"/>
      <c r="G59" s="134"/>
      <c r="H59" s="134"/>
      <c r="I59" s="135"/>
      <c r="J59" s="136">
        <f>J90</f>
        <v>0</v>
      </c>
      <c r="K59" s="137"/>
    </row>
    <row r="60" spans="2:11" s="8" customFormat="1" ht="19.5" customHeight="1">
      <c r="B60" s="131"/>
      <c r="C60" s="132"/>
      <c r="D60" s="133" t="s">
        <v>285</v>
      </c>
      <c r="E60" s="134"/>
      <c r="F60" s="134"/>
      <c r="G60" s="134"/>
      <c r="H60" s="134"/>
      <c r="I60" s="135"/>
      <c r="J60" s="136">
        <f>J94</f>
        <v>0</v>
      </c>
      <c r="K60" s="137"/>
    </row>
    <row r="61" spans="2:11" s="8" customFormat="1" ht="19.5" customHeight="1">
      <c r="B61" s="131"/>
      <c r="C61" s="132"/>
      <c r="D61" s="133" t="s">
        <v>286</v>
      </c>
      <c r="E61" s="134"/>
      <c r="F61" s="134"/>
      <c r="G61" s="134"/>
      <c r="H61" s="134"/>
      <c r="I61" s="135"/>
      <c r="J61" s="136">
        <f>J98</f>
        <v>0</v>
      </c>
      <c r="K61" s="137"/>
    </row>
    <row r="62" spans="2:11" s="1" customFormat="1" ht="21.75" customHeight="1">
      <c r="B62" s="34"/>
      <c r="C62" s="35"/>
      <c r="D62" s="35"/>
      <c r="E62" s="35"/>
      <c r="F62" s="35"/>
      <c r="G62" s="35"/>
      <c r="H62" s="35"/>
      <c r="I62" s="95"/>
      <c r="J62" s="35"/>
      <c r="K62" s="38"/>
    </row>
    <row r="63" spans="2:11" s="1" customFormat="1" ht="6.75" customHeight="1">
      <c r="B63" s="49"/>
      <c r="C63" s="50"/>
      <c r="D63" s="50"/>
      <c r="E63" s="50"/>
      <c r="F63" s="50"/>
      <c r="G63" s="50"/>
      <c r="H63" s="50"/>
      <c r="I63" s="116"/>
      <c r="J63" s="50"/>
      <c r="K63" s="51"/>
    </row>
    <row r="67" spans="2:12" s="1" customFormat="1" ht="6.75" customHeight="1">
      <c r="B67" s="52"/>
      <c r="C67" s="53"/>
      <c r="D67" s="53"/>
      <c r="E67" s="53"/>
      <c r="F67" s="53"/>
      <c r="G67" s="53"/>
      <c r="H67" s="53"/>
      <c r="I67" s="117"/>
      <c r="J67" s="53"/>
      <c r="K67" s="53"/>
      <c r="L67" s="34"/>
    </row>
    <row r="68" spans="2:12" s="1" customFormat="1" ht="36.75" customHeight="1">
      <c r="B68" s="34"/>
      <c r="C68" s="54" t="s">
        <v>105</v>
      </c>
      <c r="I68" s="138"/>
      <c r="L68" s="34"/>
    </row>
    <row r="69" spans="2:12" s="1" customFormat="1" ht="6.75" customHeight="1">
      <c r="B69" s="34"/>
      <c r="I69" s="138"/>
      <c r="L69" s="34"/>
    </row>
    <row r="70" spans="2:12" s="1" customFormat="1" ht="14.25" customHeight="1">
      <c r="B70" s="34"/>
      <c r="C70" s="56" t="s">
        <v>16</v>
      </c>
      <c r="I70" s="138"/>
      <c r="L70" s="34"/>
    </row>
    <row r="71" spans="2:12" s="1" customFormat="1" ht="22.5" customHeight="1">
      <c r="B71" s="34"/>
      <c r="E71" s="270" t="str">
        <f>E7</f>
        <v>VD Brandýs n. L. - oprava překladiště v DPK na PB</v>
      </c>
      <c r="F71" s="233"/>
      <c r="G71" s="233"/>
      <c r="H71" s="233"/>
      <c r="I71" s="138"/>
      <c r="L71" s="34"/>
    </row>
    <row r="72" spans="2:12" s="1" customFormat="1" ht="14.25" customHeight="1">
      <c r="B72" s="34"/>
      <c r="C72" s="56" t="s">
        <v>87</v>
      </c>
      <c r="I72" s="138"/>
      <c r="L72" s="34"/>
    </row>
    <row r="73" spans="2:12" s="1" customFormat="1" ht="23.25" customHeight="1">
      <c r="B73" s="34"/>
      <c r="E73" s="251" t="str">
        <f>E9</f>
        <v>VON - Vedlejší a ostatní náklady</v>
      </c>
      <c r="F73" s="233"/>
      <c r="G73" s="233"/>
      <c r="H73" s="233"/>
      <c r="I73" s="138"/>
      <c r="L73" s="34"/>
    </row>
    <row r="74" spans="2:12" s="1" customFormat="1" ht="6.75" customHeight="1">
      <c r="B74" s="34"/>
      <c r="I74" s="138"/>
      <c r="L74" s="34"/>
    </row>
    <row r="75" spans="2:12" s="1" customFormat="1" ht="18" customHeight="1">
      <c r="B75" s="34"/>
      <c r="C75" s="56" t="s">
        <v>24</v>
      </c>
      <c r="F75" s="139" t="str">
        <f>F12</f>
        <v> </v>
      </c>
      <c r="I75" s="140" t="s">
        <v>26</v>
      </c>
      <c r="J75" s="60" t="str">
        <f>IF(J12="","",J12)</f>
        <v>26.8.2015</v>
      </c>
      <c r="L75" s="34"/>
    </row>
    <row r="76" spans="2:12" s="1" customFormat="1" ht="6.75" customHeight="1">
      <c r="B76" s="34"/>
      <c r="I76" s="138"/>
      <c r="L76" s="34"/>
    </row>
    <row r="77" spans="2:12" s="1" customFormat="1" ht="15">
      <c r="B77" s="34"/>
      <c r="C77" s="56" t="s">
        <v>30</v>
      </c>
      <c r="F77" s="139" t="str">
        <f>E15</f>
        <v> </v>
      </c>
      <c r="I77" s="140" t="s">
        <v>35</v>
      </c>
      <c r="J77" s="139" t="str">
        <f>E21</f>
        <v> </v>
      </c>
      <c r="L77" s="34"/>
    </row>
    <row r="78" spans="2:12" s="1" customFormat="1" ht="14.25" customHeight="1">
      <c r="B78" s="34"/>
      <c r="C78" s="56" t="s">
        <v>33</v>
      </c>
      <c r="F78" s="139">
        <f>IF(E18="","",E18)</f>
      </c>
      <c r="I78" s="138"/>
      <c r="L78" s="34"/>
    </row>
    <row r="79" spans="2:12" s="1" customFormat="1" ht="9.75" customHeight="1">
      <c r="B79" s="34"/>
      <c r="I79" s="138"/>
      <c r="L79" s="34"/>
    </row>
    <row r="80" spans="2:20" s="9" customFormat="1" ht="29.25" customHeight="1">
      <c r="B80" s="141"/>
      <c r="C80" s="142" t="s">
        <v>106</v>
      </c>
      <c r="D80" s="143" t="s">
        <v>58</v>
      </c>
      <c r="E80" s="143" t="s">
        <v>54</v>
      </c>
      <c r="F80" s="143" t="s">
        <v>107</v>
      </c>
      <c r="G80" s="143" t="s">
        <v>108</v>
      </c>
      <c r="H80" s="143" t="s">
        <v>109</v>
      </c>
      <c r="I80" s="144" t="s">
        <v>110</v>
      </c>
      <c r="J80" s="143" t="s">
        <v>91</v>
      </c>
      <c r="K80" s="145" t="s">
        <v>111</v>
      </c>
      <c r="L80" s="141"/>
      <c r="M80" s="67" t="s">
        <v>112</v>
      </c>
      <c r="N80" s="68" t="s">
        <v>43</v>
      </c>
      <c r="O80" s="68" t="s">
        <v>113</v>
      </c>
      <c r="P80" s="68" t="s">
        <v>114</v>
      </c>
      <c r="Q80" s="68" t="s">
        <v>115</v>
      </c>
      <c r="R80" s="68" t="s">
        <v>116</v>
      </c>
      <c r="S80" s="68" t="s">
        <v>117</v>
      </c>
      <c r="T80" s="69" t="s">
        <v>118</v>
      </c>
    </row>
    <row r="81" spans="2:63" s="1" customFormat="1" ht="29.25" customHeight="1">
      <c r="B81" s="34"/>
      <c r="C81" s="71" t="s">
        <v>92</v>
      </c>
      <c r="I81" s="138"/>
      <c r="J81" s="146">
        <f>BK81</f>
        <v>0</v>
      </c>
      <c r="L81" s="34"/>
      <c r="M81" s="70"/>
      <c r="N81" s="61"/>
      <c r="O81" s="61"/>
      <c r="P81" s="147">
        <f>P82</f>
        <v>0</v>
      </c>
      <c r="Q81" s="61"/>
      <c r="R81" s="147">
        <f>R82</f>
        <v>0</v>
      </c>
      <c r="S81" s="61"/>
      <c r="T81" s="148">
        <f>T82</f>
        <v>0</v>
      </c>
      <c r="AT81" s="17" t="s">
        <v>72</v>
      </c>
      <c r="AU81" s="17" t="s">
        <v>93</v>
      </c>
      <c r="BK81" s="149">
        <f>BK82</f>
        <v>0</v>
      </c>
    </row>
    <row r="82" spans="2:63" s="10" customFormat="1" ht="36.75" customHeight="1">
      <c r="B82" s="150"/>
      <c r="D82" s="151" t="s">
        <v>72</v>
      </c>
      <c r="E82" s="152" t="s">
        <v>287</v>
      </c>
      <c r="F82" s="152" t="s">
        <v>288</v>
      </c>
      <c r="I82" s="153"/>
      <c r="J82" s="154">
        <f>BK82</f>
        <v>0</v>
      </c>
      <c r="L82" s="150"/>
      <c r="M82" s="155"/>
      <c r="N82" s="156"/>
      <c r="O82" s="156"/>
      <c r="P82" s="157">
        <f>P83+P90+P94+P98</f>
        <v>0</v>
      </c>
      <c r="Q82" s="156"/>
      <c r="R82" s="157">
        <f>R83+R90+R94+R98</f>
        <v>0</v>
      </c>
      <c r="S82" s="156"/>
      <c r="T82" s="158">
        <f>T83+T90+T94+T98</f>
        <v>0</v>
      </c>
      <c r="AR82" s="151" t="s">
        <v>128</v>
      </c>
      <c r="AT82" s="159" t="s">
        <v>72</v>
      </c>
      <c r="AU82" s="159" t="s">
        <v>73</v>
      </c>
      <c r="AY82" s="151" t="s">
        <v>121</v>
      </c>
      <c r="BK82" s="160">
        <f>BK83+BK90+BK94+BK98</f>
        <v>0</v>
      </c>
    </row>
    <row r="83" spans="2:63" s="10" customFormat="1" ht="19.5" customHeight="1">
      <c r="B83" s="150"/>
      <c r="D83" s="161" t="s">
        <v>72</v>
      </c>
      <c r="E83" s="162" t="s">
        <v>289</v>
      </c>
      <c r="F83" s="162" t="s">
        <v>290</v>
      </c>
      <c r="I83" s="153"/>
      <c r="J83" s="163">
        <f>BK83</f>
        <v>0</v>
      </c>
      <c r="L83" s="150"/>
      <c r="M83" s="155"/>
      <c r="N83" s="156"/>
      <c r="O83" s="156"/>
      <c r="P83" s="157">
        <f>SUM(P84:P89)</f>
        <v>0</v>
      </c>
      <c r="Q83" s="156"/>
      <c r="R83" s="157">
        <f>SUM(R84:R89)</f>
        <v>0</v>
      </c>
      <c r="S83" s="156"/>
      <c r="T83" s="158">
        <f>SUM(T84:T89)</f>
        <v>0</v>
      </c>
      <c r="AR83" s="151" t="s">
        <v>128</v>
      </c>
      <c r="AT83" s="159" t="s">
        <v>72</v>
      </c>
      <c r="AU83" s="159" t="s">
        <v>23</v>
      </c>
      <c r="AY83" s="151" t="s">
        <v>121</v>
      </c>
      <c r="BK83" s="160">
        <f>SUM(BK84:BK89)</f>
        <v>0</v>
      </c>
    </row>
    <row r="84" spans="2:65" s="1" customFormat="1" ht="22.5" customHeight="1">
      <c r="B84" s="164"/>
      <c r="C84" s="165" t="s">
        <v>23</v>
      </c>
      <c r="D84" s="165" t="s">
        <v>123</v>
      </c>
      <c r="E84" s="166" t="s">
        <v>291</v>
      </c>
      <c r="F84" s="167" t="s">
        <v>292</v>
      </c>
      <c r="G84" s="168" t="s">
        <v>228</v>
      </c>
      <c r="H84" s="169">
        <v>1</v>
      </c>
      <c r="I84" s="170"/>
      <c r="J84" s="171">
        <f>ROUND(I84*H84,2)</f>
        <v>0</v>
      </c>
      <c r="K84" s="167" t="s">
        <v>22</v>
      </c>
      <c r="L84" s="34"/>
      <c r="M84" s="172" t="s">
        <v>22</v>
      </c>
      <c r="N84" s="173" t="s">
        <v>44</v>
      </c>
      <c r="O84" s="35"/>
      <c r="P84" s="174">
        <f>O84*H84</f>
        <v>0</v>
      </c>
      <c r="Q84" s="174">
        <v>0</v>
      </c>
      <c r="R84" s="174">
        <f>Q84*H84</f>
        <v>0</v>
      </c>
      <c r="S84" s="174">
        <v>0</v>
      </c>
      <c r="T84" s="175">
        <f>S84*H84</f>
        <v>0</v>
      </c>
      <c r="AR84" s="17" t="s">
        <v>128</v>
      </c>
      <c r="AT84" s="17" t="s">
        <v>123</v>
      </c>
      <c r="AU84" s="17" t="s">
        <v>81</v>
      </c>
      <c r="AY84" s="17" t="s">
        <v>121</v>
      </c>
      <c r="BE84" s="176">
        <f>IF(N84="základní",J84,0)</f>
        <v>0</v>
      </c>
      <c r="BF84" s="176">
        <f>IF(N84="snížená",J84,0)</f>
        <v>0</v>
      </c>
      <c r="BG84" s="176">
        <f>IF(N84="zákl. přenesená",J84,0)</f>
        <v>0</v>
      </c>
      <c r="BH84" s="176">
        <f>IF(N84="sníž. přenesená",J84,0)</f>
        <v>0</v>
      </c>
      <c r="BI84" s="176">
        <f>IF(N84="nulová",J84,0)</f>
        <v>0</v>
      </c>
      <c r="BJ84" s="17" t="s">
        <v>23</v>
      </c>
      <c r="BK84" s="176">
        <f>ROUND(I84*H84,2)</f>
        <v>0</v>
      </c>
      <c r="BL84" s="17" t="s">
        <v>128</v>
      </c>
      <c r="BM84" s="17" t="s">
        <v>293</v>
      </c>
    </row>
    <row r="85" spans="2:47" s="1" customFormat="1" ht="22.5" customHeight="1">
      <c r="B85" s="34"/>
      <c r="D85" s="177" t="s">
        <v>130</v>
      </c>
      <c r="F85" s="178" t="s">
        <v>294</v>
      </c>
      <c r="I85" s="138"/>
      <c r="L85" s="34"/>
      <c r="M85" s="63"/>
      <c r="N85" s="35"/>
      <c r="O85" s="35"/>
      <c r="P85" s="35"/>
      <c r="Q85" s="35"/>
      <c r="R85" s="35"/>
      <c r="S85" s="35"/>
      <c r="T85" s="64"/>
      <c r="AT85" s="17" t="s">
        <v>130</v>
      </c>
      <c r="AU85" s="17" t="s">
        <v>81</v>
      </c>
    </row>
    <row r="86" spans="2:47" s="1" customFormat="1" ht="114" customHeight="1">
      <c r="B86" s="34"/>
      <c r="D86" s="181" t="s">
        <v>222</v>
      </c>
      <c r="F86" s="211" t="s">
        <v>295</v>
      </c>
      <c r="I86" s="138"/>
      <c r="L86" s="34"/>
      <c r="M86" s="63"/>
      <c r="N86" s="35"/>
      <c r="O86" s="35"/>
      <c r="P86" s="35"/>
      <c r="Q86" s="35"/>
      <c r="R86" s="35"/>
      <c r="S86" s="35"/>
      <c r="T86" s="64"/>
      <c r="AT86" s="17" t="s">
        <v>222</v>
      </c>
      <c r="AU86" s="17" t="s">
        <v>81</v>
      </c>
    </row>
    <row r="87" spans="2:65" s="1" customFormat="1" ht="22.5" customHeight="1">
      <c r="B87" s="164"/>
      <c r="C87" s="165" t="s">
        <v>81</v>
      </c>
      <c r="D87" s="165" t="s">
        <v>123</v>
      </c>
      <c r="E87" s="166" t="s">
        <v>296</v>
      </c>
      <c r="F87" s="167" t="s">
        <v>297</v>
      </c>
      <c r="G87" s="168" t="s">
        <v>228</v>
      </c>
      <c r="H87" s="169">
        <v>1</v>
      </c>
      <c r="I87" s="170"/>
      <c r="J87" s="171">
        <f>ROUND(I87*H87,2)</f>
        <v>0</v>
      </c>
      <c r="K87" s="167" t="s">
        <v>22</v>
      </c>
      <c r="L87" s="34"/>
      <c r="M87" s="172" t="s">
        <v>22</v>
      </c>
      <c r="N87" s="173" t="s">
        <v>44</v>
      </c>
      <c r="O87" s="35"/>
      <c r="P87" s="174">
        <f>O87*H87</f>
        <v>0</v>
      </c>
      <c r="Q87" s="174">
        <v>0</v>
      </c>
      <c r="R87" s="174">
        <f>Q87*H87</f>
        <v>0</v>
      </c>
      <c r="S87" s="174">
        <v>0</v>
      </c>
      <c r="T87" s="175">
        <f>S87*H87</f>
        <v>0</v>
      </c>
      <c r="AR87" s="17" t="s">
        <v>128</v>
      </c>
      <c r="AT87" s="17" t="s">
        <v>123</v>
      </c>
      <c r="AU87" s="17" t="s">
        <v>81</v>
      </c>
      <c r="AY87" s="17" t="s">
        <v>121</v>
      </c>
      <c r="BE87" s="176">
        <f>IF(N87="základní",J87,0)</f>
        <v>0</v>
      </c>
      <c r="BF87" s="176">
        <f>IF(N87="snížená",J87,0)</f>
        <v>0</v>
      </c>
      <c r="BG87" s="176">
        <f>IF(N87="zákl. přenesená",J87,0)</f>
        <v>0</v>
      </c>
      <c r="BH87" s="176">
        <f>IF(N87="sníž. přenesená",J87,0)</f>
        <v>0</v>
      </c>
      <c r="BI87" s="176">
        <f>IF(N87="nulová",J87,0)</f>
        <v>0</v>
      </c>
      <c r="BJ87" s="17" t="s">
        <v>23</v>
      </c>
      <c r="BK87" s="176">
        <f>ROUND(I87*H87,2)</f>
        <v>0</v>
      </c>
      <c r="BL87" s="17" t="s">
        <v>128</v>
      </c>
      <c r="BM87" s="17" t="s">
        <v>298</v>
      </c>
    </row>
    <row r="88" spans="2:47" s="1" customFormat="1" ht="22.5" customHeight="1">
      <c r="B88" s="34"/>
      <c r="D88" s="177" t="s">
        <v>130</v>
      </c>
      <c r="F88" s="178" t="s">
        <v>297</v>
      </c>
      <c r="I88" s="138"/>
      <c r="L88" s="34"/>
      <c r="M88" s="63"/>
      <c r="N88" s="35"/>
      <c r="O88" s="35"/>
      <c r="P88" s="35"/>
      <c r="Q88" s="35"/>
      <c r="R88" s="35"/>
      <c r="S88" s="35"/>
      <c r="T88" s="64"/>
      <c r="AT88" s="17" t="s">
        <v>130</v>
      </c>
      <c r="AU88" s="17" t="s">
        <v>81</v>
      </c>
    </row>
    <row r="89" spans="2:47" s="1" customFormat="1" ht="150" customHeight="1">
      <c r="B89" s="34"/>
      <c r="D89" s="177" t="s">
        <v>222</v>
      </c>
      <c r="F89" s="179" t="s">
        <v>299</v>
      </c>
      <c r="I89" s="138"/>
      <c r="L89" s="34"/>
      <c r="M89" s="63"/>
      <c r="N89" s="35"/>
      <c r="O89" s="35"/>
      <c r="P89" s="35"/>
      <c r="Q89" s="35"/>
      <c r="R89" s="35"/>
      <c r="S89" s="35"/>
      <c r="T89" s="64"/>
      <c r="AT89" s="17" t="s">
        <v>222</v>
      </c>
      <c r="AU89" s="17" t="s">
        <v>81</v>
      </c>
    </row>
    <row r="90" spans="2:63" s="10" customFormat="1" ht="29.25" customHeight="1">
      <c r="B90" s="150"/>
      <c r="D90" s="161" t="s">
        <v>72</v>
      </c>
      <c r="E90" s="162" t="s">
        <v>300</v>
      </c>
      <c r="F90" s="162" t="s">
        <v>301</v>
      </c>
      <c r="I90" s="153"/>
      <c r="J90" s="163">
        <f>BK90</f>
        <v>0</v>
      </c>
      <c r="L90" s="150"/>
      <c r="M90" s="155"/>
      <c r="N90" s="156"/>
      <c r="O90" s="156"/>
      <c r="P90" s="157">
        <f>SUM(P91:P93)</f>
        <v>0</v>
      </c>
      <c r="Q90" s="156"/>
      <c r="R90" s="157">
        <f>SUM(R91:R93)</f>
        <v>0</v>
      </c>
      <c r="S90" s="156"/>
      <c r="T90" s="158">
        <f>SUM(T91:T93)</f>
        <v>0</v>
      </c>
      <c r="AR90" s="151" t="s">
        <v>166</v>
      </c>
      <c r="AT90" s="159" t="s">
        <v>72</v>
      </c>
      <c r="AU90" s="159" t="s">
        <v>23</v>
      </c>
      <c r="AY90" s="151" t="s">
        <v>121</v>
      </c>
      <c r="BK90" s="160">
        <f>SUM(BK91:BK93)</f>
        <v>0</v>
      </c>
    </row>
    <row r="91" spans="2:65" s="1" customFormat="1" ht="22.5" customHeight="1">
      <c r="B91" s="164"/>
      <c r="C91" s="165" t="s">
        <v>166</v>
      </c>
      <c r="D91" s="165" t="s">
        <v>123</v>
      </c>
      <c r="E91" s="166" t="s">
        <v>300</v>
      </c>
      <c r="F91" s="167" t="s">
        <v>302</v>
      </c>
      <c r="G91" s="168" t="s">
        <v>228</v>
      </c>
      <c r="H91" s="169">
        <v>1</v>
      </c>
      <c r="I91" s="170"/>
      <c r="J91" s="171">
        <f>ROUND(I91*H91,2)</f>
        <v>0</v>
      </c>
      <c r="K91" s="167" t="s">
        <v>22</v>
      </c>
      <c r="L91" s="34"/>
      <c r="M91" s="172" t="s">
        <v>22</v>
      </c>
      <c r="N91" s="173" t="s">
        <v>44</v>
      </c>
      <c r="O91" s="35"/>
      <c r="P91" s="174">
        <f>O91*H91</f>
        <v>0</v>
      </c>
      <c r="Q91" s="174">
        <v>0</v>
      </c>
      <c r="R91" s="174">
        <f>Q91*H91</f>
        <v>0</v>
      </c>
      <c r="S91" s="174">
        <v>0</v>
      </c>
      <c r="T91" s="175">
        <f>S91*H91</f>
        <v>0</v>
      </c>
      <c r="AR91" s="17" t="s">
        <v>303</v>
      </c>
      <c r="AT91" s="17" t="s">
        <v>123</v>
      </c>
      <c r="AU91" s="17" t="s">
        <v>81</v>
      </c>
      <c r="AY91" s="17" t="s">
        <v>121</v>
      </c>
      <c r="BE91" s="176">
        <f>IF(N91="základní",J91,0)</f>
        <v>0</v>
      </c>
      <c r="BF91" s="176">
        <f>IF(N91="snížená",J91,0)</f>
        <v>0</v>
      </c>
      <c r="BG91" s="176">
        <f>IF(N91="zákl. přenesená",J91,0)</f>
        <v>0</v>
      </c>
      <c r="BH91" s="176">
        <f>IF(N91="sníž. přenesená",J91,0)</f>
        <v>0</v>
      </c>
      <c r="BI91" s="176">
        <f>IF(N91="nulová",J91,0)</f>
        <v>0</v>
      </c>
      <c r="BJ91" s="17" t="s">
        <v>23</v>
      </c>
      <c r="BK91" s="176">
        <f>ROUND(I91*H91,2)</f>
        <v>0</v>
      </c>
      <c r="BL91" s="17" t="s">
        <v>303</v>
      </c>
      <c r="BM91" s="17" t="s">
        <v>304</v>
      </c>
    </row>
    <row r="92" spans="2:47" s="1" customFormat="1" ht="22.5" customHeight="1">
      <c r="B92" s="34"/>
      <c r="D92" s="177" t="s">
        <v>130</v>
      </c>
      <c r="F92" s="178" t="s">
        <v>305</v>
      </c>
      <c r="I92" s="138"/>
      <c r="L92" s="34"/>
      <c r="M92" s="63"/>
      <c r="N92" s="35"/>
      <c r="O92" s="35"/>
      <c r="P92" s="35"/>
      <c r="Q92" s="35"/>
      <c r="R92" s="35"/>
      <c r="S92" s="35"/>
      <c r="T92" s="64"/>
      <c r="AT92" s="17" t="s">
        <v>130</v>
      </c>
      <c r="AU92" s="17" t="s">
        <v>81</v>
      </c>
    </row>
    <row r="93" spans="2:47" s="1" customFormat="1" ht="30" customHeight="1">
      <c r="B93" s="34"/>
      <c r="D93" s="177" t="s">
        <v>222</v>
      </c>
      <c r="F93" s="179" t="s">
        <v>306</v>
      </c>
      <c r="I93" s="138"/>
      <c r="L93" s="34"/>
      <c r="M93" s="63"/>
      <c r="N93" s="35"/>
      <c r="O93" s="35"/>
      <c r="P93" s="35"/>
      <c r="Q93" s="35"/>
      <c r="R93" s="35"/>
      <c r="S93" s="35"/>
      <c r="T93" s="64"/>
      <c r="AT93" s="17" t="s">
        <v>222</v>
      </c>
      <c r="AU93" s="17" t="s">
        <v>81</v>
      </c>
    </row>
    <row r="94" spans="2:63" s="10" customFormat="1" ht="29.25" customHeight="1">
      <c r="B94" s="150"/>
      <c r="D94" s="161" t="s">
        <v>72</v>
      </c>
      <c r="E94" s="162" t="s">
        <v>307</v>
      </c>
      <c r="F94" s="162" t="s">
        <v>308</v>
      </c>
      <c r="I94" s="153"/>
      <c r="J94" s="163">
        <f>BK94</f>
        <v>0</v>
      </c>
      <c r="L94" s="150"/>
      <c r="M94" s="155"/>
      <c r="N94" s="156"/>
      <c r="O94" s="156"/>
      <c r="P94" s="157">
        <f>SUM(P95:P97)</f>
        <v>0</v>
      </c>
      <c r="Q94" s="156"/>
      <c r="R94" s="157">
        <f>SUM(R95:R97)</f>
        <v>0</v>
      </c>
      <c r="S94" s="156"/>
      <c r="T94" s="158">
        <f>SUM(T95:T97)</f>
        <v>0</v>
      </c>
      <c r="AR94" s="151" t="s">
        <v>166</v>
      </c>
      <c r="AT94" s="159" t="s">
        <v>72</v>
      </c>
      <c r="AU94" s="159" t="s">
        <v>23</v>
      </c>
      <c r="AY94" s="151" t="s">
        <v>121</v>
      </c>
      <c r="BK94" s="160">
        <f>SUM(BK95:BK97)</f>
        <v>0</v>
      </c>
    </row>
    <row r="95" spans="2:65" s="1" customFormat="1" ht="22.5" customHeight="1">
      <c r="B95" s="164"/>
      <c r="C95" s="165" t="s">
        <v>183</v>
      </c>
      <c r="D95" s="165" t="s">
        <v>123</v>
      </c>
      <c r="E95" s="166" t="s">
        <v>309</v>
      </c>
      <c r="F95" s="167" t="s">
        <v>310</v>
      </c>
      <c r="G95" s="168" t="s">
        <v>228</v>
      </c>
      <c r="H95" s="169">
        <v>1</v>
      </c>
      <c r="I95" s="170"/>
      <c r="J95" s="171">
        <f>ROUND(I95*H95,2)</f>
        <v>0</v>
      </c>
      <c r="K95" s="167" t="s">
        <v>22</v>
      </c>
      <c r="L95" s="34"/>
      <c r="M95" s="172" t="s">
        <v>22</v>
      </c>
      <c r="N95" s="173" t="s">
        <v>44</v>
      </c>
      <c r="O95" s="35"/>
      <c r="P95" s="174">
        <f>O95*H95</f>
        <v>0</v>
      </c>
      <c r="Q95" s="174">
        <v>0</v>
      </c>
      <c r="R95" s="174">
        <f>Q95*H95</f>
        <v>0</v>
      </c>
      <c r="S95" s="174">
        <v>0</v>
      </c>
      <c r="T95" s="175">
        <f>S95*H95</f>
        <v>0</v>
      </c>
      <c r="AR95" s="17" t="s">
        <v>303</v>
      </c>
      <c r="AT95" s="17" t="s">
        <v>123</v>
      </c>
      <c r="AU95" s="17" t="s">
        <v>81</v>
      </c>
      <c r="AY95" s="17" t="s">
        <v>121</v>
      </c>
      <c r="BE95" s="176">
        <f>IF(N95="základní",J95,0)</f>
        <v>0</v>
      </c>
      <c r="BF95" s="176">
        <f>IF(N95="snížená",J95,0)</f>
        <v>0</v>
      </c>
      <c r="BG95" s="176">
        <f>IF(N95="zákl. přenesená",J95,0)</f>
        <v>0</v>
      </c>
      <c r="BH95" s="176">
        <f>IF(N95="sníž. přenesená",J95,0)</f>
        <v>0</v>
      </c>
      <c r="BI95" s="176">
        <f>IF(N95="nulová",J95,0)</f>
        <v>0</v>
      </c>
      <c r="BJ95" s="17" t="s">
        <v>23</v>
      </c>
      <c r="BK95" s="176">
        <f>ROUND(I95*H95,2)</f>
        <v>0</v>
      </c>
      <c r="BL95" s="17" t="s">
        <v>303</v>
      </c>
      <c r="BM95" s="17" t="s">
        <v>311</v>
      </c>
    </row>
    <row r="96" spans="2:47" s="1" customFormat="1" ht="22.5" customHeight="1">
      <c r="B96" s="34"/>
      <c r="D96" s="177" t="s">
        <v>130</v>
      </c>
      <c r="F96" s="178" t="s">
        <v>312</v>
      </c>
      <c r="I96" s="138"/>
      <c r="L96" s="34"/>
      <c r="M96" s="63"/>
      <c r="N96" s="35"/>
      <c r="O96" s="35"/>
      <c r="P96" s="35"/>
      <c r="Q96" s="35"/>
      <c r="R96" s="35"/>
      <c r="S96" s="35"/>
      <c r="T96" s="64"/>
      <c r="AT96" s="17" t="s">
        <v>130</v>
      </c>
      <c r="AU96" s="17" t="s">
        <v>81</v>
      </c>
    </row>
    <row r="97" spans="2:47" s="1" customFormat="1" ht="42" customHeight="1">
      <c r="B97" s="34"/>
      <c r="D97" s="177" t="s">
        <v>222</v>
      </c>
      <c r="F97" s="179" t="s">
        <v>313</v>
      </c>
      <c r="I97" s="138"/>
      <c r="L97" s="34"/>
      <c r="M97" s="63"/>
      <c r="N97" s="35"/>
      <c r="O97" s="35"/>
      <c r="P97" s="35"/>
      <c r="Q97" s="35"/>
      <c r="R97" s="35"/>
      <c r="S97" s="35"/>
      <c r="T97" s="64"/>
      <c r="AT97" s="17" t="s">
        <v>222</v>
      </c>
      <c r="AU97" s="17" t="s">
        <v>81</v>
      </c>
    </row>
    <row r="98" spans="2:63" s="10" customFormat="1" ht="29.25" customHeight="1">
      <c r="B98" s="150"/>
      <c r="D98" s="161" t="s">
        <v>72</v>
      </c>
      <c r="E98" s="162" t="s">
        <v>314</v>
      </c>
      <c r="F98" s="162" t="s">
        <v>315</v>
      </c>
      <c r="I98" s="153"/>
      <c r="J98" s="163">
        <f>BK98</f>
        <v>0</v>
      </c>
      <c r="L98" s="150"/>
      <c r="M98" s="155"/>
      <c r="N98" s="156"/>
      <c r="O98" s="156"/>
      <c r="P98" s="157">
        <f>SUM(P99:P104)</f>
        <v>0</v>
      </c>
      <c r="Q98" s="156"/>
      <c r="R98" s="157">
        <f>SUM(R99:R104)</f>
        <v>0</v>
      </c>
      <c r="S98" s="156"/>
      <c r="T98" s="158">
        <f>SUM(T99:T104)</f>
        <v>0</v>
      </c>
      <c r="AR98" s="151" t="s">
        <v>166</v>
      </c>
      <c r="AT98" s="159" t="s">
        <v>72</v>
      </c>
      <c r="AU98" s="159" t="s">
        <v>23</v>
      </c>
      <c r="AY98" s="151" t="s">
        <v>121</v>
      </c>
      <c r="BK98" s="160">
        <f>SUM(BK99:BK104)</f>
        <v>0</v>
      </c>
    </row>
    <row r="99" spans="2:65" s="1" customFormat="1" ht="22.5" customHeight="1">
      <c r="B99" s="164"/>
      <c r="C99" s="165" t="s">
        <v>171</v>
      </c>
      <c r="D99" s="165" t="s">
        <v>123</v>
      </c>
      <c r="E99" s="166" t="s">
        <v>316</v>
      </c>
      <c r="F99" s="167" t="s">
        <v>317</v>
      </c>
      <c r="G99" s="168" t="s">
        <v>228</v>
      </c>
      <c r="H99" s="169">
        <v>1</v>
      </c>
      <c r="I99" s="170"/>
      <c r="J99" s="171">
        <f>ROUND(I99*H99,2)</f>
        <v>0</v>
      </c>
      <c r="K99" s="167" t="s">
        <v>127</v>
      </c>
      <c r="L99" s="34"/>
      <c r="M99" s="172" t="s">
        <v>22</v>
      </c>
      <c r="N99" s="173" t="s">
        <v>44</v>
      </c>
      <c r="O99" s="35"/>
      <c r="P99" s="174">
        <f>O99*H99</f>
        <v>0</v>
      </c>
      <c r="Q99" s="174">
        <v>0</v>
      </c>
      <c r="R99" s="174">
        <f>Q99*H99</f>
        <v>0</v>
      </c>
      <c r="S99" s="174">
        <v>0</v>
      </c>
      <c r="T99" s="175">
        <f>S99*H99</f>
        <v>0</v>
      </c>
      <c r="AR99" s="17" t="s">
        <v>303</v>
      </c>
      <c r="AT99" s="17" t="s">
        <v>123</v>
      </c>
      <c r="AU99" s="17" t="s">
        <v>81</v>
      </c>
      <c r="AY99" s="17" t="s">
        <v>121</v>
      </c>
      <c r="BE99" s="176">
        <f>IF(N99="základní",J99,0)</f>
        <v>0</v>
      </c>
      <c r="BF99" s="176">
        <f>IF(N99="snížená",J99,0)</f>
        <v>0</v>
      </c>
      <c r="BG99" s="176">
        <f>IF(N99="zákl. přenesená",J99,0)</f>
        <v>0</v>
      </c>
      <c r="BH99" s="176">
        <f>IF(N99="sníž. přenesená",J99,0)</f>
        <v>0</v>
      </c>
      <c r="BI99" s="176">
        <f>IF(N99="nulová",J99,0)</f>
        <v>0</v>
      </c>
      <c r="BJ99" s="17" t="s">
        <v>23</v>
      </c>
      <c r="BK99" s="176">
        <f>ROUND(I99*H99,2)</f>
        <v>0</v>
      </c>
      <c r="BL99" s="17" t="s">
        <v>303</v>
      </c>
      <c r="BM99" s="17" t="s">
        <v>318</v>
      </c>
    </row>
    <row r="100" spans="2:47" s="1" customFormat="1" ht="22.5" customHeight="1">
      <c r="B100" s="34"/>
      <c r="D100" s="177" t="s">
        <v>130</v>
      </c>
      <c r="F100" s="178" t="s">
        <v>319</v>
      </c>
      <c r="I100" s="138"/>
      <c r="L100" s="34"/>
      <c r="M100" s="63"/>
      <c r="N100" s="35"/>
      <c r="O100" s="35"/>
      <c r="P100" s="35"/>
      <c r="Q100" s="35"/>
      <c r="R100" s="35"/>
      <c r="S100" s="35"/>
      <c r="T100" s="64"/>
      <c r="AT100" s="17" t="s">
        <v>130</v>
      </c>
      <c r="AU100" s="17" t="s">
        <v>81</v>
      </c>
    </row>
    <row r="101" spans="2:47" s="1" customFormat="1" ht="78" customHeight="1">
      <c r="B101" s="34"/>
      <c r="D101" s="181" t="s">
        <v>222</v>
      </c>
      <c r="F101" s="211" t="s">
        <v>320</v>
      </c>
      <c r="I101" s="138"/>
      <c r="L101" s="34"/>
      <c r="M101" s="63"/>
      <c r="N101" s="35"/>
      <c r="O101" s="35"/>
      <c r="P101" s="35"/>
      <c r="Q101" s="35"/>
      <c r="R101" s="35"/>
      <c r="S101" s="35"/>
      <c r="T101" s="64"/>
      <c r="AT101" s="17" t="s">
        <v>222</v>
      </c>
      <c r="AU101" s="17" t="s">
        <v>81</v>
      </c>
    </row>
    <row r="102" spans="2:65" s="1" customFormat="1" ht="22.5" customHeight="1">
      <c r="B102" s="164"/>
      <c r="C102" s="165" t="s">
        <v>193</v>
      </c>
      <c r="D102" s="165" t="s">
        <v>123</v>
      </c>
      <c r="E102" s="166" t="s">
        <v>321</v>
      </c>
      <c r="F102" s="167" t="s">
        <v>322</v>
      </c>
      <c r="G102" s="168" t="s">
        <v>228</v>
      </c>
      <c r="H102" s="169">
        <v>1</v>
      </c>
      <c r="I102" s="170"/>
      <c r="J102" s="171">
        <f>ROUND(I102*H102,2)</f>
        <v>0</v>
      </c>
      <c r="K102" s="167" t="s">
        <v>127</v>
      </c>
      <c r="L102" s="34"/>
      <c r="M102" s="172" t="s">
        <v>22</v>
      </c>
      <c r="N102" s="173" t="s">
        <v>44</v>
      </c>
      <c r="O102" s="35"/>
      <c r="P102" s="174">
        <f>O102*H102</f>
        <v>0</v>
      </c>
      <c r="Q102" s="174">
        <v>0</v>
      </c>
      <c r="R102" s="174">
        <f>Q102*H102</f>
        <v>0</v>
      </c>
      <c r="S102" s="174">
        <v>0</v>
      </c>
      <c r="T102" s="175">
        <f>S102*H102</f>
        <v>0</v>
      </c>
      <c r="AR102" s="17" t="s">
        <v>303</v>
      </c>
      <c r="AT102" s="17" t="s">
        <v>123</v>
      </c>
      <c r="AU102" s="17" t="s">
        <v>81</v>
      </c>
      <c r="AY102" s="17" t="s">
        <v>121</v>
      </c>
      <c r="BE102" s="176">
        <f>IF(N102="základní",J102,0)</f>
        <v>0</v>
      </c>
      <c r="BF102" s="176">
        <f>IF(N102="snížená",J102,0)</f>
        <v>0</v>
      </c>
      <c r="BG102" s="176">
        <f>IF(N102="zákl. přenesená",J102,0)</f>
        <v>0</v>
      </c>
      <c r="BH102" s="176">
        <f>IF(N102="sníž. přenesená",J102,0)</f>
        <v>0</v>
      </c>
      <c r="BI102" s="176">
        <f>IF(N102="nulová",J102,0)</f>
        <v>0</v>
      </c>
      <c r="BJ102" s="17" t="s">
        <v>23</v>
      </c>
      <c r="BK102" s="176">
        <f>ROUND(I102*H102,2)</f>
        <v>0</v>
      </c>
      <c r="BL102" s="17" t="s">
        <v>303</v>
      </c>
      <c r="BM102" s="17" t="s">
        <v>323</v>
      </c>
    </row>
    <row r="103" spans="2:47" s="1" customFormat="1" ht="22.5" customHeight="1">
      <c r="B103" s="34"/>
      <c r="D103" s="177" t="s">
        <v>130</v>
      </c>
      <c r="F103" s="178" t="s">
        <v>324</v>
      </c>
      <c r="I103" s="138"/>
      <c r="L103" s="34"/>
      <c r="M103" s="63"/>
      <c r="N103" s="35"/>
      <c r="O103" s="35"/>
      <c r="P103" s="35"/>
      <c r="Q103" s="35"/>
      <c r="R103" s="35"/>
      <c r="S103" s="35"/>
      <c r="T103" s="64"/>
      <c r="AT103" s="17" t="s">
        <v>130</v>
      </c>
      <c r="AU103" s="17" t="s">
        <v>81</v>
      </c>
    </row>
    <row r="104" spans="2:47" s="1" customFormat="1" ht="54" customHeight="1">
      <c r="B104" s="34"/>
      <c r="D104" s="177" t="s">
        <v>222</v>
      </c>
      <c r="F104" s="179" t="s">
        <v>325</v>
      </c>
      <c r="I104" s="138"/>
      <c r="L104" s="34"/>
      <c r="M104" s="228"/>
      <c r="N104" s="229"/>
      <c r="O104" s="229"/>
      <c r="P104" s="229"/>
      <c r="Q104" s="229"/>
      <c r="R104" s="229"/>
      <c r="S104" s="229"/>
      <c r="T104" s="230"/>
      <c r="AT104" s="17" t="s">
        <v>222</v>
      </c>
      <c r="AU104" s="17" t="s">
        <v>81</v>
      </c>
    </row>
    <row r="105" spans="2:12" s="1" customFormat="1" ht="6.75" customHeight="1">
      <c r="B105" s="49"/>
      <c r="C105" s="50"/>
      <c r="D105" s="50"/>
      <c r="E105" s="50"/>
      <c r="F105" s="50"/>
      <c r="G105" s="50"/>
      <c r="H105" s="50"/>
      <c r="I105" s="116"/>
      <c r="J105" s="50"/>
      <c r="K105" s="50"/>
      <c r="L105" s="34"/>
    </row>
    <row r="180" ht="13.5">
      <c r="AT180" s="227"/>
    </row>
  </sheetData>
  <sheetProtection password="CC35" sheet="1" objects="1" scenarios="1" formatColumns="0" formatRows="0" sort="0" autoFilter="0"/>
  <autoFilter ref="C80:K80"/>
  <mergeCells count="9">
    <mergeCell ref="E73:H73"/>
    <mergeCell ref="G1:H1"/>
    <mergeCell ref="L2:V2"/>
    <mergeCell ref="E7:H7"/>
    <mergeCell ref="E9:H9"/>
    <mergeCell ref="E24:H24"/>
    <mergeCell ref="E45:H45"/>
    <mergeCell ref="E47:H47"/>
    <mergeCell ref="E71:H71"/>
  </mergeCells>
  <hyperlinks>
    <hyperlink ref="F1:G1" location="C2" tooltip="Krycí list soupisu" display="1) Krycí list soupisu"/>
    <hyperlink ref="G1:H1" location="C54" tooltip="Rekapitulace" display="2) Rekapitulace"/>
    <hyperlink ref="J1" location="C80"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140625" defaultRowHeight="13.5"/>
  <cols>
    <col min="1" max="1" width="7.140625" style="282" customWidth="1"/>
    <col min="2" max="2" width="1.421875" style="282" customWidth="1"/>
    <col min="3" max="4" width="4.28125" style="282" customWidth="1"/>
    <col min="5" max="5" width="10.00390625" style="282" customWidth="1"/>
    <col min="6" max="6" width="7.8515625" style="282" customWidth="1"/>
    <col min="7" max="7" width="4.28125" style="282" customWidth="1"/>
    <col min="8" max="8" width="66.7109375" style="282" customWidth="1"/>
    <col min="9" max="10" width="17.140625" style="282" customWidth="1"/>
    <col min="11" max="11" width="1.421875" style="282" customWidth="1"/>
    <col min="12" max="16384" width="9.140625" style="282" customWidth="1"/>
  </cols>
  <sheetData>
    <row r="1" ht="37.5" customHeight="1"/>
    <row r="2" spans="2:11" ht="7.5" customHeight="1">
      <c r="B2" s="283"/>
      <c r="C2" s="284"/>
      <c r="D2" s="284"/>
      <c r="E2" s="284"/>
      <c r="F2" s="284"/>
      <c r="G2" s="284"/>
      <c r="H2" s="284"/>
      <c r="I2" s="284"/>
      <c r="J2" s="284"/>
      <c r="K2" s="285"/>
    </row>
    <row r="3" spans="2:11" s="289" customFormat="1" ht="45" customHeight="1">
      <c r="B3" s="286"/>
      <c r="C3" s="287" t="s">
        <v>333</v>
      </c>
      <c r="D3" s="287"/>
      <c r="E3" s="287"/>
      <c r="F3" s="287"/>
      <c r="G3" s="287"/>
      <c r="H3" s="287"/>
      <c r="I3" s="287"/>
      <c r="J3" s="287"/>
      <c r="K3" s="288"/>
    </row>
    <row r="4" spans="2:11" ht="25.5" customHeight="1">
      <c r="B4" s="290"/>
      <c r="C4" s="291" t="s">
        <v>334</v>
      </c>
      <c r="D4" s="291"/>
      <c r="E4" s="291"/>
      <c r="F4" s="291"/>
      <c r="G4" s="291"/>
      <c r="H4" s="291"/>
      <c r="I4" s="291"/>
      <c r="J4" s="291"/>
      <c r="K4" s="292"/>
    </row>
    <row r="5" spans="2:11" ht="5.25" customHeight="1">
      <c r="B5" s="290"/>
      <c r="C5" s="293"/>
      <c r="D5" s="293"/>
      <c r="E5" s="293"/>
      <c r="F5" s="293"/>
      <c r="G5" s="293"/>
      <c r="H5" s="293"/>
      <c r="I5" s="293"/>
      <c r="J5" s="293"/>
      <c r="K5" s="292"/>
    </row>
    <row r="6" spans="2:11" ht="15" customHeight="1">
      <c r="B6" s="290"/>
      <c r="C6" s="294" t="s">
        <v>335</v>
      </c>
      <c r="D6" s="294"/>
      <c r="E6" s="294"/>
      <c r="F6" s="294"/>
      <c r="G6" s="294"/>
      <c r="H6" s="294"/>
      <c r="I6" s="294"/>
      <c r="J6" s="294"/>
      <c r="K6" s="292"/>
    </row>
    <row r="7" spans="2:11" ht="15" customHeight="1">
      <c r="B7" s="295"/>
      <c r="C7" s="294" t="s">
        <v>336</v>
      </c>
      <c r="D7" s="294"/>
      <c r="E7" s="294"/>
      <c r="F7" s="294"/>
      <c r="G7" s="294"/>
      <c r="H7" s="294"/>
      <c r="I7" s="294"/>
      <c r="J7" s="294"/>
      <c r="K7" s="292"/>
    </row>
    <row r="8" spans="2:11" ht="12.75" customHeight="1">
      <c r="B8" s="295"/>
      <c r="C8" s="296"/>
      <c r="D8" s="296"/>
      <c r="E8" s="296"/>
      <c r="F8" s="296"/>
      <c r="G8" s="296"/>
      <c r="H8" s="296"/>
      <c r="I8" s="296"/>
      <c r="J8" s="296"/>
      <c r="K8" s="292"/>
    </row>
    <row r="9" spans="2:11" ht="15" customHeight="1">
      <c r="B9" s="295"/>
      <c r="C9" s="294" t="s">
        <v>337</v>
      </c>
      <c r="D9" s="294"/>
      <c r="E9" s="294"/>
      <c r="F9" s="294"/>
      <c r="G9" s="294"/>
      <c r="H9" s="294"/>
      <c r="I9" s="294"/>
      <c r="J9" s="294"/>
      <c r="K9" s="292"/>
    </row>
    <row r="10" spans="2:11" ht="15" customHeight="1">
      <c r="B10" s="295"/>
      <c r="C10" s="296"/>
      <c r="D10" s="294" t="s">
        <v>338</v>
      </c>
      <c r="E10" s="294"/>
      <c r="F10" s="294"/>
      <c r="G10" s="294"/>
      <c r="H10" s="294"/>
      <c r="I10" s="294"/>
      <c r="J10" s="294"/>
      <c r="K10" s="292"/>
    </row>
    <row r="11" spans="2:11" ht="15" customHeight="1">
      <c r="B11" s="295"/>
      <c r="C11" s="297"/>
      <c r="D11" s="294" t="s">
        <v>339</v>
      </c>
      <c r="E11" s="294"/>
      <c r="F11" s="294"/>
      <c r="G11" s="294"/>
      <c r="H11" s="294"/>
      <c r="I11" s="294"/>
      <c r="J11" s="294"/>
      <c r="K11" s="292"/>
    </row>
    <row r="12" spans="2:11" ht="12.75" customHeight="1">
      <c r="B12" s="295"/>
      <c r="C12" s="297"/>
      <c r="D12" s="297"/>
      <c r="E12" s="297"/>
      <c r="F12" s="297"/>
      <c r="G12" s="297"/>
      <c r="H12" s="297"/>
      <c r="I12" s="297"/>
      <c r="J12" s="297"/>
      <c r="K12" s="292"/>
    </row>
    <row r="13" spans="2:11" ht="15" customHeight="1">
      <c r="B13" s="295"/>
      <c r="C13" s="297"/>
      <c r="D13" s="294" t="s">
        <v>340</v>
      </c>
      <c r="E13" s="294"/>
      <c r="F13" s="294"/>
      <c r="G13" s="294"/>
      <c r="H13" s="294"/>
      <c r="I13" s="294"/>
      <c r="J13" s="294"/>
      <c r="K13" s="292"/>
    </row>
    <row r="14" spans="2:11" ht="15" customHeight="1">
      <c r="B14" s="295"/>
      <c r="C14" s="297"/>
      <c r="D14" s="294" t="s">
        <v>341</v>
      </c>
      <c r="E14" s="294"/>
      <c r="F14" s="294"/>
      <c r="G14" s="294"/>
      <c r="H14" s="294"/>
      <c r="I14" s="294"/>
      <c r="J14" s="294"/>
      <c r="K14" s="292"/>
    </row>
    <row r="15" spans="2:11" ht="15" customHeight="1">
      <c r="B15" s="295"/>
      <c r="C15" s="297"/>
      <c r="D15" s="294" t="s">
        <v>342</v>
      </c>
      <c r="E15" s="294"/>
      <c r="F15" s="294"/>
      <c r="G15" s="294"/>
      <c r="H15" s="294"/>
      <c r="I15" s="294"/>
      <c r="J15" s="294"/>
      <c r="K15" s="292"/>
    </row>
    <row r="16" spans="2:11" ht="15" customHeight="1">
      <c r="B16" s="295"/>
      <c r="C16" s="297"/>
      <c r="D16" s="297"/>
      <c r="E16" s="298" t="s">
        <v>79</v>
      </c>
      <c r="F16" s="294" t="s">
        <v>343</v>
      </c>
      <c r="G16" s="294"/>
      <c r="H16" s="294"/>
      <c r="I16" s="294"/>
      <c r="J16" s="294"/>
      <c r="K16" s="292"/>
    </row>
    <row r="17" spans="2:11" ht="15" customHeight="1">
      <c r="B17" s="295"/>
      <c r="C17" s="297"/>
      <c r="D17" s="297"/>
      <c r="E17" s="298" t="s">
        <v>344</v>
      </c>
      <c r="F17" s="294" t="s">
        <v>345</v>
      </c>
      <c r="G17" s="294"/>
      <c r="H17" s="294"/>
      <c r="I17" s="294"/>
      <c r="J17" s="294"/>
      <c r="K17" s="292"/>
    </row>
    <row r="18" spans="2:11" ht="15" customHeight="1">
      <c r="B18" s="295"/>
      <c r="C18" s="297"/>
      <c r="D18" s="297"/>
      <c r="E18" s="298" t="s">
        <v>346</v>
      </c>
      <c r="F18" s="294" t="s">
        <v>347</v>
      </c>
      <c r="G18" s="294"/>
      <c r="H18" s="294"/>
      <c r="I18" s="294"/>
      <c r="J18" s="294"/>
      <c r="K18" s="292"/>
    </row>
    <row r="19" spans="2:11" ht="15" customHeight="1">
      <c r="B19" s="295"/>
      <c r="C19" s="297"/>
      <c r="D19" s="297"/>
      <c r="E19" s="298" t="s">
        <v>82</v>
      </c>
      <c r="F19" s="294" t="s">
        <v>83</v>
      </c>
      <c r="G19" s="294"/>
      <c r="H19" s="294"/>
      <c r="I19" s="294"/>
      <c r="J19" s="294"/>
      <c r="K19" s="292"/>
    </row>
    <row r="20" spans="2:11" ht="15" customHeight="1">
      <c r="B20" s="295"/>
      <c r="C20" s="297"/>
      <c r="D20" s="297"/>
      <c r="E20" s="298" t="s">
        <v>348</v>
      </c>
      <c r="F20" s="294" t="s">
        <v>349</v>
      </c>
      <c r="G20" s="294"/>
      <c r="H20" s="294"/>
      <c r="I20" s="294"/>
      <c r="J20" s="294"/>
      <c r="K20" s="292"/>
    </row>
    <row r="21" spans="2:11" ht="15" customHeight="1">
      <c r="B21" s="295"/>
      <c r="C21" s="297"/>
      <c r="D21" s="297"/>
      <c r="E21" s="298" t="s">
        <v>350</v>
      </c>
      <c r="F21" s="294" t="s">
        <v>351</v>
      </c>
      <c r="G21" s="294"/>
      <c r="H21" s="294"/>
      <c r="I21" s="294"/>
      <c r="J21" s="294"/>
      <c r="K21" s="292"/>
    </row>
    <row r="22" spans="2:11" ht="12.75" customHeight="1">
      <c r="B22" s="295"/>
      <c r="C22" s="297"/>
      <c r="D22" s="297"/>
      <c r="E22" s="297"/>
      <c r="F22" s="297"/>
      <c r="G22" s="297"/>
      <c r="H22" s="297"/>
      <c r="I22" s="297"/>
      <c r="J22" s="297"/>
      <c r="K22" s="292"/>
    </row>
    <row r="23" spans="2:11" ht="15" customHeight="1">
      <c r="B23" s="295"/>
      <c r="C23" s="294" t="s">
        <v>352</v>
      </c>
      <c r="D23" s="294"/>
      <c r="E23" s="294"/>
      <c r="F23" s="294"/>
      <c r="G23" s="294"/>
      <c r="H23" s="294"/>
      <c r="I23" s="294"/>
      <c r="J23" s="294"/>
      <c r="K23" s="292"/>
    </row>
    <row r="24" spans="2:11" ht="15" customHeight="1">
      <c r="B24" s="295"/>
      <c r="C24" s="294" t="s">
        <v>353</v>
      </c>
      <c r="D24" s="294"/>
      <c r="E24" s="294"/>
      <c r="F24" s="294"/>
      <c r="G24" s="294"/>
      <c r="H24" s="294"/>
      <c r="I24" s="294"/>
      <c r="J24" s="294"/>
      <c r="K24" s="292"/>
    </row>
    <row r="25" spans="2:11" ht="15" customHeight="1">
      <c r="B25" s="295"/>
      <c r="C25" s="296"/>
      <c r="D25" s="294" t="s">
        <v>354</v>
      </c>
      <c r="E25" s="294"/>
      <c r="F25" s="294"/>
      <c r="G25" s="294"/>
      <c r="H25" s="294"/>
      <c r="I25" s="294"/>
      <c r="J25" s="294"/>
      <c r="K25" s="292"/>
    </row>
    <row r="26" spans="2:11" ht="15" customHeight="1">
      <c r="B26" s="295"/>
      <c r="C26" s="297"/>
      <c r="D26" s="294" t="s">
        <v>355</v>
      </c>
      <c r="E26" s="294"/>
      <c r="F26" s="294"/>
      <c r="G26" s="294"/>
      <c r="H26" s="294"/>
      <c r="I26" s="294"/>
      <c r="J26" s="294"/>
      <c r="K26" s="292"/>
    </row>
    <row r="27" spans="2:11" ht="12.75" customHeight="1">
      <c r="B27" s="295"/>
      <c r="C27" s="297"/>
      <c r="D27" s="297"/>
      <c r="E27" s="297"/>
      <c r="F27" s="297"/>
      <c r="G27" s="297"/>
      <c r="H27" s="297"/>
      <c r="I27" s="297"/>
      <c r="J27" s="297"/>
      <c r="K27" s="292"/>
    </row>
    <row r="28" spans="2:11" ht="15" customHeight="1">
      <c r="B28" s="295"/>
      <c r="C28" s="297"/>
      <c r="D28" s="294" t="s">
        <v>356</v>
      </c>
      <c r="E28" s="294"/>
      <c r="F28" s="294"/>
      <c r="G28" s="294"/>
      <c r="H28" s="294"/>
      <c r="I28" s="294"/>
      <c r="J28" s="294"/>
      <c r="K28" s="292"/>
    </row>
    <row r="29" spans="2:11" ht="15" customHeight="1">
      <c r="B29" s="295"/>
      <c r="C29" s="297"/>
      <c r="D29" s="294" t="s">
        <v>357</v>
      </c>
      <c r="E29" s="294"/>
      <c r="F29" s="294"/>
      <c r="G29" s="294"/>
      <c r="H29" s="294"/>
      <c r="I29" s="294"/>
      <c r="J29" s="294"/>
      <c r="K29" s="292"/>
    </row>
    <row r="30" spans="2:11" ht="12.75" customHeight="1">
      <c r="B30" s="295"/>
      <c r="C30" s="297"/>
      <c r="D30" s="297"/>
      <c r="E30" s="297"/>
      <c r="F30" s="297"/>
      <c r="G30" s="297"/>
      <c r="H30" s="297"/>
      <c r="I30" s="297"/>
      <c r="J30" s="297"/>
      <c r="K30" s="292"/>
    </row>
    <row r="31" spans="2:11" ht="15" customHeight="1">
      <c r="B31" s="295"/>
      <c r="C31" s="297"/>
      <c r="D31" s="294" t="s">
        <v>358</v>
      </c>
      <c r="E31" s="294"/>
      <c r="F31" s="294"/>
      <c r="G31" s="294"/>
      <c r="H31" s="294"/>
      <c r="I31" s="294"/>
      <c r="J31" s="294"/>
      <c r="K31" s="292"/>
    </row>
    <row r="32" spans="2:11" ht="15" customHeight="1">
      <c r="B32" s="295"/>
      <c r="C32" s="297"/>
      <c r="D32" s="294" t="s">
        <v>359</v>
      </c>
      <c r="E32" s="294"/>
      <c r="F32" s="294"/>
      <c r="G32" s="294"/>
      <c r="H32" s="294"/>
      <c r="I32" s="294"/>
      <c r="J32" s="294"/>
      <c r="K32" s="292"/>
    </row>
    <row r="33" spans="2:11" ht="15" customHeight="1">
      <c r="B33" s="295"/>
      <c r="C33" s="297"/>
      <c r="D33" s="294" t="s">
        <v>360</v>
      </c>
      <c r="E33" s="294"/>
      <c r="F33" s="294"/>
      <c r="G33" s="294"/>
      <c r="H33" s="294"/>
      <c r="I33" s="294"/>
      <c r="J33" s="294"/>
      <c r="K33" s="292"/>
    </row>
    <row r="34" spans="2:11" ht="15" customHeight="1">
      <c r="B34" s="295"/>
      <c r="C34" s="297"/>
      <c r="D34" s="296"/>
      <c r="E34" s="299" t="s">
        <v>106</v>
      </c>
      <c r="F34" s="296"/>
      <c r="G34" s="294" t="s">
        <v>361</v>
      </c>
      <c r="H34" s="294"/>
      <c r="I34" s="294"/>
      <c r="J34" s="294"/>
      <c r="K34" s="292"/>
    </row>
    <row r="35" spans="2:11" ht="30.75" customHeight="1">
      <c r="B35" s="295"/>
      <c r="C35" s="297"/>
      <c r="D35" s="296"/>
      <c r="E35" s="299" t="s">
        <v>362</v>
      </c>
      <c r="F35" s="296"/>
      <c r="G35" s="294" t="s">
        <v>363</v>
      </c>
      <c r="H35" s="294"/>
      <c r="I35" s="294"/>
      <c r="J35" s="294"/>
      <c r="K35" s="292"/>
    </row>
    <row r="36" spans="2:11" ht="15" customHeight="1">
      <c r="B36" s="295"/>
      <c r="C36" s="297"/>
      <c r="D36" s="296"/>
      <c r="E36" s="299" t="s">
        <v>54</v>
      </c>
      <c r="F36" s="296"/>
      <c r="G36" s="294" t="s">
        <v>364</v>
      </c>
      <c r="H36" s="294"/>
      <c r="I36" s="294"/>
      <c r="J36" s="294"/>
      <c r="K36" s="292"/>
    </row>
    <row r="37" spans="2:11" ht="15" customHeight="1">
      <c r="B37" s="295"/>
      <c r="C37" s="297"/>
      <c r="D37" s="296"/>
      <c r="E37" s="299" t="s">
        <v>107</v>
      </c>
      <c r="F37" s="296"/>
      <c r="G37" s="294" t="s">
        <v>365</v>
      </c>
      <c r="H37" s="294"/>
      <c r="I37" s="294"/>
      <c r="J37" s="294"/>
      <c r="K37" s="292"/>
    </row>
    <row r="38" spans="2:11" ht="15" customHeight="1">
      <c r="B38" s="295"/>
      <c r="C38" s="297"/>
      <c r="D38" s="296"/>
      <c r="E38" s="299" t="s">
        <v>108</v>
      </c>
      <c r="F38" s="296"/>
      <c r="G38" s="294" t="s">
        <v>366</v>
      </c>
      <c r="H38" s="294"/>
      <c r="I38" s="294"/>
      <c r="J38" s="294"/>
      <c r="K38" s="292"/>
    </row>
    <row r="39" spans="2:11" ht="15" customHeight="1">
      <c r="B39" s="295"/>
      <c r="C39" s="297"/>
      <c r="D39" s="296"/>
      <c r="E39" s="299" t="s">
        <v>109</v>
      </c>
      <c r="F39" s="296"/>
      <c r="G39" s="294" t="s">
        <v>367</v>
      </c>
      <c r="H39" s="294"/>
      <c r="I39" s="294"/>
      <c r="J39" s="294"/>
      <c r="K39" s="292"/>
    </row>
    <row r="40" spans="2:11" ht="15" customHeight="1">
      <c r="B40" s="295"/>
      <c r="C40" s="297"/>
      <c r="D40" s="296"/>
      <c r="E40" s="299" t="s">
        <v>368</v>
      </c>
      <c r="F40" s="296"/>
      <c r="G40" s="294" t="s">
        <v>369</v>
      </c>
      <c r="H40" s="294"/>
      <c r="I40" s="294"/>
      <c r="J40" s="294"/>
      <c r="K40" s="292"/>
    </row>
    <row r="41" spans="2:11" ht="15" customHeight="1">
      <c r="B41" s="295"/>
      <c r="C41" s="297"/>
      <c r="D41" s="296"/>
      <c r="E41" s="299"/>
      <c r="F41" s="296"/>
      <c r="G41" s="294" t="s">
        <v>370</v>
      </c>
      <c r="H41" s="294"/>
      <c r="I41" s="294"/>
      <c r="J41" s="294"/>
      <c r="K41" s="292"/>
    </row>
    <row r="42" spans="2:11" ht="15" customHeight="1">
      <c r="B42" s="295"/>
      <c r="C42" s="297"/>
      <c r="D42" s="296"/>
      <c r="E42" s="299" t="s">
        <v>371</v>
      </c>
      <c r="F42" s="296"/>
      <c r="G42" s="294" t="s">
        <v>372</v>
      </c>
      <c r="H42" s="294"/>
      <c r="I42" s="294"/>
      <c r="J42" s="294"/>
      <c r="K42" s="292"/>
    </row>
    <row r="43" spans="2:11" ht="15" customHeight="1">
      <c r="B43" s="295"/>
      <c r="C43" s="297"/>
      <c r="D43" s="296"/>
      <c r="E43" s="299" t="s">
        <v>111</v>
      </c>
      <c r="F43" s="296"/>
      <c r="G43" s="294" t="s">
        <v>373</v>
      </c>
      <c r="H43" s="294"/>
      <c r="I43" s="294"/>
      <c r="J43" s="294"/>
      <c r="K43" s="292"/>
    </row>
    <row r="44" spans="2:11" ht="12.75" customHeight="1">
      <c r="B44" s="295"/>
      <c r="C44" s="297"/>
      <c r="D44" s="296"/>
      <c r="E44" s="296"/>
      <c r="F44" s="296"/>
      <c r="G44" s="296"/>
      <c r="H44" s="296"/>
      <c r="I44" s="296"/>
      <c r="J44" s="296"/>
      <c r="K44" s="292"/>
    </row>
    <row r="45" spans="2:11" ht="15" customHeight="1">
      <c r="B45" s="295"/>
      <c r="C45" s="297"/>
      <c r="D45" s="294" t="s">
        <v>374</v>
      </c>
      <c r="E45" s="294"/>
      <c r="F45" s="294"/>
      <c r="G45" s="294"/>
      <c r="H45" s="294"/>
      <c r="I45" s="294"/>
      <c r="J45" s="294"/>
      <c r="K45" s="292"/>
    </row>
    <row r="46" spans="2:11" ht="15" customHeight="1">
      <c r="B46" s="295"/>
      <c r="C46" s="297"/>
      <c r="D46" s="297"/>
      <c r="E46" s="294" t="s">
        <v>375</v>
      </c>
      <c r="F46" s="294"/>
      <c r="G46" s="294"/>
      <c r="H46" s="294"/>
      <c r="I46" s="294"/>
      <c r="J46" s="294"/>
      <c r="K46" s="292"/>
    </row>
    <row r="47" spans="2:11" ht="15" customHeight="1">
      <c r="B47" s="295"/>
      <c r="C47" s="297"/>
      <c r="D47" s="297"/>
      <c r="E47" s="294" t="s">
        <v>376</v>
      </c>
      <c r="F47" s="294"/>
      <c r="G47" s="294"/>
      <c r="H47" s="294"/>
      <c r="I47" s="294"/>
      <c r="J47" s="294"/>
      <c r="K47" s="292"/>
    </row>
    <row r="48" spans="2:11" ht="15" customHeight="1">
      <c r="B48" s="295"/>
      <c r="C48" s="297"/>
      <c r="D48" s="297"/>
      <c r="E48" s="294" t="s">
        <v>377</v>
      </c>
      <c r="F48" s="294"/>
      <c r="G48" s="294"/>
      <c r="H48" s="294"/>
      <c r="I48" s="294"/>
      <c r="J48" s="294"/>
      <c r="K48" s="292"/>
    </row>
    <row r="49" spans="2:11" ht="15" customHeight="1">
      <c r="B49" s="295"/>
      <c r="C49" s="297"/>
      <c r="D49" s="294" t="s">
        <v>378</v>
      </c>
      <c r="E49" s="294"/>
      <c r="F49" s="294"/>
      <c r="G49" s="294"/>
      <c r="H49" s="294"/>
      <c r="I49" s="294"/>
      <c r="J49" s="294"/>
      <c r="K49" s="292"/>
    </row>
    <row r="50" spans="2:11" ht="25.5" customHeight="1">
      <c r="B50" s="290"/>
      <c r="C50" s="291" t="s">
        <v>379</v>
      </c>
      <c r="D50" s="291"/>
      <c r="E50" s="291"/>
      <c r="F50" s="291"/>
      <c r="G50" s="291"/>
      <c r="H50" s="291"/>
      <c r="I50" s="291"/>
      <c r="J50" s="291"/>
      <c r="K50" s="292"/>
    </row>
    <row r="51" spans="2:11" ht="5.25" customHeight="1">
      <c r="B51" s="290"/>
      <c r="C51" s="293"/>
      <c r="D51" s="293"/>
      <c r="E51" s="293"/>
      <c r="F51" s="293"/>
      <c r="G51" s="293"/>
      <c r="H51" s="293"/>
      <c r="I51" s="293"/>
      <c r="J51" s="293"/>
      <c r="K51" s="292"/>
    </row>
    <row r="52" spans="2:11" ht="15" customHeight="1">
      <c r="B52" s="290"/>
      <c r="C52" s="294" t="s">
        <v>380</v>
      </c>
      <c r="D52" s="294"/>
      <c r="E52" s="294"/>
      <c r="F52" s="294"/>
      <c r="G52" s="294"/>
      <c r="H52" s="294"/>
      <c r="I52" s="294"/>
      <c r="J52" s="294"/>
      <c r="K52" s="292"/>
    </row>
    <row r="53" spans="2:11" ht="15" customHeight="1">
      <c r="B53" s="290"/>
      <c r="C53" s="294" t="s">
        <v>381</v>
      </c>
      <c r="D53" s="294"/>
      <c r="E53" s="294"/>
      <c r="F53" s="294"/>
      <c r="G53" s="294"/>
      <c r="H53" s="294"/>
      <c r="I53" s="294"/>
      <c r="J53" s="294"/>
      <c r="K53" s="292"/>
    </row>
    <row r="54" spans="2:11" ht="12.75" customHeight="1">
      <c r="B54" s="290"/>
      <c r="C54" s="296"/>
      <c r="D54" s="296"/>
      <c r="E54" s="296"/>
      <c r="F54" s="296"/>
      <c r="G54" s="296"/>
      <c r="H54" s="296"/>
      <c r="I54" s="296"/>
      <c r="J54" s="296"/>
      <c r="K54" s="292"/>
    </row>
    <row r="55" spans="2:11" ht="15" customHeight="1">
      <c r="B55" s="290"/>
      <c r="C55" s="294" t="s">
        <v>382</v>
      </c>
      <c r="D55" s="294"/>
      <c r="E55" s="294"/>
      <c r="F55" s="294"/>
      <c r="G55" s="294"/>
      <c r="H55" s="294"/>
      <c r="I55" s="294"/>
      <c r="J55" s="294"/>
      <c r="K55" s="292"/>
    </row>
    <row r="56" spans="2:11" ht="15" customHeight="1">
      <c r="B56" s="290"/>
      <c r="C56" s="297"/>
      <c r="D56" s="294" t="s">
        <v>383</v>
      </c>
      <c r="E56" s="294"/>
      <c r="F56" s="294"/>
      <c r="G56" s="294"/>
      <c r="H56" s="294"/>
      <c r="I56" s="294"/>
      <c r="J56" s="294"/>
      <c r="K56" s="292"/>
    </row>
    <row r="57" spans="2:11" ht="15" customHeight="1">
      <c r="B57" s="290"/>
      <c r="C57" s="297"/>
      <c r="D57" s="294" t="s">
        <v>384</v>
      </c>
      <c r="E57" s="294"/>
      <c r="F57" s="294"/>
      <c r="G57" s="294"/>
      <c r="H57" s="294"/>
      <c r="I57" s="294"/>
      <c r="J57" s="294"/>
      <c r="K57" s="292"/>
    </row>
    <row r="58" spans="2:11" ht="15" customHeight="1">
      <c r="B58" s="290"/>
      <c r="C58" s="297"/>
      <c r="D58" s="294" t="s">
        <v>385</v>
      </c>
      <c r="E58" s="294"/>
      <c r="F58" s="294"/>
      <c r="G58" s="294"/>
      <c r="H58" s="294"/>
      <c r="I58" s="294"/>
      <c r="J58" s="294"/>
      <c r="K58" s="292"/>
    </row>
    <row r="59" spans="2:11" ht="15" customHeight="1">
      <c r="B59" s="290"/>
      <c r="C59" s="297"/>
      <c r="D59" s="294" t="s">
        <v>386</v>
      </c>
      <c r="E59" s="294"/>
      <c r="F59" s="294"/>
      <c r="G59" s="294"/>
      <c r="H59" s="294"/>
      <c r="I59" s="294"/>
      <c r="J59" s="294"/>
      <c r="K59" s="292"/>
    </row>
    <row r="60" spans="2:11" ht="15" customHeight="1">
      <c r="B60" s="290"/>
      <c r="C60" s="297"/>
      <c r="D60" s="300" t="s">
        <v>387</v>
      </c>
      <c r="E60" s="300"/>
      <c r="F60" s="300"/>
      <c r="G60" s="300"/>
      <c r="H60" s="300"/>
      <c r="I60" s="300"/>
      <c r="J60" s="300"/>
      <c r="K60" s="292"/>
    </row>
    <row r="61" spans="2:11" ht="15" customHeight="1">
      <c r="B61" s="290"/>
      <c r="C61" s="297"/>
      <c r="D61" s="294" t="s">
        <v>388</v>
      </c>
      <c r="E61" s="294"/>
      <c r="F61" s="294"/>
      <c r="G61" s="294"/>
      <c r="H61" s="294"/>
      <c r="I61" s="294"/>
      <c r="J61" s="294"/>
      <c r="K61" s="292"/>
    </row>
    <row r="62" spans="2:11" ht="12.75" customHeight="1">
      <c r="B62" s="290"/>
      <c r="C62" s="297"/>
      <c r="D62" s="297"/>
      <c r="E62" s="301"/>
      <c r="F62" s="297"/>
      <c r="G62" s="297"/>
      <c r="H62" s="297"/>
      <c r="I62" s="297"/>
      <c r="J62" s="297"/>
      <c r="K62" s="292"/>
    </row>
    <row r="63" spans="2:11" ht="15" customHeight="1">
      <c r="B63" s="290"/>
      <c r="C63" s="297"/>
      <c r="D63" s="294" t="s">
        <v>389</v>
      </c>
      <c r="E63" s="294"/>
      <c r="F63" s="294"/>
      <c r="G63" s="294"/>
      <c r="H63" s="294"/>
      <c r="I63" s="294"/>
      <c r="J63" s="294"/>
      <c r="K63" s="292"/>
    </row>
    <row r="64" spans="2:11" ht="15" customHeight="1">
      <c r="B64" s="290"/>
      <c r="C64" s="297"/>
      <c r="D64" s="300" t="s">
        <v>390</v>
      </c>
      <c r="E64" s="300"/>
      <c r="F64" s="300"/>
      <c r="G64" s="300"/>
      <c r="H64" s="300"/>
      <c r="I64" s="300"/>
      <c r="J64" s="300"/>
      <c r="K64" s="292"/>
    </row>
    <row r="65" spans="2:11" ht="15" customHeight="1">
      <c r="B65" s="290"/>
      <c r="C65" s="297"/>
      <c r="D65" s="294" t="s">
        <v>391</v>
      </c>
      <c r="E65" s="294"/>
      <c r="F65" s="294"/>
      <c r="G65" s="294"/>
      <c r="H65" s="294"/>
      <c r="I65" s="294"/>
      <c r="J65" s="294"/>
      <c r="K65" s="292"/>
    </row>
    <row r="66" spans="2:11" ht="15" customHeight="1">
      <c r="B66" s="290"/>
      <c r="C66" s="297"/>
      <c r="D66" s="294" t="s">
        <v>392</v>
      </c>
      <c r="E66" s="294"/>
      <c r="F66" s="294"/>
      <c r="G66" s="294"/>
      <c r="H66" s="294"/>
      <c r="I66" s="294"/>
      <c r="J66" s="294"/>
      <c r="K66" s="292"/>
    </row>
    <row r="67" spans="2:11" ht="15" customHeight="1">
      <c r="B67" s="290"/>
      <c r="C67" s="297"/>
      <c r="D67" s="294" t="s">
        <v>393</v>
      </c>
      <c r="E67" s="294"/>
      <c r="F67" s="294"/>
      <c r="G67" s="294"/>
      <c r="H67" s="294"/>
      <c r="I67" s="294"/>
      <c r="J67" s="294"/>
      <c r="K67" s="292"/>
    </row>
    <row r="68" spans="2:11" ht="15" customHeight="1">
      <c r="B68" s="290"/>
      <c r="C68" s="297"/>
      <c r="D68" s="294" t="s">
        <v>394</v>
      </c>
      <c r="E68" s="294"/>
      <c r="F68" s="294"/>
      <c r="G68" s="294"/>
      <c r="H68" s="294"/>
      <c r="I68" s="294"/>
      <c r="J68" s="294"/>
      <c r="K68" s="292"/>
    </row>
    <row r="69" spans="2:11" ht="12.75" customHeight="1">
      <c r="B69" s="302"/>
      <c r="C69" s="303"/>
      <c r="D69" s="303"/>
      <c r="E69" s="303"/>
      <c r="F69" s="303"/>
      <c r="G69" s="303"/>
      <c r="H69" s="303"/>
      <c r="I69" s="303"/>
      <c r="J69" s="303"/>
      <c r="K69" s="304"/>
    </row>
    <row r="70" spans="2:11" ht="18.75" customHeight="1">
      <c r="B70" s="305"/>
      <c r="C70" s="305"/>
      <c r="D70" s="305"/>
      <c r="E70" s="305"/>
      <c r="F70" s="305"/>
      <c r="G70" s="305"/>
      <c r="H70" s="305"/>
      <c r="I70" s="305"/>
      <c r="J70" s="305"/>
      <c r="K70" s="306"/>
    </row>
    <row r="71" spans="2:11" ht="18.75" customHeight="1">
      <c r="B71" s="306"/>
      <c r="C71" s="306"/>
      <c r="D71" s="306"/>
      <c r="E71" s="306"/>
      <c r="F71" s="306"/>
      <c r="G71" s="306"/>
      <c r="H71" s="306"/>
      <c r="I71" s="306"/>
      <c r="J71" s="306"/>
      <c r="K71" s="306"/>
    </row>
    <row r="72" spans="2:11" ht="7.5" customHeight="1">
      <c r="B72" s="307"/>
      <c r="C72" s="308"/>
      <c r="D72" s="308"/>
      <c r="E72" s="308"/>
      <c r="F72" s="308"/>
      <c r="G72" s="308"/>
      <c r="H72" s="308"/>
      <c r="I72" s="308"/>
      <c r="J72" s="308"/>
      <c r="K72" s="309"/>
    </row>
    <row r="73" spans="2:11" ht="45" customHeight="1">
      <c r="B73" s="310"/>
      <c r="C73" s="311" t="s">
        <v>332</v>
      </c>
      <c r="D73" s="311"/>
      <c r="E73" s="311"/>
      <c r="F73" s="311"/>
      <c r="G73" s="311"/>
      <c r="H73" s="311"/>
      <c r="I73" s="311"/>
      <c r="J73" s="311"/>
      <c r="K73" s="312"/>
    </row>
    <row r="74" spans="2:11" ht="17.25" customHeight="1">
      <c r="B74" s="310"/>
      <c r="C74" s="313" t="s">
        <v>395</v>
      </c>
      <c r="D74" s="313"/>
      <c r="E74" s="313"/>
      <c r="F74" s="313" t="s">
        <v>396</v>
      </c>
      <c r="G74" s="314"/>
      <c r="H74" s="313" t="s">
        <v>107</v>
      </c>
      <c r="I74" s="313" t="s">
        <v>58</v>
      </c>
      <c r="J74" s="313" t="s">
        <v>397</v>
      </c>
      <c r="K74" s="312"/>
    </row>
    <row r="75" spans="2:11" ht="17.25" customHeight="1">
      <c r="B75" s="310"/>
      <c r="C75" s="315" t="s">
        <v>398</v>
      </c>
      <c r="D75" s="315"/>
      <c r="E75" s="315"/>
      <c r="F75" s="316" t="s">
        <v>399</v>
      </c>
      <c r="G75" s="317"/>
      <c r="H75" s="315"/>
      <c r="I75" s="315"/>
      <c r="J75" s="315" t="s">
        <v>400</v>
      </c>
      <c r="K75" s="312"/>
    </row>
    <row r="76" spans="2:11" ht="5.25" customHeight="1">
      <c r="B76" s="310"/>
      <c r="C76" s="318"/>
      <c r="D76" s="318"/>
      <c r="E76" s="318"/>
      <c r="F76" s="318"/>
      <c r="G76" s="319"/>
      <c r="H76" s="318"/>
      <c r="I76" s="318"/>
      <c r="J76" s="318"/>
      <c r="K76" s="312"/>
    </row>
    <row r="77" spans="2:11" ht="15" customHeight="1">
      <c r="B77" s="310"/>
      <c r="C77" s="299" t="s">
        <v>54</v>
      </c>
      <c r="D77" s="318"/>
      <c r="E77" s="318"/>
      <c r="F77" s="320" t="s">
        <v>401</v>
      </c>
      <c r="G77" s="319"/>
      <c r="H77" s="299" t="s">
        <v>402</v>
      </c>
      <c r="I77" s="299" t="s">
        <v>403</v>
      </c>
      <c r="J77" s="299">
        <v>20</v>
      </c>
      <c r="K77" s="312"/>
    </row>
    <row r="78" spans="2:11" ht="15" customHeight="1">
      <c r="B78" s="310"/>
      <c r="C78" s="299" t="s">
        <v>404</v>
      </c>
      <c r="D78" s="299"/>
      <c r="E78" s="299"/>
      <c r="F78" s="320" t="s">
        <v>401</v>
      </c>
      <c r="G78" s="319"/>
      <c r="H78" s="299" t="s">
        <v>405</v>
      </c>
      <c r="I78" s="299" t="s">
        <v>403</v>
      </c>
      <c r="J78" s="299">
        <v>120</v>
      </c>
      <c r="K78" s="312"/>
    </row>
    <row r="79" spans="2:11" ht="15" customHeight="1">
      <c r="B79" s="321"/>
      <c r="C79" s="299" t="s">
        <v>406</v>
      </c>
      <c r="D79" s="299"/>
      <c r="E79" s="299"/>
      <c r="F79" s="320" t="s">
        <v>407</v>
      </c>
      <c r="G79" s="319"/>
      <c r="H79" s="299" t="s">
        <v>408</v>
      </c>
      <c r="I79" s="299" t="s">
        <v>403</v>
      </c>
      <c r="J79" s="299">
        <v>50</v>
      </c>
      <c r="K79" s="312"/>
    </row>
    <row r="80" spans="2:11" ht="15" customHeight="1">
      <c r="B80" s="321"/>
      <c r="C80" s="299" t="s">
        <v>409</v>
      </c>
      <c r="D80" s="299"/>
      <c r="E80" s="299"/>
      <c r="F80" s="320" t="s">
        <v>401</v>
      </c>
      <c r="G80" s="319"/>
      <c r="H80" s="299" t="s">
        <v>410</v>
      </c>
      <c r="I80" s="299" t="s">
        <v>411</v>
      </c>
      <c r="J80" s="299"/>
      <c r="K80" s="312"/>
    </row>
    <row r="81" spans="2:11" ht="15" customHeight="1">
      <c r="B81" s="321"/>
      <c r="C81" s="322" t="s">
        <v>412</v>
      </c>
      <c r="D81" s="322"/>
      <c r="E81" s="322"/>
      <c r="F81" s="323" t="s">
        <v>407</v>
      </c>
      <c r="G81" s="322"/>
      <c r="H81" s="322" t="s">
        <v>413</v>
      </c>
      <c r="I81" s="322" t="s">
        <v>403</v>
      </c>
      <c r="J81" s="322">
        <v>15</v>
      </c>
      <c r="K81" s="312"/>
    </row>
    <row r="82" spans="2:11" ht="15" customHeight="1">
      <c r="B82" s="321"/>
      <c r="C82" s="322" t="s">
        <v>414</v>
      </c>
      <c r="D82" s="322"/>
      <c r="E82" s="322"/>
      <c r="F82" s="323" t="s">
        <v>407</v>
      </c>
      <c r="G82" s="322"/>
      <c r="H82" s="322" t="s">
        <v>415</v>
      </c>
      <c r="I82" s="322" t="s">
        <v>403</v>
      </c>
      <c r="J82" s="322">
        <v>15</v>
      </c>
      <c r="K82" s="312"/>
    </row>
    <row r="83" spans="2:11" ht="15" customHeight="1">
      <c r="B83" s="321"/>
      <c r="C83" s="322" t="s">
        <v>416</v>
      </c>
      <c r="D83" s="322"/>
      <c r="E83" s="322"/>
      <c r="F83" s="323" t="s">
        <v>407</v>
      </c>
      <c r="G83" s="322"/>
      <c r="H83" s="322" t="s">
        <v>417</v>
      </c>
      <c r="I83" s="322" t="s">
        <v>403</v>
      </c>
      <c r="J83" s="322">
        <v>20</v>
      </c>
      <c r="K83" s="312"/>
    </row>
    <row r="84" spans="2:11" ht="15" customHeight="1">
      <c r="B84" s="321"/>
      <c r="C84" s="322" t="s">
        <v>418</v>
      </c>
      <c r="D84" s="322"/>
      <c r="E84" s="322"/>
      <c r="F84" s="323" t="s">
        <v>407</v>
      </c>
      <c r="G84" s="322"/>
      <c r="H84" s="322" t="s">
        <v>419</v>
      </c>
      <c r="I84" s="322" t="s">
        <v>403</v>
      </c>
      <c r="J84" s="322">
        <v>20</v>
      </c>
      <c r="K84" s="312"/>
    </row>
    <row r="85" spans="2:11" ht="15" customHeight="1">
      <c r="B85" s="321"/>
      <c r="C85" s="299" t="s">
        <v>420</v>
      </c>
      <c r="D85" s="299"/>
      <c r="E85" s="299"/>
      <c r="F85" s="320" t="s">
        <v>407</v>
      </c>
      <c r="G85" s="319"/>
      <c r="H85" s="299" t="s">
        <v>421</v>
      </c>
      <c r="I85" s="299" t="s">
        <v>403</v>
      </c>
      <c r="J85" s="299">
        <v>50</v>
      </c>
      <c r="K85" s="312"/>
    </row>
    <row r="86" spans="2:11" ht="15" customHeight="1">
      <c r="B86" s="321"/>
      <c r="C86" s="299" t="s">
        <v>422</v>
      </c>
      <c r="D86" s="299"/>
      <c r="E86" s="299"/>
      <c r="F86" s="320" t="s">
        <v>407</v>
      </c>
      <c r="G86" s="319"/>
      <c r="H86" s="299" t="s">
        <v>423</v>
      </c>
      <c r="I86" s="299" t="s">
        <v>403</v>
      </c>
      <c r="J86" s="299">
        <v>20</v>
      </c>
      <c r="K86" s="312"/>
    </row>
    <row r="87" spans="2:11" ht="15" customHeight="1">
      <c r="B87" s="321"/>
      <c r="C87" s="299" t="s">
        <v>424</v>
      </c>
      <c r="D87" s="299"/>
      <c r="E87" s="299"/>
      <c r="F87" s="320" t="s">
        <v>407</v>
      </c>
      <c r="G87" s="319"/>
      <c r="H87" s="299" t="s">
        <v>425</v>
      </c>
      <c r="I87" s="299" t="s">
        <v>403</v>
      </c>
      <c r="J87" s="299">
        <v>20</v>
      </c>
      <c r="K87" s="312"/>
    </row>
    <row r="88" spans="2:11" ht="15" customHeight="1">
      <c r="B88" s="321"/>
      <c r="C88" s="299" t="s">
        <v>426</v>
      </c>
      <c r="D88" s="299"/>
      <c r="E88" s="299"/>
      <c r="F88" s="320" t="s">
        <v>407</v>
      </c>
      <c r="G88" s="319"/>
      <c r="H88" s="299" t="s">
        <v>427</v>
      </c>
      <c r="I88" s="299" t="s">
        <v>403</v>
      </c>
      <c r="J88" s="299">
        <v>50</v>
      </c>
      <c r="K88" s="312"/>
    </row>
    <row r="89" spans="2:11" ht="15" customHeight="1">
      <c r="B89" s="321"/>
      <c r="C89" s="299" t="s">
        <v>428</v>
      </c>
      <c r="D89" s="299"/>
      <c r="E89" s="299"/>
      <c r="F89" s="320" t="s">
        <v>407</v>
      </c>
      <c r="G89" s="319"/>
      <c r="H89" s="299" t="s">
        <v>428</v>
      </c>
      <c r="I89" s="299" t="s">
        <v>403</v>
      </c>
      <c r="J89" s="299">
        <v>50</v>
      </c>
      <c r="K89" s="312"/>
    </row>
    <row r="90" spans="2:11" ht="15" customHeight="1">
      <c r="B90" s="321"/>
      <c r="C90" s="299" t="s">
        <v>112</v>
      </c>
      <c r="D90" s="299"/>
      <c r="E90" s="299"/>
      <c r="F90" s="320" t="s">
        <v>407</v>
      </c>
      <c r="G90" s="319"/>
      <c r="H90" s="299" t="s">
        <v>429</v>
      </c>
      <c r="I90" s="299" t="s">
        <v>403</v>
      </c>
      <c r="J90" s="299">
        <v>255</v>
      </c>
      <c r="K90" s="312"/>
    </row>
    <row r="91" spans="2:11" ht="15" customHeight="1">
      <c r="B91" s="321"/>
      <c r="C91" s="299" t="s">
        <v>430</v>
      </c>
      <c r="D91" s="299"/>
      <c r="E91" s="299"/>
      <c r="F91" s="320" t="s">
        <v>401</v>
      </c>
      <c r="G91" s="319"/>
      <c r="H91" s="299" t="s">
        <v>431</v>
      </c>
      <c r="I91" s="299" t="s">
        <v>432</v>
      </c>
      <c r="J91" s="299"/>
      <c r="K91" s="312"/>
    </row>
    <row r="92" spans="2:11" ht="15" customHeight="1">
      <c r="B92" s="321"/>
      <c r="C92" s="299" t="s">
        <v>433</v>
      </c>
      <c r="D92" s="299"/>
      <c r="E92" s="299"/>
      <c r="F92" s="320" t="s">
        <v>401</v>
      </c>
      <c r="G92" s="319"/>
      <c r="H92" s="299" t="s">
        <v>434</v>
      </c>
      <c r="I92" s="299" t="s">
        <v>435</v>
      </c>
      <c r="J92" s="299"/>
      <c r="K92" s="312"/>
    </row>
    <row r="93" spans="2:11" ht="15" customHeight="1">
      <c r="B93" s="321"/>
      <c r="C93" s="299" t="s">
        <v>436</v>
      </c>
      <c r="D93" s="299"/>
      <c r="E93" s="299"/>
      <c r="F93" s="320" t="s">
        <v>401</v>
      </c>
      <c r="G93" s="319"/>
      <c r="H93" s="299" t="s">
        <v>436</v>
      </c>
      <c r="I93" s="299" t="s">
        <v>435</v>
      </c>
      <c r="J93" s="299"/>
      <c r="K93" s="312"/>
    </row>
    <row r="94" spans="2:11" ht="15" customHeight="1">
      <c r="B94" s="321"/>
      <c r="C94" s="299" t="s">
        <v>39</v>
      </c>
      <c r="D94" s="299"/>
      <c r="E94" s="299"/>
      <c r="F94" s="320" t="s">
        <v>401</v>
      </c>
      <c r="G94" s="319"/>
      <c r="H94" s="299" t="s">
        <v>437</v>
      </c>
      <c r="I94" s="299" t="s">
        <v>435</v>
      </c>
      <c r="J94" s="299"/>
      <c r="K94" s="312"/>
    </row>
    <row r="95" spans="2:11" ht="15" customHeight="1">
      <c r="B95" s="321"/>
      <c r="C95" s="299" t="s">
        <v>49</v>
      </c>
      <c r="D95" s="299"/>
      <c r="E95" s="299"/>
      <c r="F95" s="320" t="s">
        <v>401</v>
      </c>
      <c r="G95" s="319"/>
      <c r="H95" s="299" t="s">
        <v>438</v>
      </c>
      <c r="I95" s="299" t="s">
        <v>435</v>
      </c>
      <c r="J95" s="299"/>
      <c r="K95" s="312"/>
    </row>
    <row r="96" spans="2:11" ht="15" customHeight="1">
      <c r="B96" s="324"/>
      <c r="C96" s="325"/>
      <c r="D96" s="325"/>
      <c r="E96" s="325"/>
      <c r="F96" s="325"/>
      <c r="G96" s="325"/>
      <c r="H96" s="325"/>
      <c r="I96" s="325"/>
      <c r="J96" s="325"/>
      <c r="K96" s="326"/>
    </row>
    <row r="97" spans="2:11" ht="18.75" customHeight="1">
      <c r="B97" s="327"/>
      <c r="C97" s="328"/>
      <c r="D97" s="328"/>
      <c r="E97" s="328"/>
      <c r="F97" s="328"/>
      <c r="G97" s="328"/>
      <c r="H97" s="328"/>
      <c r="I97" s="328"/>
      <c r="J97" s="328"/>
      <c r="K97" s="327"/>
    </row>
    <row r="98" spans="2:11" ht="18.75" customHeight="1">
      <c r="B98" s="306"/>
      <c r="C98" s="306"/>
      <c r="D98" s="306"/>
      <c r="E98" s="306"/>
      <c r="F98" s="306"/>
      <c r="G98" s="306"/>
      <c r="H98" s="306"/>
      <c r="I98" s="306"/>
      <c r="J98" s="306"/>
      <c r="K98" s="306"/>
    </row>
    <row r="99" spans="2:11" ht="7.5" customHeight="1">
      <c r="B99" s="307"/>
      <c r="C99" s="308"/>
      <c r="D99" s="308"/>
      <c r="E99" s="308"/>
      <c r="F99" s="308"/>
      <c r="G99" s="308"/>
      <c r="H99" s="308"/>
      <c r="I99" s="308"/>
      <c r="J99" s="308"/>
      <c r="K99" s="309"/>
    </row>
    <row r="100" spans="2:11" ht="45" customHeight="1">
      <c r="B100" s="310"/>
      <c r="C100" s="311" t="s">
        <v>439</v>
      </c>
      <c r="D100" s="311"/>
      <c r="E100" s="311"/>
      <c r="F100" s="311"/>
      <c r="G100" s="311"/>
      <c r="H100" s="311"/>
      <c r="I100" s="311"/>
      <c r="J100" s="311"/>
      <c r="K100" s="312"/>
    </row>
    <row r="101" spans="2:11" ht="17.25" customHeight="1">
      <c r="B101" s="310"/>
      <c r="C101" s="313" t="s">
        <v>395</v>
      </c>
      <c r="D101" s="313"/>
      <c r="E101" s="313"/>
      <c r="F101" s="313" t="s">
        <v>396</v>
      </c>
      <c r="G101" s="314"/>
      <c r="H101" s="313" t="s">
        <v>107</v>
      </c>
      <c r="I101" s="313" t="s">
        <v>58</v>
      </c>
      <c r="J101" s="313" t="s">
        <v>397</v>
      </c>
      <c r="K101" s="312"/>
    </row>
    <row r="102" spans="2:11" ht="17.25" customHeight="1">
      <c r="B102" s="310"/>
      <c r="C102" s="315" t="s">
        <v>398</v>
      </c>
      <c r="D102" s="315"/>
      <c r="E102" s="315"/>
      <c r="F102" s="316" t="s">
        <v>399</v>
      </c>
      <c r="G102" s="317"/>
      <c r="H102" s="315"/>
      <c r="I102" s="315"/>
      <c r="J102" s="315" t="s">
        <v>400</v>
      </c>
      <c r="K102" s="312"/>
    </row>
    <row r="103" spans="2:11" ht="5.25" customHeight="1">
      <c r="B103" s="310"/>
      <c r="C103" s="313"/>
      <c r="D103" s="313"/>
      <c r="E103" s="313"/>
      <c r="F103" s="313"/>
      <c r="G103" s="329"/>
      <c r="H103" s="313"/>
      <c r="I103" s="313"/>
      <c r="J103" s="313"/>
      <c r="K103" s="312"/>
    </row>
    <row r="104" spans="2:11" ht="15" customHeight="1">
      <c r="B104" s="310"/>
      <c r="C104" s="299" t="s">
        <v>54</v>
      </c>
      <c r="D104" s="318"/>
      <c r="E104" s="318"/>
      <c r="F104" s="320" t="s">
        <v>401</v>
      </c>
      <c r="G104" s="329"/>
      <c r="H104" s="299" t="s">
        <v>440</v>
      </c>
      <c r="I104" s="299" t="s">
        <v>403</v>
      </c>
      <c r="J104" s="299">
        <v>20</v>
      </c>
      <c r="K104" s="312"/>
    </row>
    <row r="105" spans="2:11" ht="15" customHeight="1">
      <c r="B105" s="310"/>
      <c r="C105" s="299" t="s">
        <v>404</v>
      </c>
      <c r="D105" s="299"/>
      <c r="E105" s="299"/>
      <c r="F105" s="320" t="s">
        <v>401</v>
      </c>
      <c r="G105" s="299"/>
      <c r="H105" s="299" t="s">
        <v>440</v>
      </c>
      <c r="I105" s="299" t="s">
        <v>403</v>
      </c>
      <c r="J105" s="299">
        <v>120</v>
      </c>
      <c r="K105" s="312"/>
    </row>
    <row r="106" spans="2:11" ht="15" customHeight="1">
      <c r="B106" s="321"/>
      <c r="C106" s="299" t="s">
        <v>406</v>
      </c>
      <c r="D106" s="299"/>
      <c r="E106" s="299"/>
      <c r="F106" s="320" t="s">
        <v>407</v>
      </c>
      <c r="G106" s="299"/>
      <c r="H106" s="299" t="s">
        <v>440</v>
      </c>
      <c r="I106" s="299" t="s">
        <v>403</v>
      </c>
      <c r="J106" s="299">
        <v>50</v>
      </c>
      <c r="K106" s="312"/>
    </row>
    <row r="107" spans="2:11" ht="15" customHeight="1">
      <c r="B107" s="321"/>
      <c r="C107" s="299" t="s">
        <v>409</v>
      </c>
      <c r="D107" s="299"/>
      <c r="E107" s="299"/>
      <c r="F107" s="320" t="s">
        <v>401</v>
      </c>
      <c r="G107" s="299"/>
      <c r="H107" s="299" t="s">
        <v>440</v>
      </c>
      <c r="I107" s="299" t="s">
        <v>411</v>
      </c>
      <c r="J107" s="299"/>
      <c r="K107" s="312"/>
    </row>
    <row r="108" spans="2:11" ht="15" customHeight="1">
      <c r="B108" s="321"/>
      <c r="C108" s="299" t="s">
        <v>420</v>
      </c>
      <c r="D108" s="299"/>
      <c r="E108" s="299"/>
      <c r="F108" s="320" t="s">
        <v>407</v>
      </c>
      <c r="G108" s="299"/>
      <c r="H108" s="299" t="s">
        <v>440</v>
      </c>
      <c r="I108" s="299" t="s">
        <v>403</v>
      </c>
      <c r="J108" s="299">
        <v>50</v>
      </c>
      <c r="K108" s="312"/>
    </row>
    <row r="109" spans="2:11" ht="15" customHeight="1">
      <c r="B109" s="321"/>
      <c r="C109" s="299" t="s">
        <v>428</v>
      </c>
      <c r="D109" s="299"/>
      <c r="E109" s="299"/>
      <c r="F109" s="320" t="s">
        <v>407</v>
      </c>
      <c r="G109" s="299"/>
      <c r="H109" s="299" t="s">
        <v>440</v>
      </c>
      <c r="I109" s="299" t="s">
        <v>403</v>
      </c>
      <c r="J109" s="299">
        <v>50</v>
      </c>
      <c r="K109" s="312"/>
    </row>
    <row r="110" spans="2:11" ht="15" customHeight="1">
      <c r="B110" s="321"/>
      <c r="C110" s="299" t="s">
        <v>426</v>
      </c>
      <c r="D110" s="299"/>
      <c r="E110" s="299"/>
      <c r="F110" s="320" t="s">
        <v>407</v>
      </c>
      <c r="G110" s="299"/>
      <c r="H110" s="299" t="s">
        <v>440</v>
      </c>
      <c r="I110" s="299" t="s">
        <v>403</v>
      </c>
      <c r="J110" s="299">
        <v>50</v>
      </c>
      <c r="K110" s="312"/>
    </row>
    <row r="111" spans="2:11" ht="15" customHeight="1">
      <c r="B111" s="321"/>
      <c r="C111" s="299" t="s">
        <v>54</v>
      </c>
      <c r="D111" s="299"/>
      <c r="E111" s="299"/>
      <c r="F111" s="320" t="s">
        <v>401</v>
      </c>
      <c r="G111" s="299"/>
      <c r="H111" s="299" t="s">
        <v>441</v>
      </c>
      <c r="I111" s="299" t="s">
        <v>403</v>
      </c>
      <c r="J111" s="299">
        <v>20</v>
      </c>
      <c r="K111" s="312"/>
    </row>
    <row r="112" spans="2:11" ht="15" customHeight="1">
      <c r="B112" s="321"/>
      <c r="C112" s="299" t="s">
        <v>442</v>
      </c>
      <c r="D112" s="299"/>
      <c r="E112" s="299"/>
      <c r="F112" s="320" t="s">
        <v>401</v>
      </c>
      <c r="G112" s="299"/>
      <c r="H112" s="299" t="s">
        <v>443</v>
      </c>
      <c r="I112" s="299" t="s">
        <v>403</v>
      </c>
      <c r="J112" s="299">
        <v>120</v>
      </c>
      <c r="K112" s="312"/>
    </row>
    <row r="113" spans="2:11" ht="15" customHeight="1">
      <c r="B113" s="321"/>
      <c r="C113" s="299" t="s">
        <v>39</v>
      </c>
      <c r="D113" s="299"/>
      <c r="E113" s="299"/>
      <c r="F113" s="320" t="s">
        <v>401</v>
      </c>
      <c r="G113" s="299"/>
      <c r="H113" s="299" t="s">
        <v>444</v>
      </c>
      <c r="I113" s="299" t="s">
        <v>435</v>
      </c>
      <c r="J113" s="299"/>
      <c r="K113" s="312"/>
    </row>
    <row r="114" spans="2:11" ht="15" customHeight="1">
      <c r="B114" s="321"/>
      <c r="C114" s="299" t="s">
        <v>49</v>
      </c>
      <c r="D114" s="299"/>
      <c r="E114" s="299"/>
      <c r="F114" s="320" t="s">
        <v>401</v>
      </c>
      <c r="G114" s="299"/>
      <c r="H114" s="299" t="s">
        <v>445</v>
      </c>
      <c r="I114" s="299" t="s">
        <v>435</v>
      </c>
      <c r="J114" s="299"/>
      <c r="K114" s="312"/>
    </row>
    <row r="115" spans="2:11" ht="15" customHeight="1">
      <c r="B115" s="321"/>
      <c r="C115" s="299" t="s">
        <v>58</v>
      </c>
      <c r="D115" s="299"/>
      <c r="E115" s="299"/>
      <c r="F115" s="320" t="s">
        <v>401</v>
      </c>
      <c r="G115" s="299"/>
      <c r="H115" s="299" t="s">
        <v>446</v>
      </c>
      <c r="I115" s="299" t="s">
        <v>447</v>
      </c>
      <c r="J115" s="299"/>
      <c r="K115" s="312"/>
    </row>
    <row r="116" spans="2:11" ht="15" customHeight="1">
      <c r="B116" s="324"/>
      <c r="C116" s="330"/>
      <c r="D116" s="330"/>
      <c r="E116" s="330"/>
      <c r="F116" s="330"/>
      <c r="G116" s="330"/>
      <c r="H116" s="330"/>
      <c r="I116" s="330"/>
      <c r="J116" s="330"/>
      <c r="K116" s="326"/>
    </row>
    <row r="117" spans="2:11" ht="18.75" customHeight="1">
      <c r="B117" s="331"/>
      <c r="C117" s="296"/>
      <c r="D117" s="296"/>
      <c r="E117" s="296"/>
      <c r="F117" s="332"/>
      <c r="G117" s="296"/>
      <c r="H117" s="296"/>
      <c r="I117" s="296"/>
      <c r="J117" s="296"/>
      <c r="K117" s="331"/>
    </row>
    <row r="118" spans="2:11" ht="18.75" customHeight="1">
      <c r="B118" s="306"/>
      <c r="C118" s="306"/>
      <c r="D118" s="306"/>
      <c r="E118" s="306"/>
      <c r="F118" s="306"/>
      <c r="G118" s="306"/>
      <c r="H118" s="306"/>
      <c r="I118" s="306"/>
      <c r="J118" s="306"/>
      <c r="K118" s="306"/>
    </row>
    <row r="119" spans="2:11" ht="7.5" customHeight="1">
      <c r="B119" s="333"/>
      <c r="C119" s="334"/>
      <c r="D119" s="334"/>
      <c r="E119" s="334"/>
      <c r="F119" s="334"/>
      <c r="G119" s="334"/>
      <c r="H119" s="334"/>
      <c r="I119" s="334"/>
      <c r="J119" s="334"/>
      <c r="K119" s="335"/>
    </row>
    <row r="120" spans="2:11" ht="45" customHeight="1">
      <c r="B120" s="336"/>
      <c r="C120" s="287" t="s">
        <v>448</v>
      </c>
      <c r="D120" s="287"/>
      <c r="E120" s="287"/>
      <c r="F120" s="287"/>
      <c r="G120" s="287"/>
      <c r="H120" s="287"/>
      <c r="I120" s="287"/>
      <c r="J120" s="287"/>
      <c r="K120" s="337"/>
    </row>
    <row r="121" spans="2:11" ht="17.25" customHeight="1">
      <c r="B121" s="338"/>
      <c r="C121" s="313" t="s">
        <v>395</v>
      </c>
      <c r="D121" s="313"/>
      <c r="E121" s="313"/>
      <c r="F121" s="313" t="s">
        <v>396</v>
      </c>
      <c r="G121" s="314"/>
      <c r="H121" s="313" t="s">
        <v>107</v>
      </c>
      <c r="I121" s="313" t="s">
        <v>58</v>
      </c>
      <c r="J121" s="313" t="s">
        <v>397</v>
      </c>
      <c r="K121" s="339"/>
    </row>
    <row r="122" spans="2:11" ht="17.25" customHeight="1">
      <c r="B122" s="338"/>
      <c r="C122" s="315" t="s">
        <v>398</v>
      </c>
      <c r="D122" s="315"/>
      <c r="E122" s="315"/>
      <c r="F122" s="316" t="s">
        <v>399</v>
      </c>
      <c r="G122" s="317"/>
      <c r="H122" s="315"/>
      <c r="I122" s="315"/>
      <c r="J122" s="315" t="s">
        <v>400</v>
      </c>
      <c r="K122" s="339"/>
    </row>
    <row r="123" spans="2:11" ht="5.25" customHeight="1">
      <c r="B123" s="340"/>
      <c r="C123" s="318"/>
      <c r="D123" s="318"/>
      <c r="E123" s="318"/>
      <c r="F123" s="318"/>
      <c r="G123" s="299"/>
      <c r="H123" s="318"/>
      <c r="I123" s="318"/>
      <c r="J123" s="318"/>
      <c r="K123" s="341"/>
    </row>
    <row r="124" spans="2:11" ht="15" customHeight="1">
      <c r="B124" s="340"/>
      <c r="C124" s="299" t="s">
        <v>404</v>
      </c>
      <c r="D124" s="318"/>
      <c r="E124" s="318"/>
      <c r="F124" s="320" t="s">
        <v>401</v>
      </c>
      <c r="G124" s="299"/>
      <c r="H124" s="299" t="s">
        <v>440</v>
      </c>
      <c r="I124" s="299" t="s">
        <v>403</v>
      </c>
      <c r="J124" s="299">
        <v>120</v>
      </c>
      <c r="K124" s="342"/>
    </row>
    <row r="125" spans="2:11" ht="15" customHeight="1">
      <c r="B125" s="340"/>
      <c r="C125" s="299" t="s">
        <v>449</v>
      </c>
      <c r="D125" s="299"/>
      <c r="E125" s="299"/>
      <c r="F125" s="320" t="s">
        <v>401</v>
      </c>
      <c r="G125" s="299"/>
      <c r="H125" s="299" t="s">
        <v>450</v>
      </c>
      <c r="I125" s="299" t="s">
        <v>403</v>
      </c>
      <c r="J125" s="299" t="s">
        <v>451</v>
      </c>
      <c r="K125" s="342"/>
    </row>
    <row r="126" spans="2:11" ht="15" customHeight="1">
      <c r="B126" s="340"/>
      <c r="C126" s="299" t="s">
        <v>350</v>
      </c>
      <c r="D126" s="299"/>
      <c r="E126" s="299"/>
      <c r="F126" s="320" t="s">
        <v>401</v>
      </c>
      <c r="G126" s="299"/>
      <c r="H126" s="299" t="s">
        <v>452</v>
      </c>
      <c r="I126" s="299" t="s">
        <v>403</v>
      </c>
      <c r="J126" s="299" t="s">
        <v>451</v>
      </c>
      <c r="K126" s="342"/>
    </row>
    <row r="127" spans="2:11" ht="15" customHeight="1">
      <c r="B127" s="340"/>
      <c r="C127" s="299" t="s">
        <v>412</v>
      </c>
      <c r="D127" s="299"/>
      <c r="E127" s="299"/>
      <c r="F127" s="320" t="s">
        <v>407</v>
      </c>
      <c r="G127" s="299"/>
      <c r="H127" s="299" t="s">
        <v>413</v>
      </c>
      <c r="I127" s="299" t="s">
        <v>403</v>
      </c>
      <c r="J127" s="299">
        <v>15</v>
      </c>
      <c r="K127" s="342"/>
    </row>
    <row r="128" spans="2:11" ht="15" customHeight="1">
      <c r="B128" s="340"/>
      <c r="C128" s="322" t="s">
        <v>414</v>
      </c>
      <c r="D128" s="322"/>
      <c r="E128" s="322"/>
      <c r="F128" s="323" t="s">
        <v>407</v>
      </c>
      <c r="G128" s="322"/>
      <c r="H128" s="322" t="s">
        <v>415</v>
      </c>
      <c r="I128" s="322" t="s">
        <v>403</v>
      </c>
      <c r="J128" s="322">
        <v>15</v>
      </c>
      <c r="K128" s="342"/>
    </row>
    <row r="129" spans="2:11" ht="15" customHeight="1">
      <c r="B129" s="340"/>
      <c r="C129" s="322" t="s">
        <v>416</v>
      </c>
      <c r="D129" s="322"/>
      <c r="E129" s="322"/>
      <c r="F129" s="323" t="s">
        <v>407</v>
      </c>
      <c r="G129" s="322"/>
      <c r="H129" s="322" t="s">
        <v>417</v>
      </c>
      <c r="I129" s="322" t="s">
        <v>403</v>
      </c>
      <c r="J129" s="322">
        <v>20</v>
      </c>
      <c r="K129" s="342"/>
    </row>
    <row r="130" spans="2:11" ht="15" customHeight="1">
      <c r="B130" s="340"/>
      <c r="C130" s="322" t="s">
        <v>418</v>
      </c>
      <c r="D130" s="322"/>
      <c r="E130" s="322"/>
      <c r="F130" s="323" t="s">
        <v>407</v>
      </c>
      <c r="G130" s="322"/>
      <c r="H130" s="322" t="s">
        <v>419</v>
      </c>
      <c r="I130" s="322" t="s">
        <v>403</v>
      </c>
      <c r="J130" s="322">
        <v>20</v>
      </c>
      <c r="K130" s="342"/>
    </row>
    <row r="131" spans="2:11" ht="15" customHeight="1">
      <c r="B131" s="340"/>
      <c r="C131" s="299" t="s">
        <v>406</v>
      </c>
      <c r="D131" s="299"/>
      <c r="E131" s="299"/>
      <c r="F131" s="320" t="s">
        <v>407</v>
      </c>
      <c r="G131" s="299"/>
      <c r="H131" s="299" t="s">
        <v>440</v>
      </c>
      <c r="I131" s="299" t="s">
        <v>403</v>
      </c>
      <c r="J131" s="299">
        <v>50</v>
      </c>
      <c r="K131" s="342"/>
    </row>
    <row r="132" spans="2:11" ht="15" customHeight="1">
      <c r="B132" s="340"/>
      <c r="C132" s="299" t="s">
        <v>420</v>
      </c>
      <c r="D132" s="299"/>
      <c r="E132" s="299"/>
      <c r="F132" s="320" t="s">
        <v>407</v>
      </c>
      <c r="G132" s="299"/>
      <c r="H132" s="299" t="s">
        <v>440</v>
      </c>
      <c r="I132" s="299" t="s">
        <v>403</v>
      </c>
      <c r="J132" s="299">
        <v>50</v>
      </c>
      <c r="K132" s="342"/>
    </row>
    <row r="133" spans="2:11" ht="15" customHeight="1">
      <c r="B133" s="340"/>
      <c r="C133" s="299" t="s">
        <v>426</v>
      </c>
      <c r="D133" s="299"/>
      <c r="E133" s="299"/>
      <c r="F133" s="320" t="s">
        <v>407</v>
      </c>
      <c r="G133" s="299"/>
      <c r="H133" s="299" t="s">
        <v>440</v>
      </c>
      <c r="I133" s="299" t="s">
        <v>403</v>
      </c>
      <c r="J133" s="299">
        <v>50</v>
      </c>
      <c r="K133" s="342"/>
    </row>
    <row r="134" spans="2:11" ht="15" customHeight="1">
      <c r="B134" s="340"/>
      <c r="C134" s="299" t="s">
        <v>428</v>
      </c>
      <c r="D134" s="299"/>
      <c r="E134" s="299"/>
      <c r="F134" s="320" t="s">
        <v>407</v>
      </c>
      <c r="G134" s="299"/>
      <c r="H134" s="299" t="s">
        <v>440</v>
      </c>
      <c r="I134" s="299" t="s">
        <v>403</v>
      </c>
      <c r="J134" s="299">
        <v>50</v>
      </c>
      <c r="K134" s="342"/>
    </row>
    <row r="135" spans="2:11" ht="15" customHeight="1">
      <c r="B135" s="340"/>
      <c r="C135" s="299" t="s">
        <v>112</v>
      </c>
      <c r="D135" s="299"/>
      <c r="E135" s="299"/>
      <c r="F135" s="320" t="s">
        <v>407</v>
      </c>
      <c r="G135" s="299"/>
      <c r="H135" s="299" t="s">
        <v>453</v>
      </c>
      <c r="I135" s="299" t="s">
        <v>403</v>
      </c>
      <c r="J135" s="299">
        <v>255</v>
      </c>
      <c r="K135" s="342"/>
    </row>
    <row r="136" spans="2:11" ht="15" customHeight="1">
      <c r="B136" s="340"/>
      <c r="C136" s="299" t="s">
        <v>430</v>
      </c>
      <c r="D136" s="299"/>
      <c r="E136" s="299"/>
      <c r="F136" s="320" t="s">
        <v>401</v>
      </c>
      <c r="G136" s="299"/>
      <c r="H136" s="299" t="s">
        <v>454</v>
      </c>
      <c r="I136" s="299" t="s">
        <v>432</v>
      </c>
      <c r="J136" s="299"/>
      <c r="K136" s="342"/>
    </row>
    <row r="137" spans="2:11" ht="15" customHeight="1">
      <c r="B137" s="340"/>
      <c r="C137" s="299" t="s">
        <v>433</v>
      </c>
      <c r="D137" s="299"/>
      <c r="E137" s="299"/>
      <c r="F137" s="320" t="s">
        <v>401</v>
      </c>
      <c r="G137" s="299"/>
      <c r="H137" s="299" t="s">
        <v>455</v>
      </c>
      <c r="I137" s="299" t="s">
        <v>435</v>
      </c>
      <c r="J137" s="299"/>
      <c r="K137" s="342"/>
    </row>
    <row r="138" spans="2:11" ht="15" customHeight="1">
      <c r="B138" s="340"/>
      <c r="C138" s="299" t="s">
        <v>436</v>
      </c>
      <c r="D138" s="299"/>
      <c r="E138" s="299"/>
      <c r="F138" s="320" t="s">
        <v>401</v>
      </c>
      <c r="G138" s="299"/>
      <c r="H138" s="299" t="s">
        <v>436</v>
      </c>
      <c r="I138" s="299" t="s">
        <v>435</v>
      </c>
      <c r="J138" s="299"/>
      <c r="K138" s="342"/>
    </row>
    <row r="139" spans="2:11" ht="15" customHeight="1">
      <c r="B139" s="340"/>
      <c r="C139" s="299" t="s">
        <v>39</v>
      </c>
      <c r="D139" s="299"/>
      <c r="E139" s="299"/>
      <c r="F139" s="320" t="s">
        <v>401</v>
      </c>
      <c r="G139" s="299"/>
      <c r="H139" s="299" t="s">
        <v>456</v>
      </c>
      <c r="I139" s="299" t="s">
        <v>435</v>
      </c>
      <c r="J139" s="299"/>
      <c r="K139" s="342"/>
    </row>
    <row r="140" spans="2:11" ht="15" customHeight="1">
      <c r="B140" s="340"/>
      <c r="C140" s="299" t="s">
        <v>457</v>
      </c>
      <c r="D140" s="299"/>
      <c r="E140" s="299"/>
      <c r="F140" s="320" t="s">
        <v>401</v>
      </c>
      <c r="G140" s="299"/>
      <c r="H140" s="299" t="s">
        <v>458</v>
      </c>
      <c r="I140" s="299" t="s">
        <v>435</v>
      </c>
      <c r="J140" s="299"/>
      <c r="K140" s="342"/>
    </row>
    <row r="141" spans="2:11" ht="15" customHeight="1">
      <c r="B141" s="343"/>
      <c r="C141" s="344"/>
      <c r="D141" s="344"/>
      <c r="E141" s="344"/>
      <c r="F141" s="344"/>
      <c r="G141" s="344"/>
      <c r="H141" s="344"/>
      <c r="I141" s="344"/>
      <c r="J141" s="344"/>
      <c r="K141" s="345"/>
    </row>
    <row r="142" spans="2:11" ht="18.75" customHeight="1">
      <c r="B142" s="296"/>
      <c r="C142" s="296"/>
      <c r="D142" s="296"/>
      <c r="E142" s="296"/>
      <c r="F142" s="332"/>
      <c r="G142" s="296"/>
      <c r="H142" s="296"/>
      <c r="I142" s="296"/>
      <c r="J142" s="296"/>
      <c r="K142" s="296"/>
    </row>
    <row r="143" spans="2:11" ht="18.75" customHeight="1">
      <c r="B143" s="306"/>
      <c r="C143" s="306"/>
      <c r="D143" s="306"/>
      <c r="E143" s="306"/>
      <c r="F143" s="306"/>
      <c r="G143" s="306"/>
      <c r="H143" s="306"/>
      <c r="I143" s="306"/>
      <c r="J143" s="306"/>
      <c r="K143" s="306"/>
    </row>
    <row r="144" spans="2:11" ht="7.5" customHeight="1">
      <c r="B144" s="307"/>
      <c r="C144" s="308"/>
      <c r="D144" s="308"/>
      <c r="E144" s="308"/>
      <c r="F144" s="308"/>
      <c r="G144" s="308"/>
      <c r="H144" s="308"/>
      <c r="I144" s="308"/>
      <c r="J144" s="308"/>
      <c r="K144" s="309"/>
    </row>
    <row r="145" spans="2:11" ht="45" customHeight="1">
      <c r="B145" s="310"/>
      <c r="C145" s="311" t="s">
        <v>459</v>
      </c>
      <c r="D145" s="311"/>
      <c r="E145" s="311"/>
      <c r="F145" s="311"/>
      <c r="G145" s="311"/>
      <c r="H145" s="311"/>
      <c r="I145" s="311"/>
      <c r="J145" s="311"/>
      <c r="K145" s="312"/>
    </row>
    <row r="146" spans="2:11" ht="17.25" customHeight="1">
      <c r="B146" s="310"/>
      <c r="C146" s="313" t="s">
        <v>395</v>
      </c>
      <c r="D146" s="313"/>
      <c r="E146" s="313"/>
      <c r="F146" s="313" t="s">
        <v>396</v>
      </c>
      <c r="G146" s="314"/>
      <c r="H146" s="313" t="s">
        <v>107</v>
      </c>
      <c r="I146" s="313" t="s">
        <v>58</v>
      </c>
      <c r="J146" s="313" t="s">
        <v>397</v>
      </c>
      <c r="K146" s="312"/>
    </row>
    <row r="147" spans="2:11" ht="17.25" customHeight="1">
      <c r="B147" s="310"/>
      <c r="C147" s="315" t="s">
        <v>398</v>
      </c>
      <c r="D147" s="315"/>
      <c r="E147" s="315"/>
      <c r="F147" s="316" t="s">
        <v>399</v>
      </c>
      <c r="G147" s="317"/>
      <c r="H147" s="315"/>
      <c r="I147" s="315"/>
      <c r="J147" s="315" t="s">
        <v>400</v>
      </c>
      <c r="K147" s="312"/>
    </row>
    <row r="148" spans="2:11" ht="5.25" customHeight="1">
      <c r="B148" s="321"/>
      <c r="C148" s="318"/>
      <c r="D148" s="318"/>
      <c r="E148" s="318"/>
      <c r="F148" s="318"/>
      <c r="G148" s="319"/>
      <c r="H148" s="318"/>
      <c r="I148" s="318"/>
      <c r="J148" s="318"/>
      <c r="K148" s="342"/>
    </row>
    <row r="149" spans="2:11" ht="15" customHeight="1">
      <c r="B149" s="321"/>
      <c r="C149" s="346" t="s">
        <v>404</v>
      </c>
      <c r="D149" s="299"/>
      <c r="E149" s="299"/>
      <c r="F149" s="347" t="s">
        <v>401</v>
      </c>
      <c r="G149" s="299"/>
      <c r="H149" s="346" t="s">
        <v>440</v>
      </c>
      <c r="I149" s="346" t="s">
        <v>403</v>
      </c>
      <c r="J149" s="346">
        <v>120</v>
      </c>
      <c r="K149" s="342"/>
    </row>
    <row r="150" spans="2:11" ht="15" customHeight="1">
      <c r="B150" s="321"/>
      <c r="C150" s="346" t="s">
        <v>449</v>
      </c>
      <c r="D150" s="299"/>
      <c r="E150" s="299"/>
      <c r="F150" s="347" t="s">
        <v>401</v>
      </c>
      <c r="G150" s="299"/>
      <c r="H150" s="346" t="s">
        <v>460</v>
      </c>
      <c r="I150" s="346" t="s">
        <v>403</v>
      </c>
      <c r="J150" s="346" t="s">
        <v>451</v>
      </c>
      <c r="K150" s="342"/>
    </row>
    <row r="151" spans="2:11" ht="15" customHeight="1">
      <c r="B151" s="321"/>
      <c r="C151" s="346" t="s">
        <v>350</v>
      </c>
      <c r="D151" s="299"/>
      <c r="E151" s="299"/>
      <c r="F151" s="347" t="s">
        <v>401</v>
      </c>
      <c r="G151" s="299"/>
      <c r="H151" s="346" t="s">
        <v>461</v>
      </c>
      <c r="I151" s="346" t="s">
        <v>403</v>
      </c>
      <c r="J151" s="346" t="s">
        <v>451</v>
      </c>
      <c r="K151" s="342"/>
    </row>
    <row r="152" spans="2:11" ht="15" customHeight="1">
      <c r="B152" s="321"/>
      <c r="C152" s="346" t="s">
        <v>406</v>
      </c>
      <c r="D152" s="299"/>
      <c r="E152" s="299"/>
      <c r="F152" s="347" t="s">
        <v>407</v>
      </c>
      <c r="G152" s="299"/>
      <c r="H152" s="346" t="s">
        <v>440</v>
      </c>
      <c r="I152" s="346" t="s">
        <v>403</v>
      </c>
      <c r="J152" s="346">
        <v>50</v>
      </c>
      <c r="K152" s="342"/>
    </row>
    <row r="153" spans="2:11" ht="15" customHeight="1">
      <c r="B153" s="321"/>
      <c r="C153" s="346" t="s">
        <v>409</v>
      </c>
      <c r="D153" s="299"/>
      <c r="E153" s="299"/>
      <c r="F153" s="347" t="s">
        <v>401</v>
      </c>
      <c r="G153" s="299"/>
      <c r="H153" s="346" t="s">
        <v>440</v>
      </c>
      <c r="I153" s="346" t="s">
        <v>411</v>
      </c>
      <c r="J153" s="346"/>
      <c r="K153" s="342"/>
    </row>
    <row r="154" spans="2:11" ht="15" customHeight="1">
      <c r="B154" s="321"/>
      <c r="C154" s="346" t="s">
        <v>420</v>
      </c>
      <c r="D154" s="299"/>
      <c r="E154" s="299"/>
      <c r="F154" s="347" t="s">
        <v>407</v>
      </c>
      <c r="G154" s="299"/>
      <c r="H154" s="346" t="s">
        <v>440</v>
      </c>
      <c r="I154" s="346" t="s">
        <v>403</v>
      </c>
      <c r="J154" s="346">
        <v>50</v>
      </c>
      <c r="K154" s="342"/>
    </row>
    <row r="155" spans="2:11" ht="15" customHeight="1">
      <c r="B155" s="321"/>
      <c r="C155" s="346" t="s">
        <v>428</v>
      </c>
      <c r="D155" s="299"/>
      <c r="E155" s="299"/>
      <c r="F155" s="347" t="s">
        <v>407</v>
      </c>
      <c r="G155" s="299"/>
      <c r="H155" s="346" t="s">
        <v>440</v>
      </c>
      <c r="I155" s="346" t="s">
        <v>403</v>
      </c>
      <c r="J155" s="346">
        <v>50</v>
      </c>
      <c r="K155" s="342"/>
    </row>
    <row r="156" spans="2:11" ht="15" customHeight="1">
      <c r="B156" s="321"/>
      <c r="C156" s="346" t="s">
        <v>426</v>
      </c>
      <c r="D156" s="299"/>
      <c r="E156" s="299"/>
      <c r="F156" s="347" t="s">
        <v>407</v>
      </c>
      <c r="G156" s="299"/>
      <c r="H156" s="346" t="s">
        <v>440</v>
      </c>
      <c r="I156" s="346" t="s">
        <v>403</v>
      </c>
      <c r="J156" s="346">
        <v>50</v>
      </c>
      <c r="K156" s="342"/>
    </row>
    <row r="157" spans="2:11" ht="15" customHeight="1">
      <c r="B157" s="321"/>
      <c r="C157" s="346" t="s">
        <v>90</v>
      </c>
      <c r="D157" s="299"/>
      <c r="E157" s="299"/>
      <c r="F157" s="347" t="s">
        <v>401</v>
      </c>
      <c r="G157" s="299"/>
      <c r="H157" s="346" t="s">
        <v>462</v>
      </c>
      <c r="I157" s="346" t="s">
        <v>403</v>
      </c>
      <c r="J157" s="346" t="s">
        <v>463</v>
      </c>
      <c r="K157" s="342"/>
    </row>
    <row r="158" spans="2:11" ht="15" customHeight="1">
      <c r="B158" s="321"/>
      <c r="C158" s="346" t="s">
        <v>464</v>
      </c>
      <c r="D158" s="299"/>
      <c r="E158" s="299"/>
      <c r="F158" s="347" t="s">
        <v>401</v>
      </c>
      <c r="G158" s="299"/>
      <c r="H158" s="346" t="s">
        <v>465</v>
      </c>
      <c r="I158" s="346" t="s">
        <v>435</v>
      </c>
      <c r="J158" s="346"/>
      <c r="K158" s="342"/>
    </row>
    <row r="159" spans="2:11" ht="15" customHeight="1">
      <c r="B159" s="348"/>
      <c r="C159" s="330"/>
      <c r="D159" s="330"/>
      <c r="E159" s="330"/>
      <c r="F159" s="330"/>
      <c r="G159" s="330"/>
      <c r="H159" s="330"/>
      <c r="I159" s="330"/>
      <c r="J159" s="330"/>
      <c r="K159" s="349"/>
    </row>
    <row r="160" spans="2:11" ht="18.75" customHeight="1">
      <c r="B160" s="296"/>
      <c r="C160" s="299"/>
      <c r="D160" s="299"/>
      <c r="E160" s="299"/>
      <c r="F160" s="320"/>
      <c r="G160" s="299"/>
      <c r="H160" s="299"/>
      <c r="I160" s="299"/>
      <c r="J160" s="299"/>
      <c r="K160" s="296"/>
    </row>
    <row r="161" spans="2:11" ht="18.75" customHeight="1">
      <c r="B161" s="306"/>
      <c r="C161" s="306"/>
      <c r="D161" s="306"/>
      <c r="E161" s="306"/>
      <c r="F161" s="306"/>
      <c r="G161" s="306"/>
      <c r="H161" s="306"/>
      <c r="I161" s="306"/>
      <c r="J161" s="306"/>
      <c r="K161" s="306"/>
    </row>
    <row r="162" spans="2:11" ht="7.5" customHeight="1">
      <c r="B162" s="283"/>
      <c r="C162" s="284"/>
      <c r="D162" s="284"/>
      <c r="E162" s="284"/>
      <c r="F162" s="284"/>
      <c r="G162" s="284"/>
      <c r="H162" s="284"/>
      <c r="I162" s="284"/>
      <c r="J162" s="284"/>
      <c r="K162" s="285"/>
    </row>
    <row r="163" spans="2:11" ht="45" customHeight="1">
      <c r="B163" s="286"/>
      <c r="C163" s="287" t="s">
        <v>466</v>
      </c>
      <c r="D163" s="287"/>
      <c r="E163" s="287"/>
      <c r="F163" s="287"/>
      <c r="G163" s="287"/>
      <c r="H163" s="287"/>
      <c r="I163" s="287"/>
      <c r="J163" s="287"/>
      <c r="K163" s="288"/>
    </row>
    <row r="164" spans="2:11" ht="17.25" customHeight="1">
      <c r="B164" s="286"/>
      <c r="C164" s="313" t="s">
        <v>395</v>
      </c>
      <c r="D164" s="313"/>
      <c r="E164" s="313"/>
      <c r="F164" s="313" t="s">
        <v>396</v>
      </c>
      <c r="G164" s="350"/>
      <c r="H164" s="351" t="s">
        <v>107</v>
      </c>
      <c r="I164" s="351" t="s">
        <v>58</v>
      </c>
      <c r="J164" s="313" t="s">
        <v>397</v>
      </c>
      <c r="K164" s="288"/>
    </row>
    <row r="165" spans="2:11" ht="17.25" customHeight="1">
      <c r="B165" s="290"/>
      <c r="C165" s="315" t="s">
        <v>398</v>
      </c>
      <c r="D165" s="315"/>
      <c r="E165" s="315"/>
      <c r="F165" s="316" t="s">
        <v>399</v>
      </c>
      <c r="G165" s="352"/>
      <c r="H165" s="353"/>
      <c r="I165" s="353"/>
      <c r="J165" s="315" t="s">
        <v>400</v>
      </c>
      <c r="K165" s="292"/>
    </row>
    <row r="166" spans="2:11" ht="5.25" customHeight="1">
      <c r="B166" s="321"/>
      <c r="C166" s="318"/>
      <c r="D166" s="318"/>
      <c r="E166" s="318"/>
      <c r="F166" s="318"/>
      <c r="G166" s="319"/>
      <c r="H166" s="318"/>
      <c r="I166" s="318"/>
      <c r="J166" s="318"/>
      <c r="K166" s="342"/>
    </row>
    <row r="167" spans="2:11" ht="15" customHeight="1">
      <c r="B167" s="321"/>
      <c r="C167" s="299" t="s">
        <v>404</v>
      </c>
      <c r="D167" s="299"/>
      <c r="E167" s="299"/>
      <c r="F167" s="320" t="s">
        <v>401</v>
      </c>
      <c r="G167" s="299"/>
      <c r="H167" s="299" t="s">
        <v>440</v>
      </c>
      <c r="I167" s="299" t="s">
        <v>403</v>
      </c>
      <c r="J167" s="299">
        <v>120</v>
      </c>
      <c r="K167" s="342"/>
    </row>
    <row r="168" spans="2:11" ht="15" customHeight="1">
      <c r="B168" s="321"/>
      <c r="C168" s="299" t="s">
        <v>449</v>
      </c>
      <c r="D168" s="299"/>
      <c r="E168" s="299"/>
      <c r="F168" s="320" t="s">
        <v>401</v>
      </c>
      <c r="G168" s="299"/>
      <c r="H168" s="299" t="s">
        <v>450</v>
      </c>
      <c r="I168" s="299" t="s">
        <v>403</v>
      </c>
      <c r="J168" s="299" t="s">
        <v>451</v>
      </c>
      <c r="K168" s="342"/>
    </row>
    <row r="169" spans="2:11" ht="15" customHeight="1">
      <c r="B169" s="321"/>
      <c r="C169" s="299" t="s">
        <v>350</v>
      </c>
      <c r="D169" s="299"/>
      <c r="E169" s="299"/>
      <c r="F169" s="320" t="s">
        <v>401</v>
      </c>
      <c r="G169" s="299"/>
      <c r="H169" s="299" t="s">
        <v>467</v>
      </c>
      <c r="I169" s="299" t="s">
        <v>403</v>
      </c>
      <c r="J169" s="299" t="s">
        <v>451</v>
      </c>
      <c r="K169" s="342"/>
    </row>
    <row r="170" spans="2:11" ht="15" customHeight="1">
      <c r="B170" s="321"/>
      <c r="C170" s="299" t="s">
        <v>406</v>
      </c>
      <c r="D170" s="299"/>
      <c r="E170" s="299"/>
      <c r="F170" s="320" t="s">
        <v>407</v>
      </c>
      <c r="G170" s="299"/>
      <c r="H170" s="299" t="s">
        <v>467</v>
      </c>
      <c r="I170" s="299" t="s">
        <v>403</v>
      </c>
      <c r="J170" s="299">
        <v>50</v>
      </c>
      <c r="K170" s="342"/>
    </row>
    <row r="171" spans="2:11" ht="15" customHeight="1">
      <c r="B171" s="321"/>
      <c r="C171" s="299" t="s">
        <v>409</v>
      </c>
      <c r="D171" s="299"/>
      <c r="E171" s="299"/>
      <c r="F171" s="320" t="s">
        <v>401</v>
      </c>
      <c r="G171" s="299"/>
      <c r="H171" s="299" t="s">
        <v>467</v>
      </c>
      <c r="I171" s="299" t="s">
        <v>411</v>
      </c>
      <c r="J171" s="299"/>
      <c r="K171" s="342"/>
    </row>
    <row r="172" spans="2:11" ht="15" customHeight="1">
      <c r="B172" s="321"/>
      <c r="C172" s="299" t="s">
        <v>420</v>
      </c>
      <c r="D172" s="299"/>
      <c r="E172" s="299"/>
      <c r="F172" s="320" t="s">
        <v>407</v>
      </c>
      <c r="G172" s="299"/>
      <c r="H172" s="299" t="s">
        <v>467</v>
      </c>
      <c r="I172" s="299" t="s">
        <v>403</v>
      </c>
      <c r="J172" s="299">
        <v>50</v>
      </c>
      <c r="K172" s="342"/>
    </row>
    <row r="173" spans="2:11" ht="15" customHeight="1">
      <c r="B173" s="321"/>
      <c r="C173" s="299" t="s">
        <v>428</v>
      </c>
      <c r="D173" s="299"/>
      <c r="E173" s="299"/>
      <c r="F173" s="320" t="s">
        <v>407</v>
      </c>
      <c r="G173" s="299"/>
      <c r="H173" s="299" t="s">
        <v>467</v>
      </c>
      <c r="I173" s="299" t="s">
        <v>403</v>
      </c>
      <c r="J173" s="299">
        <v>50</v>
      </c>
      <c r="K173" s="342"/>
    </row>
    <row r="174" spans="2:11" ht="15" customHeight="1">
      <c r="B174" s="321"/>
      <c r="C174" s="299" t="s">
        <v>426</v>
      </c>
      <c r="D174" s="299"/>
      <c r="E174" s="299"/>
      <c r="F174" s="320" t="s">
        <v>407</v>
      </c>
      <c r="G174" s="299"/>
      <c r="H174" s="299" t="s">
        <v>467</v>
      </c>
      <c r="I174" s="299" t="s">
        <v>403</v>
      </c>
      <c r="J174" s="299">
        <v>50</v>
      </c>
      <c r="K174" s="342"/>
    </row>
    <row r="175" spans="2:11" ht="15" customHeight="1">
      <c r="B175" s="321"/>
      <c r="C175" s="299" t="s">
        <v>106</v>
      </c>
      <c r="D175" s="299"/>
      <c r="E175" s="299"/>
      <c r="F175" s="320" t="s">
        <v>401</v>
      </c>
      <c r="G175" s="299"/>
      <c r="H175" s="299" t="s">
        <v>468</v>
      </c>
      <c r="I175" s="299" t="s">
        <v>469</v>
      </c>
      <c r="J175" s="299"/>
      <c r="K175" s="342"/>
    </row>
    <row r="176" spans="2:11" ht="15" customHeight="1">
      <c r="B176" s="321"/>
      <c r="C176" s="299" t="s">
        <v>58</v>
      </c>
      <c r="D176" s="299"/>
      <c r="E176" s="299"/>
      <c r="F176" s="320" t="s">
        <v>401</v>
      </c>
      <c r="G176" s="299"/>
      <c r="H176" s="299" t="s">
        <v>470</v>
      </c>
      <c r="I176" s="299" t="s">
        <v>471</v>
      </c>
      <c r="J176" s="299">
        <v>1</v>
      </c>
      <c r="K176" s="342"/>
    </row>
    <row r="177" spans="2:11" ht="15" customHeight="1">
      <c r="B177" s="321"/>
      <c r="C177" s="299" t="s">
        <v>54</v>
      </c>
      <c r="D177" s="299"/>
      <c r="E177" s="299"/>
      <c r="F177" s="320" t="s">
        <v>401</v>
      </c>
      <c r="G177" s="299"/>
      <c r="H177" s="299" t="s">
        <v>472</v>
      </c>
      <c r="I177" s="299" t="s">
        <v>403</v>
      </c>
      <c r="J177" s="299">
        <v>20</v>
      </c>
      <c r="K177" s="342"/>
    </row>
    <row r="178" spans="2:11" ht="15" customHeight="1">
      <c r="B178" s="321"/>
      <c r="C178" s="299" t="s">
        <v>107</v>
      </c>
      <c r="D178" s="299"/>
      <c r="E178" s="299"/>
      <c r="F178" s="320" t="s">
        <v>401</v>
      </c>
      <c r="G178" s="299"/>
      <c r="H178" s="299" t="s">
        <v>473</v>
      </c>
      <c r="I178" s="299" t="s">
        <v>403</v>
      </c>
      <c r="J178" s="299">
        <v>255</v>
      </c>
      <c r="K178" s="342"/>
    </row>
    <row r="179" spans="2:11" ht="15" customHeight="1">
      <c r="B179" s="321"/>
      <c r="C179" s="299" t="s">
        <v>108</v>
      </c>
      <c r="D179" s="299"/>
      <c r="E179" s="299"/>
      <c r="F179" s="320" t="s">
        <v>401</v>
      </c>
      <c r="G179" s="299"/>
      <c r="H179" s="299" t="s">
        <v>366</v>
      </c>
      <c r="I179" s="299" t="s">
        <v>403</v>
      </c>
      <c r="J179" s="299">
        <v>10</v>
      </c>
      <c r="K179" s="342"/>
    </row>
    <row r="180" spans="2:11" ht="15" customHeight="1">
      <c r="B180" s="321"/>
      <c r="C180" s="299" t="s">
        <v>109</v>
      </c>
      <c r="D180" s="299"/>
      <c r="E180" s="299"/>
      <c r="F180" s="320" t="s">
        <v>401</v>
      </c>
      <c r="G180" s="299"/>
      <c r="H180" s="299" t="s">
        <v>474</v>
      </c>
      <c r="I180" s="299" t="s">
        <v>435</v>
      </c>
      <c r="J180" s="299"/>
      <c r="K180" s="342"/>
    </row>
    <row r="181" spans="2:11" ht="15" customHeight="1">
      <c r="B181" s="321"/>
      <c r="C181" s="299" t="s">
        <v>475</v>
      </c>
      <c r="D181" s="299"/>
      <c r="E181" s="299"/>
      <c r="F181" s="320" t="s">
        <v>401</v>
      </c>
      <c r="G181" s="299"/>
      <c r="H181" s="299" t="s">
        <v>476</v>
      </c>
      <c r="I181" s="299" t="s">
        <v>435</v>
      </c>
      <c r="J181" s="299"/>
      <c r="K181" s="342"/>
    </row>
    <row r="182" spans="2:11" ht="15" customHeight="1">
      <c r="B182" s="321"/>
      <c r="C182" s="299" t="s">
        <v>464</v>
      </c>
      <c r="D182" s="299"/>
      <c r="E182" s="299"/>
      <c r="F182" s="320" t="s">
        <v>401</v>
      </c>
      <c r="G182" s="299"/>
      <c r="H182" s="299" t="s">
        <v>477</v>
      </c>
      <c r="I182" s="299" t="s">
        <v>435</v>
      </c>
      <c r="J182" s="299"/>
      <c r="K182" s="342"/>
    </row>
    <row r="183" spans="2:11" ht="15" customHeight="1">
      <c r="B183" s="321"/>
      <c r="C183" s="299" t="s">
        <v>111</v>
      </c>
      <c r="D183" s="299"/>
      <c r="E183" s="299"/>
      <c r="F183" s="320" t="s">
        <v>407</v>
      </c>
      <c r="G183" s="299"/>
      <c r="H183" s="299" t="s">
        <v>478</v>
      </c>
      <c r="I183" s="299" t="s">
        <v>403</v>
      </c>
      <c r="J183" s="299">
        <v>50</v>
      </c>
      <c r="K183" s="342"/>
    </row>
    <row r="184" spans="2:11" ht="15" customHeight="1">
      <c r="B184" s="321"/>
      <c r="C184" s="299" t="s">
        <v>479</v>
      </c>
      <c r="D184" s="299"/>
      <c r="E184" s="299"/>
      <c r="F184" s="320" t="s">
        <v>407</v>
      </c>
      <c r="G184" s="299"/>
      <c r="H184" s="299" t="s">
        <v>480</v>
      </c>
      <c r="I184" s="299" t="s">
        <v>481</v>
      </c>
      <c r="J184" s="299"/>
      <c r="K184" s="342"/>
    </row>
    <row r="185" spans="2:11" ht="15" customHeight="1">
      <c r="B185" s="321"/>
      <c r="C185" s="299" t="s">
        <v>482</v>
      </c>
      <c r="D185" s="299"/>
      <c r="E185" s="299"/>
      <c r="F185" s="320" t="s">
        <v>407</v>
      </c>
      <c r="G185" s="299"/>
      <c r="H185" s="299" t="s">
        <v>483</v>
      </c>
      <c r="I185" s="299" t="s">
        <v>481</v>
      </c>
      <c r="J185" s="299"/>
      <c r="K185" s="342"/>
    </row>
    <row r="186" spans="2:11" ht="15" customHeight="1">
      <c r="B186" s="321"/>
      <c r="C186" s="299" t="s">
        <v>484</v>
      </c>
      <c r="D186" s="299"/>
      <c r="E186" s="299"/>
      <c r="F186" s="320" t="s">
        <v>407</v>
      </c>
      <c r="G186" s="299"/>
      <c r="H186" s="299" t="s">
        <v>485</v>
      </c>
      <c r="I186" s="299" t="s">
        <v>481</v>
      </c>
      <c r="J186" s="299"/>
      <c r="K186" s="342"/>
    </row>
    <row r="187" spans="2:11" ht="15" customHeight="1">
      <c r="B187" s="321"/>
      <c r="C187" s="354" t="s">
        <v>486</v>
      </c>
      <c r="D187" s="299"/>
      <c r="E187" s="299"/>
      <c r="F187" s="320" t="s">
        <v>407</v>
      </c>
      <c r="G187" s="299"/>
      <c r="H187" s="299" t="s">
        <v>487</v>
      </c>
      <c r="I187" s="299" t="s">
        <v>488</v>
      </c>
      <c r="J187" s="355" t="s">
        <v>489</v>
      </c>
      <c r="K187" s="342"/>
    </row>
    <row r="188" spans="2:11" ht="15" customHeight="1">
      <c r="B188" s="348"/>
      <c r="C188" s="356"/>
      <c r="D188" s="330"/>
      <c r="E188" s="330"/>
      <c r="F188" s="330"/>
      <c r="G188" s="330"/>
      <c r="H188" s="330"/>
      <c r="I188" s="330"/>
      <c r="J188" s="330"/>
      <c r="K188" s="349"/>
    </row>
    <row r="189" spans="2:11" ht="18.75" customHeight="1">
      <c r="B189" s="357"/>
      <c r="C189" s="358"/>
      <c r="D189" s="358"/>
      <c r="E189" s="358"/>
      <c r="F189" s="359"/>
      <c r="G189" s="299"/>
      <c r="H189" s="299"/>
      <c r="I189" s="299"/>
      <c r="J189" s="299"/>
      <c r="K189" s="296"/>
    </row>
    <row r="190" spans="2:11" ht="18.75" customHeight="1">
      <c r="B190" s="296"/>
      <c r="C190" s="299"/>
      <c r="D190" s="299"/>
      <c r="E190" s="299"/>
      <c r="F190" s="320"/>
      <c r="G190" s="299"/>
      <c r="H190" s="299"/>
      <c r="I190" s="299"/>
      <c r="J190" s="299"/>
      <c r="K190" s="296"/>
    </row>
    <row r="191" spans="2:11" ht="18.75" customHeight="1">
      <c r="B191" s="306"/>
      <c r="C191" s="306"/>
      <c r="D191" s="306"/>
      <c r="E191" s="306"/>
      <c r="F191" s="306"/>
      <c r="G191" s="306"/>
      <c r="H191" s="306"/>
      <c r="I191" s="306"/>
      <c r="J191" s="306"/>
      <c r="K191" s="306"/>
    </row>
    <row r="192" spans="2:11" ht="13.5">
      <c r="B192" s="283"/>
      <c r="C192" s="284"/>
      <c r="D192" s="284"/>
      <c r="E192" s="284"/>
      <c r="F192" s="284"/>
      <c r="G192" s="284"/>
      <c r="H192" s="284"/>
      <c r="I192" s="284"/>
      <c r="J192" s="284"/>
      <c r="K192" s="285"/>
    </row>
    <row r="193" spans="2:11" ht="21">
      <c r="B193" s="286"/>
      <c r="C193" s="287" t="s">
        <v>490</v>
      </c>
      <c r="D193" s="287"/>
      <c r="E193" s="287"/>
      <c r="F193" s="287"/>
      <c r="G193" s="287"/>
      <c r="H193" s="287"/>
      <c r="I193" s="287"/>
      <c r="J193" s="287"/>
      <c r="K193" s="288"/>
    </row>
    <row r="194" spans="2:11" ht="25.5" customHeight="1">
      <c r="B194" s="286"/>
      <c r="C194" s="360" t="s">
        <v>491</v>
      </c>
      <c r="D194" s="360"/>
      <c r="E194" s="360"/>
      <c r="F194" s="360" t="s">
        <v>492</v>
      </c>
      <c r="G194" s="361"/>
      <c r="H194" s="362" t="s">
        <v>493</v>
      </c>
      <c r="I194" s="362"/>
      <c r="J194" s="362"/>
      <c r="K194" s="288"/>
    </row>
    <row r="195" spans="2:11" ht="5.25" customHeight="1">
      <c r="B195" s="321"/>
      <c r="C195" s="318"/>
      <c r="D195" s="318"/>
      <c r="E195" s="318"/>
      <c r="F195" s="318"/>
      <c r="G195" s="299"/>
      <c r="H195" s="318"/>
      <c r="I195" s="318"/>
      <c r="J195" s="318"/>
      <c r="K195" s="342"/>
    </row>
    <row r="196" spans="2:11" ht="15" customHeight="1">
      <c r="B196" s="321"/>
      <c r="C196" s="299" t="s">
        <v>494</v>
      </c>
      <c r="D196" s="299"/>
      <c r="E196" s="299"/>
      <c r="F196" s="320" t="s">
        <v>44</v>
      </c>
      <c r="G196" s="299"/>
      <c r="H196" s="363" t="s">
        <v>495</v>
      </c>
      <c r="I196" s="363"/>
      <c r="J196" s="363"/>
      <c r="K196" s="342"/>
    </row>
    <row r="197" spans="2:11" ht="15" customHeight="1">
      <c r="B197" s="321"/>
      <c r="C197" s="327"/>
      <c r="D197" s="299"/>
      <c r="E197" s="299"/>
      <c r="F197" s="320" t="s">
        <v>45</v>
      </c>
      <c r="G197" s="299"/>
      <c r="H197" s="363" t="s">
        <v>496</v>
      </c>
      <c r="I197" s="363"/>
      <c r="J197" s="363"/>
      <c r="K197" s="342"/>
    </row>
    <row r="198" spans="2:11" ht="15" customHeight="1">
      <c r="B198" s="321"/>
      <c r="C198" s="327"/>
      <c r="D198" s="299"/>
      <c r="E198" s="299"/>
      <c r="F198" s="320" t="s">
        <v>48</v>
      </c>
      <c r="G198" s="299"/>
      <c r="H198" s="363" t="s">
        <v>497</v>
      </c>
      <c r="I198" s="363"/>
      <c r="J198" s="363"/>
      <c r="K198" s="342"/>
    </row>
    <row r="199" spans="2:11" ht="15" customHeight="1">
      <c r="B199" s="321"/>
      <c r="C199" s="299"/>
      <c r="D199" s="299"/>
      <c r="E199" s="299"/>
      <c r="F199" s="320" t="s">
        <v>46</v>
      </c>
      <c r="G199" s="299"/>
      <c r="H199" s="363" t="s">
        <v>498</v>
      </c>
      <c r="I199" s="363"/>
      <c r="J199" s="363"/>
      <c r="K199" s="342"/>
    </row>
    <row r="200" spans="2:11" ht="15" customHeight="1">
      <c r="B200" s="321"/>
      <c r="C200" s="299"/>
      <c r="D200" s="299"/>
      <c r="E200" s="299"/>
      <c r="F200" s="320" t="s">
        <v>47</v>
      </c>
      <c r="G200" s="299"/>
      <c r="H200" s="363" t="s">
        <v>499</v>
      </c>
      <c r="I200" s="363"/>
      <c r="J200" s="363"/>
      <c r="K200" s="342"/>
    </row>
    <row r="201" spans="2:11" ht="15" customHeight="1">
      <c r="B201" s="321"/>
      <c r="C201" s="299"/>
      <c r="D201" s="299"/>
      <c r="E201" s="299"/>
      <c r="F201" s="320"/>
      <c r="G201" s="299"/>
      <c r="H201" s="299"/>
      <c r="I201" s="299"/>
      <c r="J201" s="299"/>
      <c r="K201" s="342"/>
    </row>
    <row r="202" spans="2:11" ht="15" customHeight="1">
      <c r="B202" s="321"/>
      <c r="C202" s="299" t="s">
        <v>447</v>
      </c>
      <c r="D202" s="299"/>
      <c r="E202" s="299"/>
      <c r="F202" s="320" t="s">
        <v>79</v>
      </c>
      <c r="G202" s="299"/>
      <c r="H202" s="363" t="s">
        <v>500</v>
      </c>
      <c r="I202" s="363"/>
      <c r="J202" s="363"/>
      <c r="K202" s="342"/>
    </row>
    <row r="203" spans="2:11" ht="15" customHeight="1">
      <c r="B203" s="321"/>
      <c r="C203" s="327"/>
      <c r="D203" s="299"/>
      <c r="E203" s="299"/>
      <c r="F203" s="320" t="s">
        <v>346</v>
      </c>
      <c r="G203" s="299"/>
      <c r="H203" s="363" t="s">
        <v>347</v>
      </c>
      <c r="I203" s="363"/>
      <c r="J203" s="363"/>
      <c r="K203" s="342"/>
    </row>
    <row r="204" spans="2:11" ht="15" customHeight="1">
      <c r="B204" s="321"/>
      <c r="C204" s="299"/>
      <c r="D204" s="299"/>
      <c r="E204" s="299"/>
      <c r="F204" s="320" t="s">
        <v>344</v>
      </c>
      <c r="G204" s="299"/>
      <c r="H204" s="363" t="s">
        <v>501</v>
      </c>
      <c r="I204" s="363"/>
      <c r="J204" s="363"/>
      <c r="K204" s="342"/>
    </row>
    <row r="205" spans="2:11" ht="15" customHeight="1">
      <c r="B205" s="364"/>
      <c r="C205" s="327"/>
      <c r="D205" s="327"/>
      <c r="E205" s="327"/>
      <c r="F205" s="320" t="s">
        <v>82</v>
      </c>
      <c r="G205" s="305"/>
      <c r="H205" s="365" t="s">
        <v>83</v>
      </c>
      <c r="I205" s="365"/>
      <c r="J205" s="365"/>
      <c r="K205" s="366"/>
    </row>
    <row r="206" spans="2:11" ht="15" customHeight="1">
      <c r="B206" s="364"/>
      <c r="C206" s="327"/>
      <c r="D206" s="327"/>
      <c r="E206" s="327"/>
      <c r="F206" s="320" t="s">
        <v>348</v>
      </c>
      <c r="G206" s="305"/>
      <c r="H206" s="365" t="s">
        <v>502</v>
      </c>
      <c r="I206" s="365"/>
      <c r="J206" s="365"/>
      <c r="K206" s="366"/>
    </row>
    <row r="207" spans="2:11" ht="15" customHeight="1">
      <c r="B207" s="364"/>
      <c r="C207" s="327"/>
      <c r="D207" s="327"/>
      <c r="E207" s="327"/>
      <c r="F207" s="367"/>
      <c r="G207" s="305"/>
      <c r="H207" s="368"/>
      <c r="I207" s="368"/>
      <c r="J207" s="368"/>
      <c r="K207" s="366"/>
    </row>
    <row r="208" spans="2:11" ht="15" customHeight="1">
      <c r="B208" s="364"/>
      <c r="C208" s="299" t="s">
        <v>471</v>
      </c>
      <c r="D208" s="327"/>
      <c r="E208" s="327"/>
      <c r="F208" s="320">
        <v>1</v>
      </c>
      <c r="G208" s="305"/>
      <c r="H208" s="365" t="s">
        <v>503</v>
      </c>
      <c r="I208" s="365"/>
      <c r="J208" s="365"/>
      <c r="K208" s="366"/>
    </row>
    <row r="209" spans="2:11" ht="15" customHeight="1">
      <c r="B209" s="364"/>
      <c r="C209" s="327"/>
      <c r="D209" s="327"/>
      <c r="E209" s="327"/>
      <c r="F209" s="320">
        <v>2</v>
      </c>
      <c r="G209" s="305"/>
      <c r="H209" s="365" t="s">
        <v>504</v>
      </c>
      <c r="I209" s="365"/>
      <c r="J209" s="365"/>
      <c r="K209" s="366"/>
    </row>
    <row r="210" spans="2:11" ht="15" customHeight="1">
      <c r="B210" s="364"/>
      <c r="C210" s="327"/>
      <c r="D210" s="327"/>
      <c r="E210" s="327"/>
      <c r="F210" s="320">
        <v>3</v>
      </c>
      <c r="G210" s="305"/>
      <c r="H210" s="365" t="s">
        <v>505</v>
      </c>
      <c r="I210" s="365"/>
      <c r="J210" s="365"/>
      <c r="K210" s="366"/>
    </row>
    <row r="211" spans="2:11" ht="15" customHeight="1">
      <c r="B211" s="364"/>
      <c r="C211" s="327"/>
      <c r="D211" s="327"/>
      <c r="E211" s="327"/>
      <c r="F211" s="320">
        <v>4</v>
      </c>
      <c r="G211" s="305"/>
      <c r="H211" s="365" t="s">
        <v>506</v>
      </c>
      <c r="I211" s="365"/>
      <c r="J211" s="365"/>
      <c r="K211" s="366"/>
    </row>
    <row r="212" spans="2:11" ht="12.75" customHeight="1">
      <c r="B212" s="369"/>
      <c r="C212" s="370"/>
      <c r="D212" s="370"/>
      <c r="E212" s="370"/>
      <c r="F212" s="370"/>
      <c r="G212" s="370"/>
      <c r="H212" s="370"/>
      <c r="I212" s="370"/>
      <c r="J212" s="370"/>
      <c r="K212" s="371"/>
    </row>
  </sheetData>
  <sheetProtection/>
  <mergeCells count="77">
    <mergeCell ref="H206:J206"/>
    <mergeCell ref="H208:J208"/>
    <mergeCell ref="H209:J209"/>
    <mergeCell ref="H210:J210"/>
    <mergeCell ref="H211:J211"/>
    <mergeCell ref="H199:J199"/>
    <mergeCell ref="H200:J200"/>
    <mergeCell ref="H202:J202"/>
    <mergeCell ref="H203:J203"/>
    <mergeCell ref="H204:J204"/>
    <mergeCell ref="H205:J205"/>
    <mergeCell ref="C163:J163"/>
    <mergeCell ref="C193:J193"/>
    <mergeCell ref="H194:J194"/>
    <mergeCell ref="H196:J196"/>
    <mergeCell ref="H197:J197"/>
    <mergeCell ref="H198:J198"/>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Matějíček</dc:creator>
  <cp:keywords/>
  <dc:description/>
  <cp:lastModifiedBy>Petr Matějíček</cp:lastModifiedBy>
  <dcterms:created xsi:type="dcterms:W3CDTF">2016-02-16T10:39:17Z</dcterms:created>
  <dcterms:modified xsi:type="dcterms:W3CDTF">2016-02-16T10:39:22Z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