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3200081 - 13200081 - VD ..." sheetId="2" r:id="rId2"/>
    <sheet name="Pokyny pro vyplnění" sheetId="3" r:id="rId3"/>
  </sheets>
  <definedNames>
    <definedName name="_xlnm._FilterDatabase" localSheetId="1" hidden="1">'13200081 - 13200081 - VD ...'!$C$100:$K$100</definedName>
    <definedName name="_xlnm.Print_Titles" localSheetId="1">'13200081 - 13200081 - VD ...'!$100:$100</definedName>
    <definedName name="_xlnm.Print_Titles" localSheetId="0">'Rekapitulace stavby'!$49:$49</definedName>
    <definedName name="_xlnm.Print_Area" localSheetId="1">'13200081 - 13200081 - VD ...'!$C$4:$J$34,'13200081 - 13200081 - VD ...'!$C$40:$J$84,'13200081 - 13200081 - VD ...'!$C$90:$K$2017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<sst xmlns="http://schemas.openxmlformats.org/spreadsheetml/2006/main" count="19317" uniqueCount="2696">
  <si>
    <t>Export VZ</t>
  </si>
  <si>
    <t>List obsahuje:</t>
  </si>
  <si>
    <t>3.0</t>
  </si>
  <si>
    <t>ZAMOK</t>
  </si>
  <si>
    <t>False</t>
  </si>
  <si>
    <t>{77a988dc-93b0-49fd-a92b-f21cc878eb02}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</si>
  <si>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</si>
  <si>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</si>
  <si>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</si>
  <si>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</si>
  <si>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</si>
  <si>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</si>
  <si>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</si>
  <si>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</si>
  <si>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13200081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</si>
  <si>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</si>
  <si>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</si>
  <si>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13200081 - VD Roudnice n. L. náhradní zdroj el. energie pro jez</t>
  </si>
  <si>
    <t>KSO:</t>
  </si>
  <si>
    <t/>
  </si>
  <si>
    <t>CC-CZ:</t>
  </si>
  <si>
    <t>Místo:</t>
  </si>
  <si>
    <t>Roudnice nad Llabem</t>
  </si>
  <si>
    <t>Datum:</t>
  </si>
  <si>
    <t>13.12.2013</t>
  </si>
  <si>
    <t>Zadavatel:</t>
  </si>
  <si>
    <t>IČ:</t>
  </si>
  <si>
    <t>0,1</t>
  </si>
  <si>
    <t>Povodí Labe, s.p., Víta nejedlého 951, Hr. Králové</t>
  </si>
  <si>
    <t>DIČ:</t>
  </si>
  <si>
    <t>Uchazeč:</t>
  </si>
  <si>
    <t>Vyplň údaj</t>
  </si>
  <si>
    <t>Projektant:</t>
  </si>
  <si>
    <t>T-projekt, Riegrova 653, Roudnice n. L.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</si>
  <si>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</si>
  <si>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</si>
  <si>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</si>
  <si>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</si>
  <si>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</si>
  <si>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</si>
  <si>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</si>
  <si>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</si>
  <si>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</si>
  <si>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</si>
  <si>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</si>
  <si>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</si>
  <si>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</si>
  <si>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</si>
  <si>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</si>
  <si>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</si>
  <si>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</si>
  <si>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</si>
  <si>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</si>
  <si>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</si>
  <si>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</si>
  <si>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</si>
  <si>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</si>
  <si>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</si>
  <si>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</si>
  <si>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</si>
  <si>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</si>
  <si>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</si>
  <si>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</si>
  <si>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</si>
  <si>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</si>
  <si>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</si>
  <si>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</si>
  <si>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</si>
  <si>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</si>
  <si>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</si>
  <si>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</si>
  <si>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</si>
  <si>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</si>
  <si>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</si>
  <si>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1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</si>
  <si>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</si>
  <si>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</si>
  <si>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</si>
  <si>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</si>
  <si>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</si>
  <si>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</si>
  <si>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</si>
  <si>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</si>
  <si>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</si>
  <si>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</si>
  <si>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</si>
  <si>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</si>
  <si>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</si>
  <si>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</si>
  <si>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</si>
  <si>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</si>
  <si>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</si>
  <si>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99 - Přesuny hmot a suti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</si>
  <si>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</si>
  <si>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</si>
  <si>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</si>
  <si>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740 - Elektromontáže - zkoušky a revize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</si>
  <si>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</si>
  <si>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</si>
  <si>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</si>
  <si>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</si>
  <si>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</si>
  <si>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</si>
  <si>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</si>
  <si>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</si>
  <si>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</si>
  <si>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</si>
  <si>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 xml:space="preserve">    971 - Požární ochrana objektu</t>
  </si>
  <si>
    <t xml:space="preserve">    972 - Přípomoce pro řemesla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</si>
  <si>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</si>
  <si>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</si>
  <si>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</si>
  <si>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</si>
  <si>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</si>
  <si>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</si>
  <si>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</si>
  <si>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</si>
  <si>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</si>
  <si>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</si>
  <si>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</si>
  <si>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</si>
  <si>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</si>
  <si>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</si>
  <si>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</si>
  <si>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</si>
  <si>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</si>
  <si>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</si>
  <si>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</si>
  <si>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</si>
  <si>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</si>
  <si>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</si>
  <si>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</si>
  <si>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</si>
  <si>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</si>
  <si>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120901121</t>
  </si>
  <si>
    <t>Bourání zdiva z betonu prostého neprokládaného v odkopávkách nebo prokopávkách ručně</t>
  </si>
  <si>
    <t>m3</t>
  </si>
  <si>
    <t>CS ÚRS 2013 02</t>
  </si>
  <si>
    <t>4</t>
  </si>
  <si>
    <t>-514500947</t>
  </si>
  <si>
    <t>VV</t>
  </si>
  <si>
    <t>bourání stávajících betonových konstrukce ve výkopu - odhad 7 m3</t>
  </si>
  <si>
    <t>7</t>
  </si>
  <si>
    <t>Součet</t>
  </si>
  <si>
    <t>122201101</t>
  </si>
  <si>
    <t>Odkopávky a prokopávky nezapažené v hornině tř. 3 objem do 100 m3</t>
  </si>
  <si>
    <t>542981602</t>
  </si>
  <si>
    <t>odkop plochy - po vybourání stávající betonové mazaniny</t>
  </si>
  <si>
    <t>(10,10+10,39)/2*6,43*0,20</t>
  </si>
  <si>
    <t>3</t>
  </si>
  <si>
    <t>122201109</t>
  </si>
  <si>
    <t>Příplatek za lepivost u odkopávek v hornině tř. 1 až 3</t>
  </si>
  <si>
    <t>-1698703327</t>
  </si>
  <si>
    <t>dle odkopu</t>
  </si>
  <si>
    <t>13,175</t>
  </si>
  <si>
    <t>131201101</t>
  </si>
  <si>
    <t>Hloubení jam nezapažených v hornině tř. 3 objemu do 100 m3</t>
  </si>
  <si>
    <t>213152519</t>
  </si>
  <si>
    <t>výkop pro elektrokanál</t>
  </si>
  <si>
    <t>((2,85+0,25)*(0,965+0,63+0,25)-1,10*0,775)*(0,40+0,20+0,15-0,12-0,10-0,20)</t>
  </si>
  <si>
    <t>5</t>
  </si>
  <si>
    <t>131201109</t>
  </si>
  <si>
    <t>Příplatek za lepivost u hloubení jam nezapažených v hornině tř. 3</t>
  </si>
  <si>
    <t>-803450517</t>
  </si>
  <si>
    <t>dle výkopu</t>
  </si>
  <si>
    <t>1,606</t>
  </si>
  <si>
    <t>6</t>
  </si>
  <si>
    <t>132201101</t>
  </si>
  <si>
    <t>Hloubení rýh š do 600 mm v hornině tř. 3 objemu do 100 m3</t>
  </si>
  <si>
    <t>-980948146</t>
  </si>
  <si>
    <t>výkop pro základové pasy objektu</t>
  </si>
  <si>
    <t>příčné pasy - na - 1,00 m</t>
  </si>
  <si>
    <t>6,03*0,40*0,70*2</t>
  </si>
  <si>
    <t>6,03*0,60*0,70*2</t>
  </si>
  <si>
    <t>6,03*0,50*0,70*1</t>
  </si>
  <si>
    <t>podelný pas</t>
  </si>
  <si>
    <t>10,39*0,40*0,70</t>
  </si>
  <si>
    <t>odpočet betonových konstrukcí</t>
  </si>
  <si>
    <t>-7,00</t>
  </si>
  <si>
    <t>132201109</t>
  </si>
  <si>
    <t>Příplatek za lepivost k hloubení rýh š do 600 mm v hornině tř. 3</t>
  </si>
  <si>
    <t>-1915566993</t>
  </si>
  <si>
    <t>6,462</t>
  </si>
  <si>
    <t>8</t>
  </si>
  <si>
    <t>162701105</t>
  </si>
  <si>
    <t>Vodorovné přemístění do 10000 m výkopku/sypaniny z horniny tř. 1 až 4</t>
  </si>
  <si>
    <t>1009478857</t>
  </si>
  <si>
    <t>odvoz výkopku na skládku</t>
  </si>
  <si>
    <t>13,175+1,606+6,462</t>
  </si>
  <si>
    <t>9</t>
  </si>
  <si>
    <t>162701155</t>
  </si>
  <si>
    <t>Vodorovné přemístění do 10000 m výkopku/sypaniny z horniny tř. 5 až 7</t>
  </si>
  <si>
    <t>294304213</t>
  </si>
  <si>
    <t>betonové konstrukce - dle bourání ve výkopu</t>
  </si>
  <si>
    <t>10</t>
  </si>
  <si>
    <t>171201201</t>
  </si>
  <si>
    <t>Uložení sypaniny na skládky</t>
  </si>
  <si>
    <t>1965503290</t>
  </si>
  <si>
    <t>dle odvozu na skládku</t>
  </si>
  <si>
    <t>21,243+7,00</t>
  </si>
  <si>
    <t>11</t>
  </si>
  <si>
    <t>171201211</t>
  </si>
  <si>
    <t>Poplatek za uložení odpadu ze sypaniny na skládce (skládkovné)</t>
  </si>
  <si>
    <t>t</t>
  </si>
  <si>
    <t>-707439639</t>
  </si>
  <si>
    <t>výkop</t>
  </si>
  <si>
    <t>21,243*1,80</t>
  </si>
  <si>
    <t>beton</t>
  </si>
  <si>
    <t>7,00*2,20</t>
  </si>
  <si>
    <t>12</t>
  </si>
  <si>
    <t>181951102</t>
  </si>
  <si>
    <t>Úprava pláně v hornině tř. 1 až 4 se zhutněním</t>
  </si>
  <si>
    <t>m2</t>
  </si>
  <si>
    <t>-534317715</t>
  </si>
  <si>
    <t>podlaha dle ozn A</t>
  </si>
  <si>
    <t>L</t>
  </si>
  <si>
    <t>(2,20+2,40)/2*6,03</t>
  </si>
  <si>
    <t>STŘ</t>
  </si>
  <si>
    <t>2,35*6,03</t>
  </si>
  <si>
    <t>S kan</t>
  </si>
  <si>
    <t>2,45*6,03</t>
  </si>
  <si>
    <t>P</t>
  </si>
  <si>
    <t>0,65*6,03</t>
  </si>
  <si>
    <t>Zakládání</t>
  </si>
  <si>
    <t>13</t>
  </si>
  <si>
    <t>274313511</t>
  </si>
  <si>
    <t>Základové pásy z betonu tř. C 12/15</t>
  </si>
  <si>
    <t>1386223050</t>
  </si>
  <si>
    <t>PP</t>
  </si>
  <si>
    <t>Základy z betonu prostého pasy betonu kamenem neprokládaného tř. C 12/15</t>
  </si>
  <si>
    <t>základové pasy objektu</t>
  </si>
  <si>
    <t>6,03*0,40*1,00*2</t>
  </si>
  <si>
    <t>6,03*0,60*1,00*2</t>
  </si>
  <si>
    <t>6,03*0,50*1,00*1</t>
  </si>
  <si>
    <t>10,39*0,40*1,00</t>
  </si>
  <si>
    <t>do výkopu</t>
  </si>
  <si>
    <t>19,231*0,15</t>
  </si>
  <si>
    <t>14</t>
  </si>
  <si>
    <t>274351215</t>
  </si>
  <si>
    <t>Zřízení bednění stěn základových pasů</t>
  </si>
  <si>
    <t>-369617712</t>
  </si>
  <si>
    <t>základové pasy objektu - 30 cm výšky</t>
  </si>
  <si>
    <t>(6,20+2,40+6,30)*0,30</t>
  </si>
  <si>
    <t>stř - l</t>
  </si>
  <si>
    <t>(6,03*2+2,35)*0,30</t>
  </si>
  <si>
    <t>stř - P</t>
  </si>
  <si>
    <t>(6,03*2+2,45)*0,30</t>
  </si>
  <si>
    <t>(6,03*2+0,65)*0,30</t>
  </si>
  <si>
    <t>274351216</t>
  </si>
  <si>
    <t>Odstranění bednění stěn základových pasů</t>
  </si>
  <si>
    <t>-207814960</t>
  </si>
  <si>
    <t>dle bednění pasů</t>
  </si>
  <si>
    <t>16,959</t>
  </si>
  <si>
    <t>16</t>
  </si>
  <si>
    <t>274353122</t>
  </si>
  <si>
    <t>Bednění kotevních otvorů v základových pásech průřezu do 0,05 m2 hl 1 m</t>
  </si>
  <si>
    <t>kus</t>
  </si>
  <si>
    <t>-374761707</t>
  </si>
  <si>
    <t>Bednění kotevních otvorů a prostupů v základových konstrukcích v pasech včetně polohového zajištění a odbednění, popř. ztraceného bednění z pletiva apod. průřezu přes 0,02 do 0,05 m2, hl. přes 0,50 do 1,00 m</t>
  </si>
  <si>
    <t>chránička v základech dle ozn Z / 10</t>
  </si>
  <si>
    <t>17</t>
  </si>
  <si>
    <t>275353102</t>
  </si>
  <si>
    <t>Bednění kotevních otvorů v základových patkách průřezu do 0,01 m2 hl 0,5 m</t>
  </si>
  <si>
    <t>-511314359</t>
  </si>
  <si>
    <t>prostup kanalizace podelným pasem</t>
  </si>
  <si>
    <t>Svislé a kompletní konstrukce</t>
  </si>
  <si>
    <t>18</t>
  </si>
  <si>
    <t>310238211</t>
  </si>
  <si>
    <t>Zazdívka otvorů pl do 1 m2 ve zdivu nadzákladovém cihlami pálenými na MVC</t>
  </si>
  <si>
    <t>-2099030613</t>
  </si>
  <si>
    <t>zazdívka dveří - do zadní části - úprava otvoru</t>
  </si>
  <si>
    <t>(1,37*2,13-1,00*2,11)*0,30</t>
  </si>
  <si>
    <t>19</t>
  </si>
  <si>
    <t>311113131.1</t>
  </si>
  <si>
    <t>Nosná zeď tl 150 mm z hladkých tvárnic ztraceného bednění včetně výplně z betonu  tř C 20/25</t>
  </si>
  <si>
    <t>1332090452</t>
  </si>
  <si>
    <t>zdivo v 1. np</t>
  </si>
  <si>
    <t>k sousednímu objektu L</t>
  </si>
  <si>
    <t>6,55*2,75</t>
  </si>
  <si>
    <t>střed</t>
  </si>
  <si>
    <t>4,40*3*2,75</t>
  </si>
  <si>
    <t>odpočet</t>
  </si>
  <si>
    <t>-0,80*2,00</t>
  </si>
  <si>
    <t>k sousednímu objektu P</t>
  </si>
  <si>
    <t>6,40*2,75</t>
  </si>
  <si>
    <t>20</t>
  </si>
  <si>
    <t>311113133.1</t>
  </si>
  <si>
    <t>Nosná zeď tl do 250 mm z hladkých tvárnic ztraceného bednění včetně výplně z betonu tř. C 20/25</t>
  </si>
  <si>
    <t>151091123</t>
  </si>
  <si>
    <t>čení strana</t>
  </si>
  <si>
    <t>10,39*2,75</t>
  </si>
  <si>
    <t>odpočet otvorů</t>
  </si>
  <si>
    <t>-2,50*2,10*3</t>
  </si>
  <si>
    <t>-1,00*2,13</t>
  </si>
  <si>
    <t>311113134.1</t>
  </si>
  <si>
    <t>Nosná zeď tl do 300 mm z hladkých tvárnic ztraceného bednění včetně výplně z betonu tř. C 20/25</t>
  </si>
  <si>
    <t>-578141711</t>
  </si>
  <si>
    <t>ztužující stěny - středové</t>
  </si>
  <si>
    <t>1,00*2,75*(3+2)</t>
  </si>
  <si>
    <t>22</t>
  </si>
  <si>
    <t>311272323</t>
  </si>
  <si>
    <t>Zdivo nosné tl 300 mm z pórobetonových přesných hladkých tvárnic Ytong hmotnosti 500 kg/m3</t>
  </si>
  <si>
    <t>1548227712</t>
  </si>
  <si>
    <t>zdivo 2. np</t>
  </si>
  <si>
    <t>přední stěna</t>
  </si>
  <si>
    <t>(3,50+1,00+5,79)*2,75*0,30</t>
  </si>
  <si>
    <t>-0,70*1,00*0,30*2</t>
  </si>
  <si>
    <t>-1,70*2,20*0,30</t>
  </si>
  <si>
    <t>-1,10*1,25*0,30*2</t>
  </si>
  <si>
    <t>zadní stěna</t>
  </si>
  <si>
    <t>(9,66+0,15*2)*2,75*0,30</t>
  </si>
  <si>
    <t>-1,00*2,20*0,30</t>
  </si>
  <si>
    <t>žebra</t>
  </si>
  <si>
    <t>(0,75-0,30)*2,75*0,30*2</t>
  </si>
  <si>
    <t>dodívka u sousedního objektu - L</t>
  </si>
  <si>
    <t>0,33*0,20*2,75</t>
  </si>
  <si>
    <t>Mezisoučet</t>
  </si>
  <si>
    <t>zdivo v podkroví</t>
  </si>
  <si>
    <t>(10,39+10,29+6,95)*0,30*0,25</t>
  </si>
  <si>
    <t>štít</t>
  </si>
  <si>
    <t>6,95*2,42/2*0,30</t>
  </si>
  <si>
    <t>23</t>
  </si>
  <si>
    <t>311273423</t>
  </si>
  <si>
    <t>Zdivo nosné tl 375 mm z pórobetonových přesných tvárnic PDK Ytong hmotnosti 500 kg/m3</t>
  </si>
  <si>
    <t>2103408115</t>
  </si>
  <si>
    <t>zazdívka okna sousedního objektu</t>
  </si>
  <si>
    <t>1,00*1,50*0,47</t>
  </si>
  <si>
    <t>24</t>
  </si>
  <si>
    <t>311361821</t>
  </si>
  <si>
    <t>Výztuž nosných zdí betonářskou ocelí 10 505</t>
  </si>
  <si>
    <t>-993646396</t>
  </si>
  <si>
    <t>do zdiva z betonových prolévaných tvárnic</t>
  </si>
  <si>
    <t>70,313*0,15*0,100</t>
  </si>
  <si>
    <t>10,693*0,25*0,100</t>
  </si>
  <si>
    <t>13,750*0,30*0,100</t>
  </si>
  <si>
    <t>25</t>
  </si>
  <si>
    <t>317142322</t>
  </si>
  <si>
    <t>Překlady nenosné přímé z pórobetonu Ytong v příčkách tl 150 mm pro světlost otvoru do 1010 mm</t>
  </si>
  <si>
    <t>-170552147</t>
  </si>
  <si>
    <t>Překlady nenosné prefabrikované z pórobetonu YTONG osazené do tenkého maltového lože, v příčkách přímé, světlost otvoru do 1010 mm tl. 150 mm</t>
  </si>
  <si>
    <t>překlad dle označení</t>
  </si>
  <si>
    <t>P / 4</t>
  </si>
  <si>
    <t>26</t>
  </si>
  <si>
    <t>317143624</t>
  </si>
  <si>
    <t>Překlady nosné z pórobetonu Ytong ve zdech tl 300 mm pro světlost otvoru do 1500 mm</t>
  </si>
  <si>
    <t>-1945974909</t>
  </si>
  <si>
    <t>Překlady nosné prefabrikované z pórobetonu YTONG osazené do tenkého maltového lože, ve zdech tloušťky 300 mm, pro světlost otvoru přes 1350 do 1500 mm</t>
  </si>
  <si>
    <t>P / 3</t>
  </si>
  <si>
    <t>27</t>
  </si>
  <si>
    <t>317143625</t>
  </si>
  <si>
    <t>Překlady nosné z pórobetonu Ytong ve zdech tl 300 mm pro světlost otvoru do 1750 mm</t>
  </si>
  <si>
    <t>1036826568</t>
  </si>
  <si>
    <t>Překlady nosné prefabrikované z pórobetonu YTONG osazené do tenkého maltového lože, ve zdech tloušťky 300 mm, pro světlost otvoru přes 1500 do 1750 mm</t>
  </si>
  <si>
    <t>P / 1</t>
  </si>
  <si>
    <t>28</t>
  </si>
  <si>
    <t>317321511</t>
  </si>
  <si>
    <t>Překlad ze ŽB tř. C 20/25</t>
  </si>
  <si>
    <t>-879280893</t>
  </si>
  <si>
    <t>Překlady z betonu železového (bez výztuže) tř. C 20/25</t>
  </si>
  <si>
    <t>železobetonový překlad dle ozn P / 5</t>
  </si>
  <si>
    <t>10,40*0,25*0,25</t>
  </si>
  <si>
    <t>29</t>
  </si>
  <si>
    <t>317351101</t>
  </si>
  <si>
    <t>Zřízení bednění v do 4 m klenbových pásů válcových</t>
  </si>
  <si>
    <t>904637187</t>
  </si>
  <si>
    <t>Bednění klenbových pásů, říms nebo překladů klenbových pásů válcových včetně podpěrné konstrukce do výše 4 m zřízení</t>
  </si>
  <si>
    <t>želbet překlad dle ozn P / 5</t>
  </si>
  <si>
    <t>10,40*(0,25*2+0,25)</t>
  </si>
  <si>
    <t>30</t>
  </si>
  <si>
    <t>317351102</t>
  </si>
  <si>
    <t>Odstranění bednění v do 4 m klenbových pásů válcových</t>
  </si>
  <si>
    <t>2124789975</t>
  </si>
  <si>
    <t>Bednění klenbových pásů, říms nebo překladů klenbových pásů válcových včetně podpěrné konstrukce do výše 4 m odstranění</t>
  </si>
  <si>
    <t>dle bednění</t>
  </si>
  <si>
    <t>7,800</t>
  </si>
  <si>
    <t>31</t>
  </si>
  <si>
    <t>317361821</t>
  </si>
  <si>
    <t>Výztuž překladů a říms z betonářské oceli 10 505</t>
  </si>
  <si>
    <t>1610706062</t>
  </si>
  <si>
    <t>Výztuž překladů, říms, žlabů, žlabových říms, klenbových pásů z betonářské oceli 10 505 (R) nebo BSt 500</t>
  </si>
  <si>
    <t>výztuž překladu dle označení P / 5</t>
  </si>
  <si>
    <t>R 16</t>
  </si>
  <si>
    <t>10,40*4*1,58*0,001*1,05</t>
  </si>
  <si>
    <t>R 6</t>
  </si>
  <si>
    <t>(0,22*4+0,10*2)*6,68*10,40*0,222*0,001*1,05</t>
  </si>
  <si>
    <t>32</t>
  </si>
  <si>
    <t>342272523</t>
  </si>
  <si>
    <t>Příčky tl 150 mm z pórobetonových přesných hladkých příčkovek objemové hmotnosti 500 kg/m3</t>
  </si>
  <si>
    <t>109215274</t>
  </si>
  <si>
    <t>příčky ve 2. np</t>
  </si>
  <si>
    <t>sousední objekt - L</t>
  </si>
  <si>
    <t>6,50*2,75</t>
  </si>
  <si>
    <t>sousední objekt - P</t>
  </si>
  <si>
    <t>6,35*2,75</t>
  </si>
  <si>
    <t>středové</t>
  </si>
  <si>
    <t>m 2,05 - 2,04, 2,02</t>
  </si>
  <si>
    <t>6,35*2,75-0,90*2,00*2</t>
  </si>
  <si>
    <t>m 2,04 - 2,03</t>
  </si>
  <si>
    <t>5,00*2,75</t>
  </si>
  <si>
    <t>m 2,03 - 2,01</t>
  </si>
  <si>
    <t>m 2,04, 2,03 - 2,02</t>
  </si>
  <si>
    <t>4,91*2,75-0,90*2,00*2</t>
  </si>
  <si>
    <t>obezdívka v 2,04</t>
  </si>
  <si>
    <t>(0,40+0,25)*2,75</t>
  </si>
  <si>
    <t>štít v podkroví</t>
  </si>
  <si>
    <t>6,95*0,25</t>
  </si>
  <si>
    <t>6,95*2,45/2</t>
  </si>
  <si>
    <t>obezdívka v podkroví</t>
  </si>
  <si>
    <t>0,55*4*3,20</t>
  </si>
  <si>
    <t>33</t>
  </si>
  <si>
    <t>346244821</t>
  </si>
  <si>
    <t>Přizdívky izolační tl 140 mm z cihel dl 290 mm pevnosti P 20 na MC 10</t>
  </si>
  <si>
    <t>-2004939258</t>
  </si>
  <si>
    <t>elektrokanál</t>
  </si>
  <si>
    <t>(1,775+0,15*2)+(2,85+0,15*2)*2*0,25</t>
  </si>
  <si>
    <t>34</t>
  </si>
  <si>
    <t>346245999</t>
  </si>
  <si>
    <t>Příplatek k přizdívkám izolačním za ochranu svislé izolace zaléváním maltou min MC 10</t>
  </si>
  <si>
    <t>626095007</t>
  </si>
  <si>
    <t>dle přizdívky</t>
  </si>
  <si>
    <t>3,650</t>
  </si>
  <si>
    <t>35</t>
  </si>
  <si>
    <t>380311751</t>
  </si>
  <si>
    <t>Kompletní konstrukce ČOV, nádrží, vodojemů nebo kanálů z betonu prostého tř. C 20/25 tl 150 mm</t>
  </si>
  <si>
    <t>345388253</t>
  </si>
  <si>
    <t>konstrukce elektrokanálu</t>
  </si>
  <si>
    <t>podlaha</t>
  </si>
  <si>
    <t>((1,775+0,25*2)*(1,50+0,25*2)+1,35*(0,63+0,25*2))*0,10</t>
  </si>
  <si>
    <t>stěny</t>
  </si>
  <si>
    <t>(1,775+0,25*2+2,85+0,25*2)*2*0,30*0,10</t>
  </si>
  <si>
    <t>36</t>
  </si>
  <si>
    <t>380356211</t>
  </si>
  <si>
    <t>Bednění kompletních konstrukcí ČOV, nádrží nebo vodojemů omítaných ploch rovinných zřízení</t>
  </si>
  <si>
    <t>-1951926820</t>
  </si>
  <si>
    <t>bednění elektrokanálu</t>
  </si>
  <si>
    <t>(1,775+0,25*2+2,85+0,25*2)*2*0,30*2</t>
  </si>
  <si>
    <t>37</t>
  </si>
  <si>
    <t>380356212</t>
  </si>
  <si>
    <t>Bednění kompletních konstrukcí ČOV, nádrží nebo vodojemů omítaných ploch rovinných odstranění</t>
  </si>
  <si>
    <t>-977765968</t>
  </si>
  <si>
    <t>6,750</t>
  </si>
  <si>
    <t>Vodorovné konstrukce</t>
  </si>
  <si>
    <t>38</t>
  </si>
  <si>
    <t>411141124</t>
  </si>
  <si>
    <t>Strop Ytong tl 250 mm z pórobetonových vložek a nosníků dl do 6,4 m osová vzdálenost nosníků 680 mm</t>
  </si>
  <si>
    <t>-990181540</t>
  </si>
  <si>
    <t>stropní konstrukce nad 2. np</t>
  </si>
  <si>
    <t>(10,39+10,29)/2*6,95</t>
  </si>
  <si>
    <t>-0,80*1,20</t>
  </si>
  <si>
    <t>-0,70*1,30</t>
  </si>
  <si>
    <t>39</t>
  </si>
  <si>
    <t>411321515</t>
  </si>
  <si>
    <t>Stropy deskové ze ŽB tř. C 20/25</t>
  </si>
  <si>
    <t>1511711831</t>
  </si>
  <si>
    <t>stropní deska nad 1. np</t>
  </si>
  <si>
    <t>(10,30+10,39)/2*(0,30+6,40+0,25)*0,25</t>
  </si>
  <si>
    <t>balkon</t>
  </si>
  <si>
    <t>(0,315+2,50+0,55+2,50+0,50)*0,90*0,25</t>
  </si>
  <si>
    <t>odpočet schodiště</t>
  </si>
  <si>
    <t>-(3,975+1,225)*0,25</t>
  </si>
  <si>
    <t>40</t>
  </si>
  <si>
    <t>411351101</t>
  </si>
  <si>
    <t>Zřízení bednění stropů deskových</t>
  </si>
  <si>
    <t>167487426</t>
  </si>
  <si>
    <t>(10,30+10,39)/2*(0,30+6,40+0,25)</t>
  </si>
  <si>
    <t>(0,315+2,50+0,55+2,50+0,50)*0,90</t>
  </si>
  <si>
    <t>-(3,975+1,225)</t>
  </si>
  <si>
    <t>41</t>
  </si>
  <si>
    <t>411351102</t>
  </si>
  <si>
    <t>Odstranění bednění stropů deskových</t>
  </si>
  <si>
    <t>-2145784306</t>
  </si>
  <si>
    <t>72,427</t>
  </si>
  <si>
    <t>42</t>
  </si>
  <si>
    <t>411354175</t>
  </si>
  <si>
    <t>Zřízení podpěrné konstrukce stropů v do 4 m pro zatížení do 20 kPa</t>
  </si>
  <si>
    <t>1183271116</t>
  </si>
  <si>
    <t>43</t>
  </si>
  <si>
    <t>411354176</t>
  </si>
  <si>
    <t>Odstranění podpěrné konstrukce stropů v do 4 m pro zatížení do 20 kPa</t>
  </si>
  <si>
    <t>1591900650</t>
  </si>
  <si>
    <t>44</t>
  </si>
  <si>
    <t>411361821</t>
  </si>
  <si>
    <t>Výztuž stropů betonářskou ocelí 10 505</t>
  </si>
  <si>
    <t>351356561</t>
  </si>
  <si>
    <t>18,106*0,15</t>
  </si>
  <si>
    <t>45</t>
  </si>
  <si>
    <t>417272111</t>
  </si>
  <si>
    <t>Obezdívka věnce věncovkou Ytong tl 125 mm na tenkovrstvou maltu včetně tepelné izolace tl 50 mm</t>
  </si>
  <si>
    <t>m</t>
  </si>
  <si>
    <t>-549713088</t>
  </si>
  <si>
    <t>věnec nad zdivem 2. np</t>
  </si>
  <si>
    <t>(5,79+1,00+3,50)*2</t>
  </si>
  <si>
    <t>10,39*2</t>
  </si>
  <si>
    <t>46</t>
  </si>
  <si>
    <t>417321414</t>
  </si>
  <si>
    <t>Ztužující pásy a věnce ze ŽB tř. C 20/25</t>
  </si>
  <si>
    <t>-133001756</t>
  </si>
  <si>
    <t>věnec na zdivu nad 2. np</t>
  </si>
  <si>
    <t>(5,79+1,00+3,50)*0,25*0,30</t>
  </si>
  <si>
    <t>10,39*0,25*0,30</t>
  </si>
  <si>
    <t xml:space="preserve">na původním zdivu 1. np </t>
  </si>
  <si>
    <t>10,30*0,30*0,30</t>
  </si>
  <si>
    <t>47</t>
  </si>
  <si>
    <t>417351115</t>
  </si>
  <si>
    <t>Zřízení bednění ztužujících věnců</t>
  </si>
  <si>
    <t>-1090963695</t>
  </si>
  <si>
    <t>na původním zdivu</t>
  </si>
  <si>
    <t>10,30*0,30*2</t>
  </si>
  <si>
    <t>48</t>
  </si>
  <si>
    <t>417351116</t>
  </si>
  <si>
    <t>Odstranění bednění ztužujících věnců</t>
  </si>
  <si>
    <t>377417961</t>
  </si>
  <si>
    <t>6,18</t>
  </si>
  <si>
    <t>49</t>
  </si>
  <si>
    <t>417361821</t>
  </si>
  <si>
    <t>Výztuž ztužujících pásů a věnců betonářskou ocelí 10 505</t>
  </si>
  <si>
    <t>-999305208</t>
  </si>
  <si>
    <t>(5,79+1,00+3,50)*0,25*0,30*0,08</t>
  </si>
  <si>
    <t>10,39*0,25*0,30*0,08</t>
  </si>
  <si>
    <t>10,30*0,30*0,30*0,08</t>
  </si>
  <si>
    <t>50</t>
  </si>
  <si>
    <t>430321515</t>
  </si>
  <si>
    <t>Schodišťová konstrukce a rampa ze ŽB tř. C 20/25</t>
  </si>
  <si>
    <t>410202638</t>
  </si>
  <si>
    <t>konstrukce schodiště</t>
  </si>
  <si>
    <t>vyrovnávací</t>
  </si>
  <si>
    <t>1,00*0,75*0,175</t>
  </si>
  <si>
    <t>1,00*0,50*0,175*2</t>
  </si>
  <si>
    <t>1,00*0,25*0,175*3</t>
  </si>
  <si>
    <t>schodiště do patra</t>
  </si>
  <si>
    <t>3,975*1,00*0,18*1,35</t>
  </si>
  <si>
    <t>51</t>
  </si>
  <si>
    <t>430361821</t>
  </si>
  <si>
    <t>Výztuž schodišťové konstrukce a rampy betonářskou ocelí 10 505</t>
  </si>
  <si>
    <t>-13800568</t>
  </si>
  <si>
    <t>3,975*1,00*0,18*0,12*1,35</t>
  </si>
  <si>
    <t>52</t>
  </si>
  <si>
    <t>431351121</t>
  </si>
  <si>
    <t>Zřízení bednění podest schodišť a ramp přímočarých v do 4 m</t>
  </si>
  <si>
    <t>1781388703</t>
  </si>
  <si>
    <t>3,975*1,00*1,35</t>
  </si>
  <si>
    <t>53</t>
  </si>
  <si>
    <t>431351122</t>
  </si>
  <si>
    <t>Odstranění bednění podest schodišť a ramp přímočarých v do 4 m</t>
  </si>
  <si>
    <t>-1865848295</t>
  </si>
  <si>
    <t>5,366</t>
  </si>
  <si>
    <t>Komunikace pozemní</t>
  </si>
  <si>
    <t>54</t>
  </si>
  <si>
    <t>564752111</t>
  </si>
  <si>
    <t>Podklad z vibrovaného štěrku VŠ tl 150 mm fr 16 - 32 mm</t>
  </si>
  <si>
    <t>-456054586</t>
  </si>
  <si>
    <t>podlaha ozn H</t>
  </si>
  <si>
    <t>10,40*1,40</t>
  </si>
  <si>
    <t>Úpravy povrchů, podlahy a osazování výplní</t>
  </si>
  <si>
    <t>55</t>
  </si>
  <si>
    <t>611142001</t>
  </si>
  <si>
    <t>Potažení vnitřních stropů sklovláknitým pletivem vtlačeným do tenkovrstvé hmoty</t>
  </si>
  <si>
    <t>-1046433233</t>
  </si>
  <si>
    <t>stropní konstrukce ve 2. np - výměra dle tabulek podlah</t>
  </si>
  <si>
    <t>3,55+8,35+16,35+14,50+17,50+5,70</t>
  </si>
  <si>
    <t>56</t>
  </si>
  <si>
    <t>611311131</t>
  </si>
  <si>
    <t>Vápenná omítka štuková jednovrstvá vnitřních stropů rovných nanášená ručně</t>
  </si>
  <si>
    <t>-1037041189</t>
  </si>
  <si>
    <t>57</t>
  </si>
  <si>
    <t>612311131</t>
  </si>
  <si>
    <t>Vápenná omítka štuková jednovrstvá vnitřních stěn nanášená ručně</t>
  </si>
  <si>
    <t>-668100932</t>
  </si>
  <si>
    <t>po zazdívce sousedního objektu</t>
  </si>
  <si>
    <t>3,00</t>
  </si>
  <si>
    <t>zdivo vë 2. np</t>
  </si>
  <si>
    <t>m 201, 202</t>
  </si>
  <si>
    <t>(6,35+4,91+1,00)*2*2,75</t>
  </si>
  <si>
    <t>-1,00*2,20</t>
  </si>
  <si>
    <t>-0,90*2,00*3</t>
  </si>
  <si>
    <t>m 203</t>
  </si>
  <si>
    <t>(5,00+2,31)*2*2,75</t>
  </si>
  <si>
    <t>-1,10*1,25</t>
  </si>
  <si>
    <t>-0,90*2,00</t>
  </si>
  <si>
    <t>m 204</t>
  </si>
  <si>
    <t>(5,00+2,30)*2*2,75</t>
  </si>
  <si>
    <t>-0,90*2,00*2</t>
  </si>
  <si>
    <t>m 205</t>
  </si>
  <si>
    <t>(6,35+4,00)*2*2,75+0,45*2,75*2*2</t>
  </si>
  <si>
    <t>-0,70*1,00*2</t>
  </si>
  <si>
    <t>-1,70*2,20</t>
  </si>
  <si>
    <t>podkroví - štíty</t>
  </si>
  <si>
    <t>6,95*2,45/2*2</t>
  </si>
  <si>
    <t>9,87*0,25*2</t>
  </si>
  <si>
    <t>58</t>
  </si>
  <si>
    <t>613142001</t>
  </si>
  <si>
    <t>Potažení vnitřních pilířů nebo sloupů sklovláknitým pletivem vtlačeným do tenkovrstvé hmoty</t>
  </si>
  <si>
    <t>-1882572736</t>
  </si>
  <si>
    <t>pro zazdívku po vybouraném okně sousedního objektu</t>
  </si>
  <si>
    <t>1,50*2,00</t>
  </si>
  <si>
    <t>59</t>
  </si>
  <si>
    <t>619995001</t>
  </si>
  <si>
    <t>Začištění omítek kolem oken, dveří, podlah nebo obkladů</t>
  </si>
  <si>
    <t>-128054127</t>
  </si>
  <si>
    <t>(1,50+2,00)*2*2</t>
  </si>
  <si>
    <t>60</t>
  </si>
  <si>
    <t>621142001</t>
  </si>
  <si>
    <t>Potažení vnějších podhledů sklovláknitým pletivem vtlačeným do tenkovrstvé hmoty</t>
  </si>
  <si>
    <t>-697587582</t>
  </si>
  <si>
    <t>6,80*0,90</t>
  </si>
  <si>
    <t>61</t>
  </si>
  <si>
    <t>621531011</t>
  </si>
  <si>
    <t>Tenkovrstvá silikonová zrnitá omítka tl. 1,5 mm včetně penetrace vnějších podhledů</t>
  </si>
  <si>
    <t>889065811</t>
  </si>
  <si>
    <t>6,120</t>
  </si>
  <si>
    <t>62</t>
  </si>
  <si>
    <t>622142001</t>
  </si>
  <si>
    <t>Potažení vnějších stěn sklovláknitým pletivem vtlačeným do tenkovrstvé hmoty</t>
  </si>
  <si>
    <t>221782883</t>
  </si>
  <si>
    <t>fasáda objektu</t>
  </si>
  <si>
    <t>přední</t>
  </si>
  <si>
    <t>10,39*6,13</t>
  </si>
  <si>
    <t>-1,10*1,25*2</t>
  </si>
  <si>
    <t>zadní</t>
  </si>
  <si>
    <t>(10,29+0,45)*5,97</t>
  </si>
  <si>
    <t>-1,00*2,11</t>
  </si>
  <si>
    <t>vikíř</t>
  </si>
  <si>
    <t>2,20*1,20/2*2</t>
  </si>
  <si>
    <t>štít nad sousedním objektem</t>
  </si>
  <si>
    <t>7,00*1,00+7,00*2,45/2</t>
  </si>
  <si>
    <t>63</t>
  </si>
  <si>
    <t>622211001</t>
  </si>
  <si>
    <t>Montáž zateplení vnějších stěn z polystyrénových desek tl do 40 mm</t>
  </si>
  <si>
    <t>169426453</t>
  </si>
  <si>
    <t>boční stěny vikýřů</t>
  </si>
  <si>
    <t>2,50*1,20/2*2+1,20*1,20/2+1,00*0,20*2</t>
  </si>
  <si>
    <t>64</t>
  </si>
  <si>
    <t>M</t>
  </si>
  <si>
    <t>283764150</t>
  </si>
  <si>
    <t>deska z extrudovaného polystyrénu  XPS 30  30 mm</t>
  </si>
  <si>
    <t>761641735</t>
  </si>
  <si>
    <t>spc</t>
  </si>
  <si>
    <t>(2,50*1,20/2*2+1,20*1,20/2+1,00*0,20*2)*1,1</t>
  </si>
  <si>
    <t>65</t>
  </si>
  <si>
    <t>622252002</t>
  </si>
  <si>
    <t>Montáž ostatních lišt zateplení</t>
  </si>
  <si>
    <t>952297211</t>
  </si>
  <si>
    <t>66</t>
  </si>
  <si>
    <t>590514820</t>
  </si>
  <si>
    <t>lišta rohová Al ,10/15 cm s tkaninou bal. 2,5 m</t>
  </si>
  <si>
    <t>554403430</t>
  </si>
  <si>
    <t>10*1,05 'Přepočtené koeficientem množství</t>
  </si>
  <si>
    <t>67</t>
  </si>
  <si>
    <t>622321341</t>
  </si>
  <si>
    <t>Vápenocementová omítka štuková dvouvrstvá vnějších stěn nanášená strojně</t>
  </si>
  <si>
    <t>-511433573</t>
  </si>
  <si>
    <t>68</t>
  </si>
  <si>
    <t>622531011</t>
  </si>
  <si>
    <t>Tenkovrstvá silikonová zrnitá omítka tl. 1,5 mm včetně penetrace vnějších stěn</t>
  </si>
  <si>
    <t>1418759019</t>
  </si>
  <si>
    <t>69</t>
  </si>
  <si>
    <t>622631011</t>
  </si>
  <si>
    <t>Spárování spárovací maltou vnějších pohledových ploch stěn z tvárnic nebo kamene</t>
  </si>
  <si>
    <t>1090643379</t>
  </si>
  <si>
    <t>stěny v 1. np</t>
  </si>
  <si>
    <t>(6,40+2,91)*2*2,75-2,50*2,10</t>
  </si>
  <si>
    <t>(6,40+2,75)*2*2,75-2,50*2,10</t>
  </si>
  <si>
    <t>(6,40+2,95)*2*2,75-2,50*2,10</t>
  </si>
  <si>
    <t>(6,40+1,00)*2*2,75-1,00*2,13-1,00*2,11</t>
  </si>
  <si>
    <t>70</t>
  </si>
  <si>
    <t>623142001</t>
  </si>
  <si>
    <t>Potažení vnějších pilířů nebo sloupů sklovláknitým pletivem vtlačeným do tenkovrstvé hmoty</t>
  </si>
  <si>
    <t>132649736</t>
  </si>
  <si>
    <t>odvětrání</t>
  </si>
  <si>
    <t>0,55*4*3,30</t>
  </si>
  <si>
    <t>71</t>
  </si>
  <si>
    <t>623531011</t>
  </si>
  <si>
    <t>Tenkovrstvá silikonová zrnitá omítka tl. 1,5 mm včetně penetrace vnějších pilířů nebo sloupů</t>
  </si>
  <si>
    <t>-841930412</t>
  </si>
  <si>
    <t>72</t>
  </si>
  <si>
    <t>629135102</t>
  </si>
  <si>
    <t>Vyrovnávací vrstva pod klempířské prvky z MC š do 300 mm</t>
  </si>
  <si>
    <t>-871973570</t>
  </si>
  <si>
    <t>pod okna a žaluzie</t>
  </si>
  <si>
    <t>1,10*2+0,70*2</t>
  </si>
  <si>
    <t>73</t>
  </si>
  <si>
    <t>631311123</t>
  </si>
  <si>
    <t>Mazanina tl do 120 mm z betonu prostého tř. C 12/15</t>
  </si>
  <si>
    <t>-1249537195</t>
  </si>
  <si>
    <t>Mazanina z betonu prostého tl. přes 80 do 120 mm tř. C 12/15</t>
  </si>
  <si>
    <t>mazanina podlah dle ozn A</t>
  </si>
  <si>
    <t>(10,39+10,00)/2*6,03*0,10</t>
  </si>
  <si>
    <t>elektokanál - dopočet</t>
  </si>
  <si>
    <t>(2,775+2,85+0,25*2)*2*0,25*0,10</t>
  </si>
  <si>
    <t>74</t>
  </si>
  <si>
    <t>631311125</t>
  </si>
  <si>
    <t>Mazanina tl do 120 mm z betonu prostého tř. C 20/25</t>
  </si>
  <si>
    <t>682377393</t>
  </si>
  <si>
    <t>Mazanina z betonu prostého tl. přes 80 do 120 mm tř. C 20/25</t>
  </si>
  <si>
    <t>podlaha dle ozn A - výměra dle tabulek místností</t>
  </si>
  <si>
    <t>(5,30+1,90+17,95+17,95+16,95)*0,12</t>
  </si>
  <si>
    <t>75</t>
  </si>
  <si>
    <t>631311135</t>
  </si>
  <si>
    <t>Mazanina tl do 240 mm z betonu prostého tř. C 20/25</t>
  </si>
  <si>
    <t>1627330646</t>
  </si>
  <si>
    <t>podlha ozn H</t>
  </si>
  <si>
    <t>1,40*10,50*0,15</t>
  </si>
  <si>
    <t>76</t>
  </si>
  <si>
    <t>631319171</t>
  </si>
  <si>
    <t>Příplatek k mazanině tl do 80 mm za stržení povrchu spodní vrstvy před vložením výztuže</t>
  </si>
  <si>
    <t>-9257101</t>
  </si>
  <si>
    <t>Příplatek k cenám mazanin za stržení povrchu spodní vrstvy mazaniny latí před vložením výztuže nebo pletiva pro tl. obou vrstev mazaniny přes 50 do 80 mm</t>
  </si>
  <si>
    <t>podlaha dle ozn B, B 1 - výměra dle tabulek podla</t>
  </si>
  <si>
    <t>(3,55+8,35+16,35+14,50+17,50+5,70)*0,05</t>
  </si>
  <si>
    <t>podlaha dle ozn C - výměra dle tabulek podla</t>
  </si>
  <si>
    <t>48,90*0,05</t>
  </si>
  <si>
    <t>77</t>
  </si>
  <si>
    <t>631319173</t>
  </si>
  <si>
    <t>Příplatek k mazanině tl do 120 mm za stržení povrchu spodní vrstvy před vložením výztuže</t>
  </si>
  <si>
    <t>-727370207</t>
  </si>
  <si>
    <t>Příplatek k cenám mazanin za stržení povrchu spodní vrstvy mazaniny latí před vložením výztuže nebo pletiva pro tl. obou vrstev mazaniny přes 80 do 120 mm</t>
  </si>
  <si>
    <t>podkladní</t>
  </si>
  <si>
    <t>6,454</t>
  </si>
  <si>
    <t>pod nátěr</t>
  </si>
  <si>
    <t>7,206</t>
  </si>
  <si>
    <t>78</t>
  </si>
  <si>
    <t>631319175</t>
  </si>
  <si>
    <t>Příplatek k mazanině tl do 240 mm za stržení povrchu spodní vrstvy před vložením výztuže</t>
  </si>
  <si>
    <t>-1036999124</t>
  </si>
  <si>
    <t>dle betonové mazaniny</t>
  </si>
  <si>
    <t>2,205</t>
  </si>
  <si>
    <t>79</t>
  </si>
  <si>
    <t>631362021</t>
  </si>
  <si>
    <t>Výztuž mazanin svařovanými sítěmi Kari</t>
  </si>
  <si>
    <t>-1633727606</t>
  </si>
  <si>
    <t>Výztuž mazanin ze svařovaných sítí z drátů typu KARI</t>
  </si>
  <si>
    <t>(10,39+10,00)/2*6,03*0,0033</t>
  </si>
  <si>
    <t>dopočet elektrokanál</t>
  </si>
  <si>
    <t>(1,775+2,85+0,25*2)*2*0,25*0,0033</t>
  </si>
  <si>
    <t>podlaha dle ozn A - pod nátěr</t>
  </si>
  <si>
    <t>(5,03+1,90+17,95+17,95+16,95)*0,0033</t>
  </si>
  <si>
    <t>podlaha dle ozn B, B 1</t>
  </si>
  <si>
    <t>(3,55+8,35+16,35+14,50+17,50+5,70)*0,0022</t>
  </si>
  <si>
    <t>podlaha dle ozn C</t>
  </si>
  <si>
    <t>48,90*0,0022</t>
  </si>
  <si>
    <t>14,70*0,0055</t>
  </si>
  <si>
    <t>80</t>
  </si>
  <si>
    <t>632451034</t>
  </si>
  <si>
    <t>Vyrovnávací potěr tl do 50 mm z MC 15 provedený v ploše</t>
  </si>
  <si>
    <t>-180270715</t>
  </si>
  <si>
    <t>Potěr cementový vyrovnávací z malty (MC-15) v ploše o průměrné (střední) tl. přes 40 do 50 mm</t>
  </si>
  <si>
    <t>podlaha dle ozn B - výměra dle tabulek podlah</t>
  </si>
  <si>
    <t>3,55+8,35+16,35+14,50+17,50</t>
  </si>
  <si>
    <t>b 1</t>
  </si>
  <si>
    <t>5,70</t>
  </si>
  <si>
    <t>podlaha dle ozn C - výměra dle tabulek podlah</t>
  </si>
  <si>
    <t>48,90</t>
  </si>
  <si>
    <t>81</t>
  </si>
  <si>
    <t>635111115</t>
  </si>
  <si>
    <t>Násyp pod podlahy ze štěrkopísku s udusáním</t>
  </si>
  <si>
    <t>-115422487</t>
  </si>
  <si>
    <t>Násyp ze štěrkopísku, písku nebo kameniva pod podlahy s udusáním a urovnáním povrchu ze štěrkopísku</t>
  </si>
  <si>
    <t>(2,20+2,40)/2*6,03*0,20</t>
  </si>
  <si>
    <t>2,35*6,03*0,20</t>
  </si>
  <si>
    <t>2,45*6,03*0,20</t>
  </si>
  <si>
    <t>0,65*6,03*0,20</t>
  </si>
  <si>
    <t>82</t>
  </si>
  <si>
    <t>642944121</t>
  </si>
  <si>
    <t>Osazování ocelových zárubní dodatečné pl do 2,5 m2</t>
  </si>
  <si>
    <t>1183289836</t>
  </si>
  <si>
    <t>Osazení ocelových dveřních zárubní lisovaných nebo z úhelníků dodatečně s vybetonováním prahu, plochy do 2,5 m2</t>
  </si>
  <si>
    <t>pro dveře dle označení</t>
  </si>
  <si>
    <t>V / 5</t>
  </si>
  <si>
    <t>V / 7</t>
  </si>
  <si>
    <t>2+3</t>
  </si>
  <si>
    <t>83</t>
  </si>
  <si>
    <t>553312050.1</t>
  </si>
  <si>
    <t>zárubeň ocelová s drážkou pro těsnění H 110 DV 1000 / 2100 mm  L/P</t>
  </si>
  <si>
    <t>319093753</t>
  </si>
  <si>
    <t>zárubně kovové zárubně ocelové pro zdění - s těsněním, kapsové závěsy H 110 DV 1100 L/P</t>
  </si>
  <si>
    <t>pro dveře dle ozna V / 5</t>
  </si>
  <si>
    <t>84</t>
  </si>
  <si>
    <t>553311450</t>
  </si>
  <si>
    <t>zárubeň ocelová pro běžné zdění H 145 900 L/P</t>
  </si>
  <si>
    <t>367788404</t>
  </si>
  <si>
    <t>zárubně kovové zárubně ocelové pro zdění H 145 900 L/P</t>
  </si>
  <si>
    <t>pro dveře dle ozn V / 7</t>
  </si>
  <si>
    <t>Ostatní konstrukce a práce, bourání</t>
  </si>
  <si>
    <t>85</t>
  </si>
  <si>
    <t>941111131</t>
  </si>
  <si>
    <t>Montáž lešení řadového trubkového lehkého s podlahami zatížení do 200 kg/m2 š do 1,5 m v do 10 m</t>
  </si>
  <si>
    <t>1441730401</t>
  </si>
  <si>
    <t>10,39*6,10</t>
  </si>
  <si>
    <t>(10,29+0,50)*6,00</t>
  </si>
  <si>
    <t>nad střechou - pro štít</t>
  </si>
  <si>
    <t>7,00*1,00+7,00*2,40/2</t>
  </si>
  <si>
    <t>86</t>
  </si>
  <si>
    <t>941111231</t>
  </si>
  <si>
    <t>Příplatek k lešení řadovému trubkovému lehkému s podlahami š 1,5 m v 10 m za první a ZKD den použití</t>
  </si>
  <si>
    <t>1395430536</t>
  </si>
  <si>
    <t>143,519*60 'Přepočtené koeficientem množství</t>
  </si>
  <si>
    <t>87</t>
  </si>
  <si>
    <t>941111831</t>
  </si>
  <si>
    <t>Demontáž lešení řadového trubkového lehkého s podlahami zatížení do 200 kg/m2 š do 1,5 m v do 10 m</t>
  </si>
  <si>
    <t>-1335809195</t>
  </si>
  <si>
    <t>88</t>
  </si>
  <si>
    <t>949101111</t>
  </si>
  <si>
    <t>Lešení pomocné pro objekty pozemních staveb s lešeňovou podlahou v do 1,9 m zatížení do 150 kg/m2</t>
  </si>
  <si>
    <t>1619069614</t>
  </si>
  <si>
    <t>dle tabulky podlah</t>
  </si>
  <si>
    <t>5,30+1,90+17,95+17,95+16,95</t>
  </si>
  <si>
    <t>89</t>
  </si>
  <si>
    <t>952901111</t>
  </si>
  <si>
    <t>Vyčištění budov bytové a občanské výstavby při výšce podlaží do 4 m</t>
  </si>
  <si>
    <t>850865092</t>
  </si>
  <si>
    <t>90</t>
  </si>
  <si>
    <t>953312122</t>
  </si>
  <si>
    <t>Vložky do svislých dilatačních spár z extrudovaných polystyrénových desek tl 20 mm</t>
  </si>
  <si>
    <t>1603654450</t>
  </si>
  <si>
    <t>dilatace obvodových zdí k sousedním objektům</t>
  </si>
  <si>
    <t>(6,40+6,50)*6,00</t>
  </si>
  <si>
    <t>6,50*2,50/2</t>
  </si>
  <si>
    <t>91</t>
  </si>
  <si>
    <t>953331112</t>
  </si>
  <si>
    <t>Vložky do svislých dilatačních spár z lepenky pískované kladené volně</t>
  </si>
  <si>
    <t>347114588</t>
  </si>
  <si>
    <t>dilatace základů od sousedního objektu</t>
  </si>
  <si>
    <t>6,60*1,00</t>
  </si>
  <si>
    <t>6,40*1,00</t>
  </si>
  <si>
    <t>92</t>
  </si>
  <si>
    <t>953731114</t>
  </si>
  <si>
    <t>Odvětrání svislé troubami plastovými DN do 140 mm ve stropních prostupech včetně obetonování</t>
  </si>
  <si>
    <t>-737203221</t>
  </si>
  <si>
    <t>odvětrání 1. np</t>
  </si>
  <si>
    <t>0,50*6</t>
  </si>
  <si>
    <t>93</t>
  </si>
  <si>
    <t>953941211</t>
  </si>
  <si>
    <t>Osazování kovových konzol nebo kotev bez jejich dodání</t>
  </si>
  <si>
    <t>936556116</t>
  </si>
  <si>
    <t>Osazování drobných kovových předmětů se zalitím maltou cementovou, do vysekaných kapes nebo připravených otvorů konzol nebo kotev, např. pro schodišťová madla do zdí, radiátorové konzoly apod.</t>
  </si>
  <si>
    <t>kotvení ocelového rámu dle ozn Z / 7</t>
  </si>
  <si>
    <t>kotvící prvky</t>
  </si>
  <si>
    <t>3+4+2+2</t>
  </si>
  <si>
    <t>94</t>
  </si>
  <si>
    <t>953941421</t>
  </si>
  <si>
    <t>Osazování železných ventilací pl přes 0,1 m2</t>
  </si>
  <si>
    <t>688826194</t>
  </si>
  <si>
    <t>Osazení drobných kovových výrobků bez jejich dodání s vysekáním kapes pro upevňovací prvky se zazděním, zabetonováním nebo zalitím železných ventilací s neoddělenou žaluzií, plochy přes 0,10 m2</t>
  </si>
  <si>
    <t>pro žaluzie dle označení</t>
  </si>
  <si>
    <t>Z / 3</t>
  </si>
  <si>
    <t>Z / 4</t>
  </si>
  <si>
    <t>ZZ / 5</t>
  </si>
  <si>
    <t>95</t>
  </si>
  <si>
    <t>429 Z3</t>
  </si>
  <si>
    <t>žaluzie  1200 x 910 mm</t>
  </si>
  <si>
    <t>-1643565674</t>
  </si>
  <si>
    <t>části koncové rozvodu vzduchu žaluzie protidešťové PŽA-P TPJ 18-12-86 šířka x výška velikost 1250 x 1250 mm</t>
  </si>
  <si>
    <t>samotížná gravitační žaluzie - hliníková včetně rámu s pracnami pro zazdění - 1200 x 910 mm</t>
  </si>
  <si>
    <t>96</t>
  </si>
  <si>
    <t>429 Z4</t>
  </si>
  <si>
    <t>žaluzie  700 x 1000 mm</t>
  </si>
  <si>
    <t>-1113807358</t>
  </si>
  <si>
    <t>97</t>
  </si>
  <si>
    <t>429 Z5</t>
  </si>
  <si>
    <t>žaluzie protidešťová 700 x 1000 mm</t>
  </si>
  <si>
    <t>153827668</t>
  </si>
  <si>
    <t>protidešťová žaluzie pozinkovaná s vloženým protiptákovým pletivem</t>
  </si>
  <si>
    <t>lamely z profilovaného pozinkovaného plechu</t>
  </si>
  <si>
    <t>osazena do pozedního rámu z pozinkovaného plechu s pracnami pro zazdění</t>
  </si>
  <si>
    <t>98</t>
  </si>
  <si>
    <t>953942851</t>
  </si>
  <si>
    <t>Osazování schodišťového zábradlí do otvorů ve stupních kamenných nebo ŽB na MC</t>
  </si>
  <si>
    <t>823958721</t>
  </si>
  <si>
    <t>Osazování drobných kovových předmětů se zalitím maltou cementovou, do vysekaných kapes nebo připravených otvorů zábradlí schodišťových a balkonových ve stupních kamenných, železobetonových nebo v balkónové desce</t>
  </si>
  <si>
    <t>zábradlí dle ozn Z / 1</t>
  </si>
  <si>
    <t>zábradlí dle ozn Z / 2</t>
  </si>
  <si>
    <t>99</t>
  </si>
  <si>
    <t>953961113</t>
  </si>
  <si>
    <t>Kotvy chemickým tmelem M 12 hl 110 mm do betonu, ŽB nebo kamene s vyvrtáním otvoru</t>
  </si>
  <si>
    <t>-578386696</t>
  </si>
  <si>
    <t>Kotvy chemické s vyvrtáním otvoru do betonu, železobetonu nebo tvrdého kamene tmel, velikost M 12, hloubka 110 mm</t>
  </si>
  <si>
    <t>pro osazení zábradlí dle ozn Z / 2</t>
  </si>
  <si>
    <t>pro osazení nosné konstrukce v elektrokanálu</t>
  </si>
  <si>
    <t>2*4</t>
  </si>
  <si>
    <t>100</t>
  </si>
  <si>
    <t>953961213</t>
  </si>
  <si>
    <t>Kotvy chemickou patronou M 12 hl 110 mm do betonu, ŽB nebo kamene s vyvrtáním otvoru</t>
  </si>
  <si>
    <t>-1922910355</t>
  </si>
  <si>
    <t>Kotvy chemické s vyvrtáním otvoru do betonu, železobetonu nebo tvrdého kamene chemická patrona, velikost M 12, hloubka 110 mm</t>
  </si>
  <si>
    <t>101</t>
  </si>
  <si>
    <t>962032240</t>
  </si>
  <si>
    <t>Bourání zdiva z cihel pálených nebo vápenopískových na MC do 1m3</t>
  </si>
  <si>
    <t>1210695292</t>
  </si>
  <si>
    <t>ubourání části zdiva v 1. np - které nebude bouráno - pro věnec</t>
  </si>
  <si>
    <t>102</t>
  </si>
  <si>
    <t>962042320</t>
  </si>
  <si>
    <t>Bourání zdiva nadzákladového z betonu prostého do 1 m3</t>
  </si>
  <si>
    <t>552100896</t>
  </si>
  <si>
    <t>vybourání stávajícího vyrovnávacího schodiště - u ponechaného zdiva</t>
  </si>
  <si>
    <t>1,54*0,85*(0,52+0,17)/2</t>
  </si>
  <si>
    <t>103</t>
  </si>
  <si>
    <t>967031744</t>
  </si>
  <si>
    <t>Přisekání plošné zdiva z cihel pálených na MC tl do 300 mm</t>
  </si>
  <si>
    <t>1083375859</t>
  </si>
  <si>
    <t>ostění dveří - zadní část</t>
  </si>
  <si>
    <t>2,13*0,30</t>
  </si>
  <si>
    <t>104</t>
  </si>
  <si>
    <t>968062355</t>
  </si>
  <si>
    <t>Vybourání dřevěných rámů oken dvojitých včetně křídel pl do 2 m2</t>
  </si>
  <si>
    <t>-1957924322</t>
  </si>
  <si>
    <t xml:space="preserve">vybourání okna sousedního objektu - zazdívka </t>
  </si>
  <si>
    <t>1,00*1,50</t>
  </si>
  <si>
    <t>105</t>
  </si>
  <si>
    <t>968072456</t>
  </si>
  <si>
    <t>Vybourání kovových dveřních zárubní pl přes 2 m2</t>
  </si>
  <si>
    <t>-2068006932</t>
  </si>
  <si>
    <t>stávající vrata - zadní část</t>
  </si>
  <si>
    <t>1,37*2,13</t>
  </si>
  <si>
    <t>106</t>
  </si>
  <si>
    <t>971033241</t>
  </si>
  <si>
    <t>Vybourání otvorů ve zdivu cihelném pl do 0,0225 m2 na MVC nebo MV tl do 300 mm</t>
  </si>
  <si>
    <t>-731469708</t>
  </si>
  <si>
    <t>pro odvětrání místností - ve stávajícícm zdivu</t>
  </si>
  <si>
    <t>107</t>
  </si>
  <si>
    <t>978013191</t>
  </si>
  <si>
    <t>Otlučení vnitřních omítek stěn MV nebo MVC stěn v rozsahu do 100 %</t>
  </si>
  <si>
    <t>-1659571773</t>
  </si>
  <si>
    <t>otlučení omítky stávajícího zdiva - vnitřní část</t>
  </si>
  <si>
    <t>(2,38+2,57+4,51)*2,75</t>
  </si>
  <si>
    <t>108</t>
  </si>
  <si>
    <t>978015391</t>
  </si>
  <si>
    <t>Otlučení vnějších omítek MV nebo MVC  průčelí v rozsahu do 100 %</t>
  </si>
  <si>
    <t>1818016700</t>
  </si>
  <si>
    <t>otlučení vnější omítky stávajícího zdiva - zadní část</t>
  </si>
  <si>
    <t>10,29*(0,35+2,11)</t>
  </si>
  <si>
    <t>109</t>
  </si>
  <si>
    <t>981011314</t>
  </si>
  <si>
    <t>Demolice budov zděných na MVC podíl konstrukcí do 25 % postupným rozebíráním</t>
  </si>
  <si>
    <t>-495902589</t>
  </si>
  <si>
    <t>vybourání stávajícího objektu dle výkresu  včetně betonové mazaniny - mimo zdiva zadní části</t>
  </si>
  <si>
    <t>(10,29+10,39)/2*6,95*(4,25+0,15+1,35/2)</t>
  </si>
  <si>
    <t>110</t>
  </si>
  <si>
    <t>r - položka</t>
  </si>
  <si>
    <t>Dočasná plošina pro montáž NZ nosnosti min.4 000 kg, parametry určí dodavatel NZ … viz. výkres. půd.2.NP</t>
  </si>
  <si>
    <t>kpl</t>
  </si>
  <si>
    <t>1430631994</t>
  </si>
  <si>
    <t>Přesuny hmot a suti</t>
  </si>
  <si>
    <t>111</t>
  </si>
  <si>
    <t>997013112</t>
  </si>
  <si>
    <t>Vnitrostaveništní doprava suti a vybouraných hmot pro budovy v do 9 m s použitím mechanizace</t>
  </si>
  <si>
    <t>690385703</t>
  </si>
  <si>
    <t>112</t>
  </si>
  <si>
    <t>997013501</t>
  </si>
  <si>
    <t>Odvoz suti na skládku a vybouraných hmot nebo meziskládku do 1 km se složením</t>
  </si>
  <si>
    <t>-2063678316</t>
  </si>
  <si>
    <t>113</t>
  </si>
  <si>
    <t>997013509</t>
  </si>
  <si>
    <t>Příplatek k odvozu suti a vybouraných hmot na skládku ZKD 1 km přes 1 km</t>
  </si>
  <si>
    <t>1696371035</t>
  </si>
  <si>
    <t>170,982*10 'Přepočtené koeficientem množství</t>
  </si>
  <si>
    <t>114</t>
  </si>
  <si>
    <t>997013811</t>
  </si>
  <si>
    <t>Poplatek za uložení stavebního dřevěného odpadu na skládce (skládkovné)</t>
  </si>
  <si>
    <t>1675856822</t>
  </si>
  <si>
    <t>115</t>
  </si>
  <si>
    <t>997013814</t>
  </si>
  <si>
    <t>Poplatek za uložení stavebního odpadu z izolačních hmot na skládce (skládkovné)</t>
  </si>
  <si>
    <t>-1687883009</t>
  </si>
  <si>
    <t>116</t>
  </si>
  <si>
    <t>997013831</t>
  </si>
  <si>
    <t>Poplatek za uložení stavebního směsného odpadu na skládce (skládkovné)</t>
  </si>
  <si>
    <t>-575776545</t>
  </si>
  <si>
    <t>117</t>
  </si>
  <si>
    <t>998017002</t>
  </si>
  <si>
    <t>Přesun hmot s omezením mechanizace pro budovy v do 12 m</t>
  </si>
  <si>
    <t>1891924884</t>
  </si>
  <si>
    <t>PSV</t>
  </si>
  <si>
    <t>Práce a dodávky PSV</t>
  </si>
  <si>
    <t>711</t>
  </si>
  <si>
    <t>Izolace proti vodě, vlhkosti a plynům</t>
  </si>
  <si>
    <t>118</t>
  </si>
  <si>
    <t>711111001</t>
  </si>
  <si>
    <t>Provedení izolace proti zemní vlhkosti vodorovné za studena nátěrem penetračním</t>
  </si>
  <si>
    <t>-78436806</t>
  </si>
  <si>
    <t>Provedení izolace proti zemní vlhkosti natěradly a tmely za studena na ploše vodorovné V nátěrem penetračním</t>
  </si>
  <si>
    <t>(10,39+10,00)/2*(6,03+0,40)</t>
  </si>
  <si>
    <t>119</t>
  </si>
  <si>
    <t>111631500</t>
  </si>
  <si>
    <t>lak asfaltový ALP/9 bal 9 kg</t>
  </si>
  <si>
    <t>804896798</t>
  </si>
  <si>
    <t>výrobky asfaltové izolační a zálivkové hmoty asfalty oxidované stavebně-izolační k penetraci suchých a očištěných podkladů pod asfaltové izolační krytiny a izolace ALP/9 bal 9 kg</t>
  </si>
  <si>
    <t>65,554*0,00030</t>
  </si>
  <si>
    <t>120</t>
  </si>
  <si>
    <t>711112001</t>
  </si>
  <si>
    <t>Provedení izolace proti zemní vlhkosti svislé za studena nátěrem penetračním</t>
  </si>
  <si>
    <t>1698597096</t>
  </si>
  <si>
    <t>Provedení izolace proti zemní vlhkosti natěradly a tmely za studena na ploše svislé S nátěrem penetračním</t>
  </si>
  <si>
    <t>kolem elektrokanálu</t>
  </si>
  <si>
    <t>(1,775+0,15*2+2,85+0,15*2)*2*0,40</t>
  </si>
  <si>
    <t>vytažení izolace na stěny</t>
  </si>
  <si>
    <t>(10,39+10,10+6,45*2)*0,25</t>
  </si>
  <si>
    <t>121</t>
  </si>
  <si>
    <t>-1285130596</t>
  </si>
  <si>
    <t>12,528*0,00035</t>
  </si>
  <si>
    <t>122</t>
  </si>
  <si>
    <t>711141559</t>
  </si>
  <si>
    <t>Provedení izolace proti zemní vlhkosti pásy přitavením vodorovné NAIP</t>
  </si>
  <si>
    <t>-101727748</t>
  </si>
  <si>
    <t>Provedení izolace proti zemní vlhkosti pásy přitavením NAIP na ploše vodorovné V</t>
  </si>
  <si>
    <t>2. vrstva ?</t>
  </si>
  <si>
    <t>65,554</t>
  </si>
  <si>
    <t>123</t>
  </si>
  <si>
    <t>628321340</t>
  </si>
  <si>
    <t>pás těžký asfaltovaný BITAGIT 40 MINERÁL (V60S40)</t>
  </si>
  <si>
    <t>1045679910</t>
  </si>
  <si>
    <t>pásy asfaltované těžké vložka skleněná rohož BITAGIT 40 MINERAL (V 60 S 40)</t>
  </si>
  <si>
    <t>131,108*1,15</t>
  </si>
  <si>
    <t>124</t>
  </si>
  <si>
    <t>711142559</t>
  </si>
  <si>
    <t>Provedení izolace proti zemní vlhkosti pásy přitavením svislé NAIP</t>
  </si>
  <si>
    <t>540517899</t>
  </si>
  <si>
    <t>Provedení izolace proti zemní vlhkosti pásy přitavením NAIP na ploše svislé S</t>
  </si>
  <si>
    <t>12,528</t>
  </si>
  <si>
    <t>125</t>
  </si>
  <si>
    <t>-1487531620</t>
  </si>
  <si>
    <t>25,056</t>
  </si>
  <si>
    <t>126</t>
  </si>
  <si>
    <t>711199095</t>
  </si>
  <si>
    <t>Příplatek k izolacím proti zemní vlhkosti za plochu do 10 m2 natěradly za studena nebo za horka</t>
  </si>
  <si>
    <t>221122350</t>
  </si>
  <si>
    <t>Příplatek k cenám provedení izolace proti zemní vlhkosti za plochu do 10 m2 natěradly za studena nebo za horka</t>
  </si>
  <si>
    <t>svislá</t>
  </si>
  <si>
    <t>127</t>
  </si>
  <si>
    <t>711199097</t>
  </si>
  <si>
    <t>Příplatek k izolacím proti zemní vlhkosti za plochu do 10 m2 pásy přitavením NAIP nebo termoplasty</t>
  </si>
  <si>
    <t>-8100577</t>
  </si>
  <si>
    <t>Příplatek k cenám provedení izolace proti zemní vlhkosti za plochu do 10 m2 pásy přitavením NAIP nebo termoplasty</t>
  </si>
  <si>
    <t>128</t>
  </si>
  <si>
    <t>998711202</t>
  </si>
  <si>
    <t>Přesun hmot procentní pro izolace proti vodě, vlhkosti a plynům v objektech v do 12 m</t>
  </si>
  <si>
    <t>%</t>
  </si>
  <si>
    <t>-1200607834</t>
  </si>
  <si>
    <t>721</t>
  </si>
  <si>
    <t>Zdravotechnika - vnitřní kanalizace</t>
  </si>
  <si>
    <t>129</t>
  </si>
  <si>
    <t>721242116</t>
  </si>
  <si>
    <t>Lapač střešních splavenin z PP se zápachovou klapkou a lapacím košem DN 125</t>
  </si>
  <si>
    <t>-969928818</t>
  </si>
  <si>
    <t>Lapače střešních splavenin z polypropylenu (PP) DN 125 (HL 600/2)</t>
  </si>
  <si>
    <t>lapač střešních splavenin dle označení Z / 6</t>
  </si>
  <si>
    <t>740</t>
  </si>
  <si>
    <t>Elektromontáže - zkoušky a revize</t>
  </si>
  <si>
    <t>130</t>
  </si>
  <si>
    <t>NZ</t>
  </si>
  <si>
    <t>Motorgenerátor 220kVA/200kW 400V/50Hz kapotovaný s vlastním regulátorem, vlastním chlazením, s nádrží na palivo, se společným rámem soustrojí včetně automatiky řízení chodu a vlatní diagnostikou, předehřevem, nabíječkou akumulátoru, včetně startovacího ak</t>
  </si>
  <si>
    <t>ks</t>
  </si>
  <si>
    <t>-1252795653</t>
  </si>
  <si>
    <t>Motorgenerátor 220kVA/200kW 400V/50Hz kapotovaný s vlastním regulátorem, vlastním chlazením, s nádrží na palivo, se společným rámem soustrojí včetně automatiky řízení chodu a vlatní diagnostikou, předehřevem, nabíječkou akumulátoru, včetně startovacího akumulátoru, vybaven nemrznoucí směsí a záchytnou jímkou viz specifikace v PD</t>
  </si>
  <si>
    <t>131</t>
  </si>
  <si>
    <t>RH1</t>
  </si>
  <si>
    <t>Rozváděč RH1 přepínání náhradního zdroje</t>
  </si>
  <si>
    <t>641746</t>
  </si>
  <si>
    <t>132</t>
  </si>
  <si>
    <t>R1</t>
  </si>
  <si>
    <t>Rozváděč R1 (jištění vývodů pro objekt NZ)</t>
  </si>
  <si>
    <t>-355085640</t>
  </si>
  <si>
    <t>133</t>
  </si>
  <si>
    <t>ZS</t>
  </si>
  <si>
    <t>ZS411 zás.skříň 1x400V/32A  1x400V/16A  4x230V/16A</t>
  </si>
  <si>
    <t>1310188227</t>
  </si>
  <si>
    <t>134</t>
  </si>
  <si>
    <t>RH (kotelna)</t>
  </si>
  <si>
    <t>Doplnění RH - objekt ekonom. úseku o přepínač sítí</t>
  </si>
  <si>
    <t>1392378628</t>
  </si>
  <si>
    <t>135</t>
  </si>
  <si>
    <t>R1(ředitelství)</t>
  </si>
  <si>
    <t>Doplnění R1 - objekt ředitelství 2.np o přepínač sítí</t>
  </si>
  <si>
    <t>1025305397</t>
  </si>
  <si>
    <t>136</t>
  </si>
  <si>
    <t>Montáž dodávek a rozvaděčů vč.ukončení vodičů a připojení</t>
  </si>
  <si>
    <t>-1608510455</t>
  </si>
  <si>
    <t>137</t>
  </si>
  <si>
    <t>CYKY - J  3X240+120 mm</t>
  </si>
  <si>
    <t>-309493417</t>
  </si>
  <si>
    <t>138</t>
  </si>
  <si>
    <t>AYKY  3x120+70 mm</t>
  </si>
  <si>
    <t>1443148400</t>
  </si>
  <si>
    <t>139</t>
  </si>
  <si>
    <t>CYKY - J  4x10 mm   (B)</t>
  </si>
  <si>
    <t>199071936</t>
  </si>
  <si>
    <t>140</t>
  </si>
  <si>
    <t>CYKY - J  5 x 6 mm  (C)</t>
  </si>
  <si>
    <t>941249733</t>
  </si>
  <si>
    <t>141</t>
  </si>
  <si>
    <t>CYKY -  0 12x1,5 mm (D)</t>
  </si>
  <si>
    <t>2056669781</t>
  </si>
  <si>
    <t>142</t>
  </si>
  <si>
    <t>CYKY - J  5x2,5 mm (C)</t>
  </si>
  <si>
    <t>944046067</t>
  </si>
  <si>
    <t>143</t>
  </si>
  <si>
    <t>CYKY - J  5x1,5 mm (C)</t>
  </si>
  <si>
    <t>-992753322</t>
  </si>
  <si>
    <t>144</t>
  </si>
  <si>
    <t>CYKY - J  3 x2,5 mm (C)</t>
  </si>
  <si>
    <t>-2068080664</t>
  </si>
  <si>
    <t>145</t>
  </si>
  <si>
    <t>CYKY - J 3x1,5 mm (C)</t>
  </si>
  <si>
    <t>2131223407</t>
  </si>
  <si>
    <t>146</t>
  </si>
  <si>
    <t>CYKY - O  3x1,5 mm (A)</t>
  </si>
  <si>
    <t>-772399356</t>
  </si>
  <si>
    <t>147</t>
  </si>
  <si>
    <t>TCEPKPFLE    5x4x0,8</t>
  </si>
  <si>
    <t>1105349284</t>
  </si>
  <si>
    <t>148</t>
  </si>
  <si>
    <t>Doulight 110 (Kopoflex KF 09110) 110/94</t>
  </si>
  <si>
    <t>1568266131</t>
  </si>
  <si>
    <t>149</t>
  </si>
  <si>
    <t>Spinač   č.1 bílý PL,  WNT-100C</t>
  </si>
  <si>
    <t>313279538</t>
  </si>
  <si>
    <t>150</t>
  </si>
  <si>
    <t>Spinač   č.6 bílý PL, WNT-600C</t>
  </si>
  <si>
    <t>-590494862</t>
  </si>
  <si>
    <t>151</t>
  </si>
  <si>
    <t>Zásuvka PL bílá Nt-130H</t>
  </si>
  <si>
    <t>-948723704</t>
  </si>
  <si>
    <t>152</t>
  </si>
  <si>
    <t>Zásuvka 16A/400V, 5P IP67 /1152-6/</t>
  </si>
  <si>
    <t>-1840659311</t>
  </si>
  <si>
    <t>153</t>
  </si>
  <si>
    <t>VRM 16 Univolt trubka</t>
  </si>
  <si>
    <t>485220737</t>
  </si>
  <si>
    <t>154</t>
  </si>
  <si>
    <t>VRM 20 Univolt trubka</t>
  </si>
  <si>
    <t>-1621958524</t>
  </si>
  <si>
    <t>155</t>
  </si>
  <si>
    <t>VRM 32 Univolt trubka</t>
  </si>
  <si>
    <t>-1875301634</t>
  </si>
  <si>
    <t>156</t>
  </si>
  <si>
    <t>CL 16 Univolt příchytka</t>
  </si>
  <si>
    <t>-2012351062</t>
  </si>
  <si>
    <t>157</t>
  </si>
  <si>
    <t>CL 20 Univolt příchytka</t>
  </si>
  <si>
    <t>-1491473902</t>
  </si>
  <si>
    <t>158</t>
  </si>
  <si>
    <t>CL 32 Univolt příchytka</t>
  </si>
  <si>
    <t>503344566</t>
  </si>
  <si>
    <t>159</t>
  </si>
  <si>
    <t>A11 krabice Bett. bez svorkovnice</t>
  </si>
  <si>
    <t>1508650878</t>
  </si>
  <si>
    <t>160</t>
  </si>
  <si>
    <t>KP 67/2 krabice přístrojová</t>
  </si>
  <si>
    <t>93482752</t>
  </si>
  <si>
    <t>161</t>
  </si>
  <si>
    <t>Spinač č.1  Tango strojek  3559-A01345 / bezšroub. /</t>
  </si>
  <si>
    <t>871922184</t>
  </si>
  <si>
    <t>162</t>
  </si>
  <si>
    <t>Spinač č.6   Tango strojek    3559-A06345 /bezšroub./</t>
  </si>
  <si>
    <t>644516519</t>
  </si>
  <si>
    <t>163</t>
  </si>
  <si>
    <t>Spinač č.7  Tango strojek 3559-A07345 / bezšroub. /</t>
  </si>
  <si>
    <t>1080205215</t>
  </si>
  <si>
    <t>164</t>
  </si>
  <si>
    <t>Zás. Tango bílá 5518A-A2349 B</t>
  </si>
  <si>
    <t>759162169</t>
  </si>
  <si>
    <t>165</t>
  </si>
  <si>
    <t>Jednorámeček    Tango bílý, 3901A-B10B</t>
  </si>
  <si>
    <t>-1000445177</t>
  </si>
  <si>
    <t>166</t>
  </si>
  <si>
    <t>Dvojrámeček, V, Tango bílý, 3901A-B20B</t>
  </si>
  <si>
    <t>-144485039</t>
  </si>
  <si>
    <t>167</t>
  </si>
  <si>
    <t>Ovl. jedno. Tango bílý, 3558A-A651 B</t>
  </si>
  <si>
    <t>-521746306</t>
  </si>
  <si>
    <t>168</t>
  </si>
  <si>
    <t>SVCZ   95/150 PVC kabelová spojka</t>
  </si>
  <si>
    <t>-289323898</t>
  </si>
  <si>
    <t>169</t>
  </si>
  <si>
    <t>70 kab. spoj. trubička AL</t>
  </si>
  <si>
    <t>-1651797774</t>
  </si>
  <si>
    <t>170</t>
  </si>
  <si>
    <t>120 kab. spoj. trubička ALU-ZE</t>
  </si>
  <si>
    <t>244768399</t>
  </si>
  <si>
    <t>171</t>
  </si>
  <si>
    <t>Trevos PROFI 2x36W AC-E /10155/</t>
  </si>
  <si>
    <t>-1813380784</t>
  </si>
  <si>
    <t>172</t>
  </si>
  <si>
    <t>Trevos PROFI 2x36W AC-E, M1H /10154/</t>
  </si>
  <si>
    <t>509533668</t>
  </si>
  <si>
    <t>173</t>
  </si>
  <si>
    <t>Nouzové svítidlo 8W SE 1h IP 42 Aut.</t>
  </si>
  <si>
    <t>1632448315</t>
  </si>
  <si>
    <t>174</t>
  </si>
  <si>
    <t>Svítidlo   OS-60/CH se senzorem, IP44</t>
  </si>
  <si>
    <t>-1596435928</t>
  </si>
  <si>
    <t>175</t>
  </si>
  <si>
    <t>Svítidlo   PSB-60/B, 60W, IP44</t>
  </si>
  <si>
    <t>-1503876762</t>
  </si>
  <si>
    <t>176</t>
  </si>
  <si>
    <t>Svítidlo  SPP-75/B, 75W, IP44</t>
  </si>
  <si>
    <t>-1394146170</t>
  </si>
  <si>
    <t>177</t>
  </si>
  <si>
    <t>Infračidlo IR16 PROFI 180st. 16A</t>
  </si>
  <si>
    <t>904872084</t>
  </si>
  <si>
    <t>178</t>
  </si>
  <si>
    <t>Philips TL-D 36W/840</t>
  </si>
  <si>
    <t>-1502538790</t>
  </si>
  <si>
    <t>179</t>
  </si>
  <si>
    <t>Žárovka  240V/60W E27 čirá otřesuvzdorná</t>
  </si>
  <si>
    <t>1722893593</t>
  </si>
  <si>
    <t>180</t>
  </si>
  <si>
    <t>Recykl. poplatek 8,40 Kč svítidlo</t>
  </si>
  <si>
    <t>183289617</t>
  </si>
  <si>
    <t>181</t>
  </si>
  <si>
    <t>Recykl. poplatek 5,21 kč  zdroj</t>
  </si>
  <si>
    <t>1721495448</t>
  </si>
  <si>
    <t>182</t>
  </si>
  <si>
    <t>Kab. ochranné pláty KD 300</t>
  </si>
  <si>
    <t>1155970106</t>
  </si>
  <si>
    <t>183</t>
  </si>
  <si>
    <t>CYKY - J  4x25 mm   (B)</t>
  </si>
  <si>
    <t>1099239952</t>
  </si>
  <si>
    <t>184</t>
  </si>
  <si>
    <t>Lišta LV 40x40 HD</t>
  </si>
  <si>
    <t>150975823</t>
  </si>
  <si>
    <t>185</t>
  </si>
  <si>
    <t>Ocelové lano 8 mm Zn</t>
  </si>
  <si>
    <t>644223859</t>
  </si>
  <si>
    <t>186</t>
  </si>
  <si>
    <t>Napínák M10 Zn oko-hák</t>
  </si>
  <si>
    <t>-964925109</t>
  </si>
  <si>
    <t>187</t>
  </si>
  <si>
    <t>Očnice D05 pro lana 8mm</t>
  </si>
  <si>
    <t>304175714</t>
  </si>
  <si>
    <t>188</t>
  </si>
  <si>
    <t>Srdcovka S 08 Zn</t>
  </si>
  <si>
    <t>-2125037544</t>
  </si>
  <si>
    <t>189</t>
  </si>
  <si>
    <t>Oko-matka M12</t>
  </si>
  <si>
    <t>1850766714</t>
  </si>
  <si>
    <t>190</t>
  </si>
  <si>
    <t>Sv. lanová 10 Zn</t>
  </si>
  <si>
    <t>3907049</t>
  </si>
  <si>
    <t>191</t>
  </si>
  <si>
    <t>Tyč závitová M12</t>
  </si>
  <si>
    <t>31105835</t>
  </si>
  <si>
    <t>192</t>
  </si>
  <si>
    <t>KEM chem.malta 941 VA 420ml</t>
  </si>
  <si>
    <t>-1092352737</t>
  </si>
  <si>
    <t>193</t>
  </si>
  <si>
    <t>250x4,8  stahovací řemínek VPC 5/250</t>
  </si>
  <si>
    <t>-1442522137</t>
  </si>
  <si>
    <t>194</t>
  </si>
  <si>
    <t>1.1</t>
  </si>
  <si>
    <t>Ústředna power PC1832 NK</t>
  </si>
  <si>
    <t>-1476893248</t>
  </si>
  <si>
    <t>195</t>
  </si>
  <si>
    <t>2.1</t>
  </si>
  <si>
    <t>GSM brána GS20P s hlas.kom.pro ústředny</t>
  </si>
  <si>
    <t>-1781539800</t>
  </si>
  <si>
    <t>196</t>
  </si>
  <si>
    <t>3.1</t>
  </si>
  <si>
    <t>Zámek ústředny L-1</t>
  </si>
  <si>
    <t>665439899</t>
  </si>
  <si>
    <t>197</t>
  </si>
  <si>
    <t>4.1</t>
  </si>
  <si>
    <t>Krabice PC 4001CD</t>
  </si>
  <si>
    <t>1030091445</t>
  </si>
  <si>
    <t>198</t>
  </si>
  <si>
    <t>5.1</t>
  </si>
  <si>
    <t>Klávesnice LCD PK 5500</t>
  </si>
  <si>
    <t>1912738718</t>
  </si>
  <si>
    <t>199</t>
  </si>
  <si>
    <t>6.1</t>
  </si>
  <si>
    <t>SA-402 interiérová siréna</t>
  </si>
  <si>
    <t>-2111972496</t>
  </si>
  <si>
    <t>200</t>
  </si>
  <si>
    <t>7.1</t>
  </si>
  <si>
    <t>SD-8621W kontakt magn.závrtný</t>
  </si>
  <si>
    <t>-2013284092</t>
  </si>
  <si>
    <t>201</t>
  </si>
  <si>
    <t>8.1</t>
  </si>
  <si>
    <t>LC-100-PI detektor imunita zvířat</t>
  </si>
  <si>
    <t>-733580830</t>
  </si>
  <si>
    <t>202</t>
  </si>
  <si>
    <t>9.1</t>
  </si>
  <si>
    <t>Akumulátor 7,3Ah (CGB)</t>
  </si>
  <si>
    <t>1264355334</t>
  </si>
  <si>
    <t>203</t>
  </si>
  <si>
    <t>10.1</t>
  </si>
  <si>
    <t>Trafo TR-3  16V 50VA kryt+sv.</t>
  </si>
  <si>
    <t>-1526317637</t>
  </si>
  <si>
    <t>204</t>
  </si>
  <si>
    <t>11.1</t>
  </si>
  <si>
    <t>Modul PC 5208, xpandér 8 zón</t>
  </si>
  <si>
    <t>274990531</t>
  </si>
  <si>
    <t>205</t>
  </si>
  <si>
    <t>12.1</t>
  </si>
  <si>
    <t>Detektor kouřový konvenční 601P</t>
  </si>
  <si>
    <t>-664321520</t>
  </si>
  <si>
    <t>206</t>
  </si>
  <si>
    <t>13.1</t>
  </si>
  <si>
    <t>5B svork.pro hlásiče řady 600</t>
  </si>
  <si>
    <t>-192692624</t>
  </si>
  <si>
    <t>207</t>
  </si>
  <si>
    <t>14.1</t>
  </si>
  <si>
    <t>UTP SOLARIX Cat.5e  4x2/0,52mm</t>
  </si>
  <si>
    <t>369436120</t>
  </si>
  <si>
    <t>208</t>
  </si>
  <si>
    <t>15.1</t>
  </si>
  <si>
    <t>CVF 6x0,22 kabel pro EZS</t>
  </si>
  <si>
    <t>-1488142007</t>
  </si>
  <si>
    <t>209</t>
  </si>
  <si>
    <t>1.2</t>
  </si>
  <si>
    <t>CYKY-CYKYm 1kV 3x240 pevně uložený</t>
  </si>
  <si>
    <t>-961275420</t>
  </si>
  <si>
    <t>210</t>
  </si>
  <si>
    <t>2.2</t>
  </si>
  <si>
    <t>AYKY 1kV 3x150 pevně uložený</t>
  </si>
  <si>
    <t>-943753726</t>
  </si>
  <si>
    <t>211</t>
  </si>
  <si>
    <t>3.2</t>
  </si>
  <si>
    <t>CYKY-CYKYm 750V 4x10 pevně uložený</t>
  </si>
  <si>
    <t>91603618</t>
  </si>
  <si>
    <t>212</t>
  </si>
  <si>
    <t>4.2</t>
  </si>
  <si>
    <t>CYKY-CYKYm 750V 5x6 pevně uložený</t>
  </si>
  <si>
    <t>-134640046</t>
  </si>
  <si>
    <t>213</t>
  </si>
  <si>
    <t>5.2</t>
  </si>
  <si>
    <t>CYKY-CYKYm 750V 12x1.5 pevně uložený</t>
  </si>
  <si>
    <t>-1134139935</t>
  </si>
  <si>
    <t>214</t>
  </si>
  <si>
    <t>6.2</t>
  </si>
  <si>
    <t>CYKY-CYKYm 750V 5x2.5 pevně uložený</t>
  </si>
  <si>
    <t>-702011945</t>
  </si>
  <si>
    <t>215</t>
  </si>
  <si>
    <t>7.2</t>
  </si>
  <si>
    <t>CYKY-CYKYm 750V 5x1.5 pevně uložený</t>
  </si>
  <si>
    <t>1099512897</t>
  </si>
  <si>
    <t>216</t>
  </si>
  <si>
    <t>8.2</t>
  </si>
  <si>
    <t>CYKY-CYKYm 750V 3x2.5 pevně uložený</t>
  </si>
  <si>
    <t>-1755110995</t>
  </si>
  <si>
    <t>217</t>
  </si>
  <si>
    <t>9.2</t>
  </si>
  <si>
    <t>CYKY-CYKYm 750V 3x1.5 pevně uložený</t>
  </si>
  <si>
    <t>-1211460372</t>
  </si>
  <si>
    <t>218</t>
  </si>
  <si>
    <t>10.2</t>
  </si>
  <si>
    <t>1849007803</t>
  </si>
  <si>
    <t>219</t>
  </si>
  <si>
    <t>11.2</t>
  </si>
  <si>
    <t>Ukončení celoplast. kabelů  do 4 x 240 mm2</t>
  </si>
  <si>
    <t>-796418591</t>
  </si>
  <si>
    <t>220</t>
  </si>
  <si>
    <t>12.2</t>
  </si>
  <si>
    <t>Úložný kabel v zemi TCEPKPFLE 5x4x0,8</t>
  </si>
  <si>
    <t>-1381122465</t>
  </si>
  <si>
    <t>221</t>
  </si>
  <si>
    <t>13.2</t>
  </si>
  <si>
    <t>Trubka ochranná z PE, novodur, pevná   v. d 100.0 mm</t>
  </si>
  <si>
    <t>927398147</t>
  </si>
  <si>
    <t>222</t>
  </si>
  <si>
    <t>14.2</t>
  </si>
  <si>
    <t>Spínač mokrý  jednopólový - řazení 1</t>
  </si>
  <si>
    <t>579164779</t>
  </si>
  <si>
    <t>223</t>
  </si>
  <si>
    <t>15.2</t>
  </si>
  <si>
    <t>Spínač mokrý  střídavý přepínač - řazení 6</t>
  </si>
  <si>
    <t>2099588487</t>
  </si>
  <si>
    <t>224</t>
  </si>
  <si>
    <t>16.1</t>
  </si>
  <si>
    <t>Domovní zásuvka chráněná,venkovní   10/16A 250V 2P + Z</t>
  </si>
  <si>
    <t>170856231</t>
  </si>
  <si>
    <t>225</t>
  </si>
  <si>
    <t>17.1</t>
  </si>
  <si>
    <t>Zásuvka domovní nástěnná 16 A  380 V        3P + N +</t>
  </si>
  <si>
    <t>1798427379</t>
  </si>
  <si>
    <t>226</t>
  </si>
  <si>
    <t>18.1</t>
  </si>
  <si>
    <t>Trubka elektroinst., pancéř z PH, pevná      16.0 mm</t>
  </si>
  <si>
    <t>1709919535</t>
  </si>
  <si>
    <t>227</t>
  </si>
  <si>
    <t>19.1</t>
  </si>
  <si>
    <t>Trubka elektroinst., pancéř z PH, pevná      21.0 mm</t>
  </si>
  <si>
    <t>932690551</t>
  </si>
  <si>
    <t>228</t>
  </si>
  <si>
    <t>20.1</t>
  </si>
  <si>
    <t>Trubka elektroinst., pancéř z PH, pevná      29.0 mm</t>
  </si>
  <si>
    <t>410572255</t>
  </si>
  <si>
    <t>229</t>
  </si>
  <si>
    <t>21.1</t>
  </si>
  <si>
    <t>Krabice pro můstk.vodiče, vč. svorkovnice a zapojení 643414</t>
  </si>
  <si>
    <t>1012442381</t>
  </si>
  <si>
    <t>230</t>
  </si>
  <si>
    <t>22.1</t>
  </si>
  <si>
    <t>Krabice přístrojová bez zapojení</t>
  </si>
  <si>
    <t>1307468121</t>
  </si>
  <si>
    <t>231</t>
  </si>
  <si>
    <t>23.1</t>
  </si>
  <si>
    <t>Spínač jednopólový - řazení 1</t>
  </si>
  <si>
    <t>651638608</t>
  </si>
  <si>
    <t>232</t>
  </si>
  <si>
    <t>24.1</t>
  </si>
  <si>
    <t>Spínač střídavý přepínač - řazení 6</t>
  </si>
  <si>
    <t>-240816896</t>
  </si>
  <si>
    <t>233</t>
  </si>
  <si>
    <t>25.1</t>
  </si>
  <si>
    <t>Spínač křížový přepínač - řazení 7</t>
  </si>
  <si>
    <t>-1576163082</t>
  </si>
  <si>
    <t>234</t>
  </si>
  <si>
    <t>26.1</t>
  </si>
  <si>
    <t>Domovní zásuvka polozapuštěná       10/16A 250V 2P + Z</t>
  </si>
  <si>
    <t>1963375775</t>
  </si>
  <si>
    <t>235</t>
  </si>
  <si>
    <t>27.1</t>
  </si>
  <si>
    <t>Kabel. spojka litina 1 kV SV      4 x 150 mm2</t>
  </si>
  <si>
    <t>-189090095</t>
  </si>
  <si>
    <t>236</t>
  </si>
  <si>
    <t>28.1</t>
  </si>
  <si>
    <t>Svítidla zářivková 2x36 W, strop. s kryt.</t>
  </si>
  <si>
    <t>553261038</t>
  </si>
  <si>
    <t>237</t>
  </si>
  <si>
    <t>29.1</t>
  </si>
  <si>
    <t>Svítidla zářivková 2x36 W,strop.s nouz.</t>
  </si>
  <si>
    <t>2001223374</t>
  </si>
  <si>
    <t>238</t>
  </si>
  <si>
    <t>30.1</t>
  </si>
  <si>
    <t>Svítidla zářivková 8 W, nouzová</t>
  </si>
  <si>
    <t>220840019</t>
  </si>
  <si>
    <t>239</t>
  </si>
  <si>
    <t>31.1</t>
  </si>
  <si>
    <t>Svítidla žárovková do 100 W, se senzorem</t>
  </si>
  <si>
    <t>-506729162</t>
  </si>
  <si>
    <t>240</t>
  </si>
  <si>
    <t>32.1</t>
  </si>
  <si>
    <t>Svítidla žárovková do 100 W,</t>
  </si>
  <si>
    <t>-1769276459</t>
  </si>
  <si>
    <t>241</t>
  </si>
  <si>
    <t>33.1</t>
  </si>
  <si>
    <t>Svítidla žárovková do 100 W, prům. strop.</t>
  </si>
  <si>
    <t>8934588</t>
  </si>
  <si>
    <t>242</t>
  </si>
  <si>
    <t>34.1</t>
  </si>
  <si>
    <t>Montáž automatických relé spínacích  typ OZ</t>
  </si>
  <si>
    <t>-756961534</t>
  </si>
  <si>
    <t>243</t>
  </si>
  <si>
    <t>35.1</t>
  </si>
  <si>
    <t>Ukončení vodičů  do 240   mm2</t>
  </si>
  <si>
    <t>-1004032642</t>
  </si>
  <si>
    <t>244</t>
  </si>
  <si>
    <t>36.1</t>
  </si>
  <si>
    <t>Ukončení vodičů  do  25   mm2</t>
  </si>
  <si>
    <t>-278012078</t>
  </si>
  <si>
    <t>245</t>
  </si>
  <si>
    <t>37.1</t>
  </si>
  <si>
    <t>CYKY-CYKYm 1kV 4x25 pevně uložený</t>
  </si>
  <si>
    <t>1763706174</t>
  </si>
  <si>
    <t>246</t>
  </si>
  <si>
    <t>38.1</t>
  </si>
  <si>
    <t>Lišta elektroinst. z PH</t>
  </si>
  <si>
    <t>-1577071628</t>
  </si>
  <si>
    <t>247</t>
  </si>
  <si>
    <t>39.1</t>
  </si>
  <si>
    <t>Nosné lano do 35 mm2</t>
  </si>
  <si>
    <t>57100463</t>
  </si>
  <si>
    <t>248</t>
  </si>
  <si>
    <t>40.1</t>
  </si>
  <si>
    <t>Kotevní konzole s napínačem</t>
  </si>
  <si>
    <t>-1747174337</t>
  </si>
  <si>
    <t>249</t>
  </si>
  <si>
    <t>41.1</t>
  </si>
  <si>
    <t>1155189828</t>
  </si>
  <si>
    <t>250</t>
  </si>
  <si>
    <t>42.1</t>
  </si>
  <si>
    <t>Ukončení celoplast. kabelů  do 4 x 25 mm2</t>
  </si>
  <si>
    <t>2018832715</t>
  </si>
  <si>
    <t>251</t>
  </si>
  <si>
    <t>43.1</t>
  </si>
  <si>
    <t>Ucpávky pro kabely    do P 36</t>
  </si>
  <si>
    <t>-1578030663</t>
  </si>
  <si>
    <t>252</t>
  </si>
  <si>
    <t>44.1</t>
  </si>
  <si>
    <t>Průrazy zdivem tloušťka do 45cm vč. začištění a fixace kotev</t>
  </si>
  <si>
    <t>-1000460948</t>
  </si>
  <si>
    <t>253</t>
  </si>
  <si>
    <t>1.3</t>
  </si>
  <si>
    <t>Kabelové rozvody EZS</t>
  </si>
  <si>
    <t>-2081802423</t>
  </si>
  <si>
    <t>254</t>
  </si>
  <si>
    <t>2.3</t>
  </si>
  <si>
    <t>Zapojení a nastavení systému EZS</t>
  </si>
  <si>
    <t>h</t>
  </si>
  <si>
    <t>384045332</t>
  </si>
  <si>
    <t>255</t>
  </si>
  <si>
    <t>1.4</t>
  </si>
  <si>
    <t>Výkop a zához 50/80 ve volném terénu vč. pískování</t>
  </si>
  <si>
    <t>1882417409</t>
  </si>
  <si>
    <t>256</t>
  </si>
  <si>
    <t>2.4</t>
  </si>
  <si>
    <t>Výkop a zához 50/120 ve vozovce s živič.povrchem vč. opravy</t>
  </si>
  <si>
    <t>1263857639</t>
  </si>
  <si>
    <t>257</t>
  </si>
  <si>
    <t>3.3</t>
  </si>
  <si>
    <t>Obetonování trubek s kabelovým vedením betonem s armováním</t>
  </si>
  <si>
    <t>-1768345431</t>
  </si>
  <si>
    <t>258</t>
  </si>
  <si>
    <t>4.3</t>
  </si>
  <si>
    <t>Rozbourání betonového základu vč. odvozu suti na skládku</t>
  </si>
  <si>
    <t>-1500971692</t>
  </si>
  <si>
    <t>259</t>
  </si>
  <si>
    <t>5.3</t>
  </si>
  <si>
    <t>Průraz zdivem, cihlová zeď, tloušťka 30 cm</t>
  </si>
  <si>
    <t>-1532019083</t>
  </si>
  <si>
    <t>260</t>
  </si>
  <si>
    <t>6.3</t>
  </si>
  <si>
    <t>Průraz zdivem, cihlová zeď, tloušťka 45 cm</t>
  </si>
  <si>
    <t>695680752</t>
  </si>
  <si>
    <t>261</t>
  </si>
  <si>
    <t>projekt</t>
  </si>
  <si>
    <t>Zpracování prováděcí dokumentace</t>
  </si>
  <si>
    <t>-1020272514</t>
  </si>
  <si>
    <t>262</t>
  </si>
  <si>
    <t>demontáže</t>
  </si>
  <si>
    <t>Demontáže stávající elektroinstalace</t>
  </si>
  <si>
    <t>1875419445</t>
  </si>
  <si>
    <t>263</t>
  </si>
  <si>
    <t>geodet</t>
  </si>
  <si>
    <t>Geodetické zaměření kabelové trasy</t>
  </si>
  <si>
    <t>-1975216693</t>
  </si>
  <si>
    <t>264</t>
  </si>
  <si>
    <t>mimostav</t>
  </si>
  <si>
    <t xml:space="preserve">Mimostav. doprava </t>
  </si>
  <si>
    <t>-899428043</t>
  </si>
  <si>
    <t>265</t>
  </si>
  <si>
    <t>připojení vzt</t>
  </si>
  <si>
    <t>Připojení klapky VZT zařízení (kabelové vedení, úložný a instalační materiál, př</t>
  </si>
  <si>
    <t>988704303</t>
  </si>
  <si>
    <t>266</t>
  </si>
  <si>
    <t>rozva - úprava</t>
  </si>
  <si>
    <t>Úprava a doplnění stávajícího rozvaděče jezu vč. implementace a úprava software stávajícího řídícího systému přepínání síti napájení jezu Vědomice/Roudnice</t>
  </si>
  <si>
    <t>-571880654</t>
  </si>
  <si>
    <t>267</t>
  </si>
  <si>
    <t>přesun</t>
  </si>
  <si>
    <t xml:space="preserve">Přirážka na přesun dodávek </t>
  </si>
  <si>
    <t>1554357417</t>
  </si>
  <si>
    <t>268</t>
  </si>
  <si>
    <t>ppv</t>
  </si>
  <si>
    <t>PPV</t>
  </si>
  <si>
    <t>-1736679157</t>
  </si>
  <si>
    <t>269</t>
  </si>
  <si>
    <t>revize</t>
  </si>
  <si>
    <t>Revize a zkoušky</t>
  </si>
  <si>
    <t>-2021866220</t>
  </si>
  <si>
    <t>270</t>
  </si>
  <si>
    <t>poplat</t>
  </si>
  <si>
    <t>Poplatky za vytýčení sítí jejich správci</t>
  </si>
  <si>
    <t>1925349636</t>
  </si>
  <si>
    <t>271</t>
  </si>
  <si>
    <t>popl - 2</t>
  </si>
  <si>
    <t>Poplatek za manipulace na síti ČEZ Distribuce</t>
  </si>
  <si>
    <t>-1024612121</t>
  </si>
  <si>
    <t>272</t>
  </si>
  <si>
    <t>koordinace</t>
  </si>
  <si>
    <t>Koordinace s ostatními profesemi</t>
  </si>
  <si>
    <t>647654153</t>
  </si>
  <si>
    <t>273</t>
  </si>
  <si>
    <t>zkuš</t>
  </si>
  <si>
    <t>Zkušební provoz a zaškolení obsluhy</t>
  </si>
  <si>
    <t>-2038549972</t>
  </si>
  <si>
    <t>274</t>
  </si>
  <si>
    <t>prořez</t>
  </si>
  <si>
    <t>-470313431</t>
  </si>
  <si>
    <t>751</t>
  </si>
  <si>
    <t>Vzduchotechnika</t>
  </si>
  <si>
    <t>275</t>
  </si>
  <si>
    <t>vzt - 1</t>
  </si>
  <si>
    <t>vzdotechické potrubí</t>
  </si>
  <si>
    <t>482383977</t>
  </si>
  <si>
    <t xml:space="preserve">VZT potrubí pro odvod chladícího vzduchu od NZ délky 6 m z pozinkového plechu dle parametrů dodavatele NZ </t>
  </si>
  <si>
    <t>včetně koncové žaluzie se samotížnými uzavíracími žaluziemi a bezpečnostní mřížkou</t>
  </si>
  <si>
    <t>276</t>
  </si>
  <si>
    <t>vzt - 2</t>
  </si>
  <si>
    <t>výfukové potrubí</t>
  </si>
  <si>
    <t>-1359580902</t>
  </si>
  <si>
    <t>Výfukové potrubí délky 8,5 m =  třísložkové tepelně izolované nerezové potrubí dle parametrů dodavatele NZ, zavěsit pod strop a vložit do komína</t>
  </si>
  <si>
    <t>762</t>
  </si>
  <si>
    <t>Konstrukce tesařské</t>
  </si>
  <si>
    <t>277</t>
  </si>
  <si>
    <t>762083122</t>
  </si>
  <si>
    <t>Impregnace řeziva proti dřevokaznému hmyzu, houbám a plísním máčením třída ohrožení 3 a 4</t>
  </si>
  <si>
    <t>26214930</t>
  </si>
  <si>
    <t>Práce společné pro tesařské konstrukce impregnace řeziva máčením proti dřevokaznému hmyzu, houbám a plísním, třída ohrožení 3 a 4 (dřevo v exteriéru)</t>
  </si>
  <si>
    <t xml:space="preserve">kleštiny </t>
  </si>
  <si>
    <t>(0,05*0,12*2)*23</t>
  </si>
  <si>
    <t>Krokve</t>
  </si>
  <si>
    <t>(0,1*0,16*5,5)*7</t>
  </si>
  <si>
    <t>(0,1*0,16*5)*15</t>
  </si>
  <si>
    <t>(0,1*0,16*2,5)*1</t>
  </si>
  <si>
    <t>(0,1*0,16*2)*10</t>
  </si>
  <si>
    <t>(0,1*0,16*1,5)*3</t>
  </si>
  <si>
    <t>sloupky</t>
  </si>
  <si>
    <t>(0,14*0,14*3)*3</t>
  </si>
  <si>
    <t>(0,12*0,12*1,5)*2</t>
  </si>
  <si>
    <t>pozednice</t>
  </si>
  <si>
    <t>(0,14*0,14*11,5)*1</t>
  </si>
  <si>
    <t>vaznice</t>
  </si>
  <si>
    <t>(0,12*0,12*3,5)*2</t>
  </si>
  <si>
    <t>(0,14*0,18*11,5)*1</t>
  </si>
  <si>
    <t>278</t>
  </si>
  <si>
    <t>762085103</t>
  </si>
  <si>
    <t>Montáž kotevních želez, příložek, patek nebo táhel</t>
  </si>
  <si>
    <t>843433267</t>
  </si>
  <si>
    <t>Práce společné pro tesařské konstrukce montáž ocelových spojovacích prostředků (materiál ve specifikaci) kotevních želez příložek, patek, táhel</t>
  </si>
  <si>
    <t xml:space="preserve">ukotvení pozednice </t>
  </si>
  <si>
    <t>8+8+6</t>
  </si>
  <si>
    <t>279</t>
  </si>
  <si>
    <t>548790160.1</t>
  </si>
  <si>
    <t>pásovina s kotvícími prvky</t>
  </si>
  <si>
    <t>758685232</t>
  </si>
  <si>
    <t>kotevní technika kotvy mechanické kotva pro těžké kotvení (se šestihrannou hlavou) HSL - 3 M 8/40</t>
  </si>
  <si>
    <t>280</t>
  </si>
  <si>
    <t>762331921</t>
  </si>
  <si>
    <t>Vyřezání části střešní vazby průřezové plochy řeziva do 224 cm2 délky do 3 m</t>
  </si>
  <si>
    <t>-1780713492</t>
  </si>
  <si>
    <t>vyřezní části mansardy sousedního objektu - pro napojení nového -* odhad</t>
  </si>
  <si>
    <t>281</t>
  </si>
  <si>
    <t>762332131</t>
  </si>
  <si>
    <t>Montáž vázaných kcí krovů pravidelných z hraněného řeziva průřezové plochy do 120 cm2</t>
  </si>
  <si>
    <t>-870444335</t>
  </si>
  <si>
    <t>Montáž vázaných konstrukcí krovů střech pultových, sedlových, valbových, stanových čtvercového nebo obdélníkového půdorysu, z řeziva hraněného průřezové plochy do 120 cm2</t>
  </si>
  <si>
    <t>2*23</t>
  </si>
  <si>
    <t>282</t>
  </si>
  <si>
    <t>605121210</t>
  </si>
  <si>
    <t>řezivo jehličnaté hranol jakost I-II délka 4 - 5 m</t>
  </si>
  <si>
    <t>764656451</t>
  </si>
  <si>
    <t>řezivo jehličnaté hraněné, neopracované (hranolky, hranoly) řezivo jehličnaté - hranoly délka 4 - 5 m hranoly jakost I-II</t>
  </si>
  <si>
    <t>0,276*1,1 'Přepočtené koeficientem množství</t>
  </si>
  <si>
    <t>283</t>
  </si>
  <si>
    <t>762332132</t>
  </si>
  <si>
    <t>Montáž vázaných kcí krovů pravidelných z hraněného řeziva průřezové plochy do 224 cm2</t>
  </si>
  <si>
    <t>2042881135</t>
  </si>
  <si>
    <t>Montáž vázaných konstrukcí krovů střech pultových, sedlových, valbových, stanových čtvercového nebo obdélníkového půdorysu, z řeziva hraněného průřezové plochy přes 120 do 224 cm2</t>
  </si>
  <si>
    <t>5,5*7</t>
  </si>
  <si>
    <t>5*15</t>
  </si>
  <si>
    <t>2,5*1</t>
  </si>
  <si>
    <t>2*10</t>
  </si>
  <si>
    <t>1,5*3</t>
  </si>
  <si>
    <t>3*3</t>
  </si>
  <si>
    <t>1,5*2</t>
  </si>
  <si>
    <t>11,5*1</t>
  </si>
  <si>
    <t>3,5*2</t>
  </si>
  <si>
    <t>284</t>
  </si>
  <si>
    <t>605121110</t>
  </si>
  <si>
    <t>řezivo jehličnaté hranol jakost I-II délka 4 -5 m</t>
  </si>
  <si>
    <t>-1705324095</t>
  </si>
  <si>
    <t>řezivo jehličnaté hraněné, neopracované (hranolky, hranoly) řezivo jehličnaté - hranoly délka 2 - 3,5 m hranoly jakost I-II</t>
  </si>
  <si>
    <t>3,061*1,1 'Přepočtené koeficientem množství</t>
  </si>
  <si>
    <t>285</t>
  </si>
  <si>
    <t>762332133</t>
  </si>
  <si>
    <t>Montáž vázaných kcí krovů pravidelných z hraněného řeziva průřezové plochy do 288 cm2</t>
  </si>
  <si>
    <t>-953445159</t>
  </si>
  <si>
    <t>Montáž vázaných konstrukcí krovů střech pultových, sedlových, valbových, stanových čtvercového nebo obdélníkového půdorysu, z řeziva hraněného průřezové plochy přes 224 do 288 cm2</t>
  </si>
  <si>
    <t>286</t>
  </si>
  <si>
    <t>-1840969927</t>
  </si>
  <si>
    <t>0,29*1,1 'Přepočtené koeficientem množství</t>
  </si>
  <si>
    <t>287</t>
  </si>
  <si>
    <t>762341024</t>
  </si>
  <si>
    <t>Bednění střech rovných z desek OSB tl 18 mm na pero a drážku šroubovaných na krokve</t>
  </si>
  <si>
    <t>220678466</t>
  </si>
  <si>
    <t>Bednění a laťování bednění střech rovných sklonu do 60 st. s vyřezáním otvorů z dřevoštěpkových desek OSB šroubovaných na krokve na pero a drážku, tloušťky desky 18 mm</t>
  </si>
  <si>
    <t>boky budníku, čelo budníku</t>
  </si>
  <si>
    <t>2,8*1,25</t>
  </si>
  <si>
    <t>(1,2+1,2+1,2+1,2)*0,3</t>
  </si>
  <si>
    <t>0,9*0,7</t>
  </si>
  <si>
    <t>288</t>
  </si>
  <si>
    <t>762342314</t>
  </si>
  <si>
    <t>Montáž laťování na střechách složitých sklonu do 60° osové vzdálenosti do 360 mm</t>
  </si>
  <si>
    <t>-880756444</t>
  </si>
  <si>
    <t>Bednění a laťování montáž laťování střech složitých sklonu do 60 st. při osové vzdálenosti latí přes 150 do 360 mm</t>
  </si>
  <si>
    <t>dle PD výkras půdorys střechy D.1.1 b (poznámka)</t>
  </si>
  <si>
    <t>289</t>
  </si>
  <si>
    <t>605141140</t>
  </si>
  <si>
    <t>řezivo jehličnaté,střešní latě impregnované dl 4 - 5 m</t>
  </si>
  <si>
    <t>1665601871</t>
  </si>
  <si>
    <t>řezivo jehličnaté drobné, neopracované (lišty a latě), (ČSN 49 1503, ČSN 49 2100) řezivo jehličnaté - latě střešní latě délka 4 - 5 m latě  impregnované</t>
  </si>
  <si>
    <t>(0,06*0,04*4)*120</t>
  </si>
  <si>
    <t>1,152*1,1 'Přepočtené koeficientem množství</t>
  </si>
  <si>
    <t>290</t>
  </si>
  <si>
    <t>762342441</t>
  </si>
  <si>
    <t>Montáž lišt trojúhelníkových nebo kontralatí na střechách sklonu do 60°</t>
  </si>
  <si>
    <t>2131424615</t>
  </si>
  <si>
    <t>Bednění a laťování montáž lišt trojúhelníkových nebo kontralatí</t>
  </si>
  <si>
    <t>dle výpisu krovů - Kontralatě</t>
  </si>
  <si>
    <t>291</t>
  </si>
  <si>
    <t>-548760955</t>
  </si>
  <si>
    <t>150*0,04*0,06</t>
  </si>
  <si>
    <t>0,36*1,1 'Přepočtené koeficientem množství</t>
  </si>
  <si>
    <t>292</t>
  </si>
  <si>
    <t>762395000</t>
  </si>
  <si>
    <t>Spojovací prostředky pro montáž krovu, bednění, laťování, světlíky, klíny</t>
  </si>
  <si>
    <t>830153060</t>
  </si>
  <si>
    <t>Spojovací prostředky krovů, bednění a laťování, nadstřešních konstrukcí svory, prkna, hřebíky, pásová ocel, vruty</t>
  </si>
  <si>
    <t>293</t>
  </si>
  <si>
    <t>762842131</t>
  </si>
  <si>
    <t>Montáž podbíjení střech šikmých vnějšího přesahu š do 0,8 m z palubek</t>
  </si>
  <si>
    <t>681674228</t>
  </si>
  <si>
    <t>Montáž podbíjení střech šikmých, vnějšího přesahu šířky do 0,8 m (pouze pro prkna přibíjená rovnoběžně s krokvemi) z hoblovaných prken z palubek</t>
  </si>
  <si>
    <t>(4,350+10,59)*0,6</t>
  </si>
  <si>
    <t>6,4*1,35</t>
  </si>
  <si>
    <t>(4,5+4,5)*0,2</t>
  </si>
  <si>
    <t>(2,8+2,8)*0,55</t>
  </si>
  <si>
    <t>294</t>
  </si>
  <si>
    <t>611911250</t>
  </si>
  <si>
    <t>palubky obkladové SM profil klasický 15 x 121 mm A/B</t>
  </si>
  <si>
    <t>-28678786</t>
  </si>
  <si>
    <t>obložení dřevěné palubky obkladové - bez povrchové úpravy - provedení na pero a drážku - cena za m2 vč. pera - délka 2,4 - 5 m - balené ve fólii dřevina smrk profil klasický tl. x š (mm)      jakost 15 x 121                A/B</t>
  </si>
  <si>
    <t>22,484*1,1 'Přepočtené koeficientem množství</t>
  </si>
  <si>
    <t>295</t>
  </si>
  <si>
    <t>998762202</t>
  </si>
  <si>
    <t>Přesun hmot procentní pro kce tesařské v objektech v do 12 m</t>
  </si>
  <si>
    <t>798860299</t>
  </si>
  <si>
    <t>296</t>
  </si>
  <si>
    <t>1448667744</t>
  </si>
  <si>
    <t>297</t>
  </si>
  <si>
    <t>9999901</t>
  </si>
  <si>
    <t>úprava mancard - doplnění</t>
  </si>
  <si>
    <t>-375449968</t>
  </si>
  <si>
    <t>763</t>
  </si>
  <si>
    <t>Konstrukce suché výstavby</t>
  </si>
  <si>
    <t>298</t>
  </si>
  <si>
    <t>763121423</t>
  </si>
  <si>
    <t>SDK stěna předsazená tl 87,5 mm profil CW+UW 75 deska 1xDF 12,5 TI 40 mm EI 30</t>
  </si>
  <si>
    <t>2058703525</t>
  </si>
  <si>
    <t>předstěny v podkroví</t>
  </si>
  <si>
    <t>9,87*0,90</t>
  </si>
  <si>
    <t>(9,87-1,20+1,00*2)*0,90</t>
  </si>
  <si>
    <t>299</t>
  </si>
  <si>
    <t>763121714</t>
  </si>
  <si>
    <t>SDK stěna předsazená základní penetrační nátěr</t>
  </si>
  <si>
    <t>14816718</t>
  </si>
  <si>
    <t>opláštění sloupků</t>
  </si>
  <si>
    <t>0,20*4*2,00*3</t>
  </si>
  <si>
    <t>300</t>
  </si>
  <si>
    <t>763131714</t>
  </si>
  <si>
    <t>SDK podhled základní penetrační nátěr</t>
  </si>
  <si>
    <t>1764738632</t>
  </si>
  <si>
    <t>podkroví</t>
  </si>
  <si>
    <t>(3,20+1,50+3,50)*9,87</t>
  </si>
  <si>
    <t>+0,80*1,20</t>
  </si>
  <si>
    <t>301</t>
  </si>
  <si>
    <t>763161620.1</t>
  </si>
  <si>
    <t>SDK podkroví deska 1xDF 12,5 TI 160 mm dvouvrstvá dřevěná spodní kce REI 30</t>
  </si>
  <si>
    <t>817366418</t>
  </si>
  <si>
    <t>302</t>
  </si>
  <si>
    <t>763164315</t>
  </si>
  <si>
    <t>SDK obklad dřevěných kcí uzavřeného tvaru š do 0,8 m desky 1xDF 12,5</t>
  </si>
  <si>
    <t>-1166415294</t>
  </si>
  <si>
    <t>opláštění sloupků v podkroví</t>
  </si>
  <si>
    <t>2,00*3</t>
  </si>
  <si>
    <t>303</t>
  </si>
  <si>
    <t>998763201</t>
  </si>
  <si>
    <t>Přesun hmot procentní pro dřevostavby v objektech v do 12 m</t>
  </si>
  <si>
    <t>893741215</t>
  </si>
  <si>
    <t>764</t>
  </si>
  <si>
    <t>Konstrukce klempířské</t>
  </si>
  <si>
    <t>304</t>
  </si>
  <si>
    <t>314236185</t>
  </si>
  <si>
    <t>ukončení komína stříškou - NAPOLEON</t>
  </si>
  <si>
    <t>-1221270480</t>
  </si>
  <si>
    <t>Třísložkový komínový systém jednoprůduchový cihelný z keramických vložek (CIKO 3V UNIVERSAL) s nehořlavou izolační rohoží, ukončení komínového tělesa (komínové hlavy) komínovým límcem, světlý průměr vložky Příplatek k ceně za doplnění límce komínovou stříškou napoleon, světlý průměr vložky 14, 16, 20 cm</t>
  </si>
  <si>
    <t>305</t>
  </si>
  <si>
    <t>764171271</t>
  </si>
  <si>
    <t>lemování komínu v ploše Poplastované tašková tabule</t>
  </si>
  <si>
    <t>-480241469</t>
  </si>
  <si>
    <t>Krytiny kovové s upraveným povrchem ostatní prvky střešní systému LINDAB TOPLINE lemování komínu v ploše</t>
  </si>
  <si>
    <t>K6</t>
  </si>
  <si>
    <t xml:space="preserve">oplechování komína </t>
  </si>
  <si>
    <t>1,5*0,9</t>
  </si>
  <si>
    <t>306</t>
  </si>
  <si>
    <t>764233560</t>
  </si>
  <si>
    <t>Lemování TiZn plech zdí plochá střecha rš 660 mm</t>
  </si>
  <si>
    <t>-1510982802</t>
  </si>
  <si>
    <t>Lemování z titanzinkového TiZn plechu zdí na plochých střechách včetně rohů, spojů, lišt a dilatací rš 660 mm</t>
  </si>
  <si>
    <t>K10a</t>
  </si>
  <si>
    <t>307</t>
  </si>
  <si>
    <t>764233590</t>
  </si>
  <si>
    <t>Lemování TiZn plech zdí plochá střecha rš 1000 mm</t>
  </si>
  <si>
    <t>518901493</t>
  </si>
  <si>
    <t>Lemování z titanzinkového TiZn plechu zdí na plochých střechách včetně rohů, spojů, lišt a dilatací rš 1000 mm</t>
  </si>
  <si>
    <t>K10 b</t>
  </si>
  <si>
    <t>308</t>
  </si>
  <si>
    <t>764233591</t>
  </si>
  <si>
    <t>Montáž lemování TiZn plech zdí plochá střecha</t>
  </si>
  <si>
    <t>1070111675</t>
  </si>
  <si>
    <t>Lemování z titanzinkového TiZn plechu zdí na plochých střechách včetně rohů, spojů, lišt a dilatací montáž</t>
  </si>
  <si>
    <t>309</t>
  </si>
  <si>
    <t>-443603025</t>
  </si>
  <si>
    <t>310</t>
  </si>
  <si>
    <t>764252503</t>
  </si>
  <si>
    <t>Žlab TiZn podokapní půlkruhový rš 330 mm</t>
  </si>
  <si>
    <t>-1432185305</t>
  </si>
  <si>
    <t>Žlaby z titanzinkového TiZn plechu podokapní půlkruhové včetně čel, rohů, rovných hrdel bez dilatace rš 330 mm</t>
  </si>
  <si>
    <t>ozn K 4 b</t>
  </si>
  <si>
    <t>2,00+2,00</t>
  </si>
  <si>
    <t>311</t>
  </si>
  <si>
    <t>764252511</t>
  </si>
  <si>
    <t>Montáž TiZn žlab podokapní půlkruhový</t>
  </si>
  <si>
    <t>1795510155</t>
  </si>
  <si>
    <t>Žlaby z titanzinkového TiZn plechu podokapní půlkruhové montáž žlabu půlkruhového</t>
  </si>
  <si>
    <t>312</t>
  </si>
  <si>
    <t>764252512</t>
  </si>
  <si>
    <t>Montáž TiZn žlab podokapní - čela půlkruhová</t>
  </si>
  <si>
    <t>1166683241</t>
  </si>
  <si>
    <t>Žlaby z titanzinkového TiZn plechu podokapní půlkruhové montáž čela půlkruhového</t>
  </si>
  <si>
    <t>313</t>
  </si>
  <si>
    <t>764252513</t>
  </si>
  <si>
    <t>Montáž TiZn žlab podokapní - rohy půlkruhové</t>
  </si>
  <si>
    <t>-1767768784</t>
  </si>
  <si>
    <t>Žlaby z titanzinkového TiZn plechu podokapní půlkruhové montáž rohu půlkruhového</t>
  </si>
  <si>
    <t>314</t>
  </si>
  <si>
    <t>764252514</t>
  </si>
  <si>
    <t>Montáž TiZn žlab podokapní - hrdlo půlkruhové</t>
  </si>
  <si>
    <t>-800854155</t>
  </si>
  <si>
    <t>Žlaby z titanzinkového TiZn plechu podokapní půlkruhové montáž hrdla půlkruhového</t>
  </si>
  <si>
    <t>315</t>
  </si>
  <si>
    <t>764252515</t>
  </si>
  <si>
    <t>Montáž TiZn žlab podokapní - háky půlkruhové</t>
  </si>
  <si>
    <t>1602936648</t>
  </si>
  <si>
    <t>Žlaby z titanzinkového TiZn plechu podokapní půlkruhové montáž háku půlkruhového</t>
  </si>
  <si>
    <t>316</t>
  </si>
  <si>
    <t>764257507</t>
  </si>
  <si>
    <t>Žlab TiZn mezistřešní rš 2000 mm bez háků</t>
  </si>
  <si>
    <t>-680741705</t>
  </si>
  <si>
    <t>Žlaby z titanzinkového TiZn plechu mezistřešní nebo zaatikové bez háků, včetně čel, rohů, rovných hrdel bez dilatace rš 2000 mm</t>
  </si>
  <si>
    <t>K10</t>
  </si>
  <si>
    <t>317</t>
  </si>
  <si>
    <t>764257521</t>
  </si>
  <si>
    <t>Montáž TiZn žlab mezistřešní</t>
  </si>
  <si>
    <t>-1303144065</t>
  </si>
  <si>
    <t>Žlaby z titanzinkového TiZn plechu mezistřešní nebo zaatikové montáž žlabu mezistřešního</t>
  </si>
  <si>
    <t>318</t>
  </si>
  <si>
    <t>764257522</t>
  </si>
  <si>
    <t>Montáž TiZn žlab mezistřešní - čelo</t>
  </si>
  <si>
    <t>-937970384</t>
  </si>
  <si>
    <t>Žlaby z titanzinkového TiZn plechu mezistřešní nebo zaatikové montáž čela mezistřešního</t>
  </si>
  <si>
    <t>319</t>
  </si>
  <si>
    <t>764711114</t>
  </si>
  <si>
    <t>Oplechování parapetu Poplastovaný rš 250 mm</t>
  </si>
  <si>
    <t>-1132259995</t>
  </si>
  <si>
    <t>Oplechování parapetu z plechů kovových s upraveným povrchem systém LINDAB rš 250 mm</t>
  </si>
  <si>
    <t>K1</t>
  </si>
  <si>
    <t>1,2*2</t>
  </si>
  <si>
    <t>K2</t>
  </si>
  <si>
    <t>0,8*2</t>
  </si>
  <si>
    <t>K3</t>
  </si>
  <si>
    <t>1,1*1</t>
  </si>
  <si>
    <t>320</t>
  </si>
  <si>
    <t>764711117</t>
  </si>
  <si>
    <t>Oplechování parapetu Poplastovaný rš 500 mm</t>
  </si>
  <si>
    <t>28550039</t>
  </si>
  <si>
    <t>Oplechování parapetu z plechů kovových s upraveným povrchem systém LINDAB rš 500 mm</t>
  </si>
  <si>
    <t>K9</t>
  </si>
  <si>
    <t>1,3</t>
  </si>
  <si>
    <t>321</t>
  </si>
  <si>
    <t>764711191</t>
  </si>
  <si>
    <t>Montáž oplechování parapetu do rš 250 mm</t>
  </si>
  <si>
    <t>1436422272</t>
  </si>
  <si>
    <t>Oplechování parapetu z plechů kovových s upraveným povrchem montáž do rš 330 mm</t>
  </si>
  <si>
    <t>322</t>
  </si>
  <si>
    <t>764711192</t>
  </si>
  <si>
    <t>Montáž oplechování parapetu přes rš 250 mm</t>
  </si>
  <si>
    <t>-370940466</t>
  </si>
  <si>
    <t>Oplechování parapetu z plechů kovových s upraveným povrchem montáž přes rš 330 mm</t>
  </si>
  <si>
    <t>323</t>
  </si>
  <si>
    <t>764731114</t>
  </si>
  <si>
    <t>lemování zdí Poplastovaný rš 400 mm</t>
  </si>
  <si>
    <t>-1612455519</t>
  </si>
  <si>
    <t>Oplechování zdí, nadezdívek (atik) z plechů kovových s upraveným povrchem systém LINDAB rš 400 mm</t>
  </si>
  <si>
    <t>boky budníku</t>
  </si>
  <si>
    <t>2,5*2</t>
  </si>
  <si>
    <t>324</t>
  </si>
  <si>
    <t>764731116</t>
  </si>
  <si>
    <t>lemování zdí Poplastované rš 600 mm</t>
  </si>
  <si>
    <t>-1034221886</t>
  </si>
  <si>
    <t>Oplechování zdí, nadezdívek (atik) z plechů kovových s upraveným povrchem systém LINDAB rš 600 mm</t>
  </si>
  <si>
    <t>K8</t>
  </si>
  <si>
    <t>325</t>
  </si>
  <si>
    <t>764731192</t>
  </si>
  <si>
    <t>Montáž lemování zdí přes rš 300 mm</t>
  </si>
  <si>
    <t>318422141</t>
  </si>
  <si>
    <t>Oplechování zdí, nadezdívek (atik) z plechů kovových s upraveným povrchem montáž přes rš 300 mm</t>
  </si>
  <si>
    <t>326</t>
  </si>
  <si>
    <t>1952512966</t>
  </si>
  <si>
    <t>327</t>
  </si>
  <si>
    <t>764751111</t>
  </si>
  <si>
    <t>Odpadní trouby Poplastované kruhové rovné  D 87 mm</t>
  </si>
  <si>
    <t>231084311</t>
  </si>
  <si>
    <t>Odpadní trouby z plastických hmot nebo kovové s plastickým povrchem systém LINDAB, Rainline kruhové SROR, včetně uchycení SVSTI / SSVH / STI, rovné průměru 87 mm</t>
  </si>
  <si>
    <t>K5a</t>
  </si>
  <si>
    <t>0,5*2</t>
  </si>
  <si>
    <t>328</t>
  </si>
  <si>
    <t>764751112</t>
  </si>
  <si>
    <t>Odpadní trouby Poplastované kruhové rovné  D 100 mm</t>
  </si>
  <si>
    <t>-1644326405</t>
  </si>
  <si>
    <t>Odpadní trouby z plastických hmot nebo kovové s plastickým povrchem systém LINDAB, Rainline kruhové SROR, včetně uchycení SVSTI / SSVH / STI, rovné průměru 100 mm</t>
  </si>
  <si>
    <t>K5</t>
  </si>
  <si>
    <t>6,5*2</t>
  </si>
  <si>
    <t>329</t>
  </si>
  <si>
    <t>764751131</t>
  </si>
  <si>
    <t>Odpadní trouby Poplastované koleno  D 87 mm</t>
  </si>
  <si>
    <t>1408366620</t>
  </si>
  <si>
    <t>Odpadní trouby z plastických hmot nebo kovové s plastickým povrchem systém LINDAB, Rainline koleno odpadní trouby BK, včetně uchycení průměru 87 mm</t>
  </si>
  <si>
    <t>330</t>
  </si>
  <si>
    <t>764751132</t>
  </si>
  <si>
    <t>Odpadní trouby Poplastované koleno  D 100 mm</t>
  </si>
  <si>
    <t>-1357452546</t>
  </si>
  <si>
    <t>Odpadní trouby z plastických hmot nebo kovové s plastickým povrchem systém LINDAB, Rainline koleno odpadní trouby BK, včetně uchycení průměru 100 mm</t>
  </si>
  <si>
    <t>331</t>
  </si>
  <si>
    <t>764751141</t>
  </si>
  <si>
    <t>Odpadní trouby Poplastované výtokové koleno  D 87 mm</t>
  </si>
  <si>
    <t>-2141568228</t>
  </si>
  <si>
    <t>Odpadní trouby z plastických hmot nebo kovové s plastickým povrchem systém LINDAB, Rainline výtokové koleno UTK, včetně uchycení průměru 87 mm</t>
  </si>
  <si>
    <t>332</t>
  </si>
  <si>
    <t>764751142</t>
  </si>
  <si>
    <t>Odpadní trouby Poplastované výtokové koleno  D 100 mm</t>
  </si>
  <si>
    <t>1278339339</t>
  </si>
  <si>
    <t>Odpadní trouby z plastických hmot nebo kovové s plastickým povrchem systém LINDAB, Rainline výtokové koleno UTK, včetně uchycení průměru 100 mm</t>
  </si>
  <si>
    <t>333</t>
  </si>
  <si>
    <t>764751161</t>
  </si>
  <si>
    <t>Odpadní trouby Poplastovaný napojovací prvek  D 87 mm</t>
  </si>
  <si>
    <t>1375823869</t>
  </si>
  <si>
    <t>Odpadní trouby z plastických hmot nebo kovové s plastickým povrchem systém LINDAB, Rainline napojovací prvek SKM průměru 87 mm</t>
  </si>
  <si>
    <t>334</t>
  </si>
  <si>
    <t>764751162</t>
  </si>
  <si>
    <t>Odpadní trouby Poplastovaný napojovací prvek  D 100 mm</t>
  </si>
  <si>
    <t>1101444062</t>
  </si>
  <si>
    <t>Odpadní trouby z plastických hmot nebo kovové s plastickým povrchem systém LINDAB, Rainline napojovací prvek SKM průměru 100 mm</t>
  </si>
  <si>
    <t>335</t>
  </si>
  <si>
    <t>764751171</t>
  </si>
  <si>
    <t>Odpadní trouby Poplastovaný lapač nečistot RT s objímkou universální</t>
  </si>
  <si>
    <t>-696257568</t>
  </si>
  <si>
    <t>Odpadní trouby z plastických hmot nebo kovové s plastickým povrchem systém LINDAB, Rainline lapač nečistot RT s objímkou MRT univerzální</t>
  </si>
  <si>
    <t>K5a   čistící kus</t>
  </si>
  <si>
    <t>336</t>
  </si>
  <si>
    <t>764752111</t>
  </si>
  <si>
    <t>Montáž odpadní trouby kruhové rovné D do 100 mm</t>
  </si>
  <si>
    <t>-1985569715</t>
  </si>
  <si>
    <t>Odpadní trouby z plastických hmot nebo kovové s plastickým povrchem montáž trub kruhových rovných, průměru do 100 mm</t>
  </si>
  <si>
    <t>337</t>
  </si>
  <si>
    <t>764752131</t>
  </si>
  <si>
    <t>Montáž odpadní koleno D do 100 mm</t>
  </si>
  <si>
    <t>1433276926</t>
  </si>
  <si>
    <t>Odpadní trouby z plastických hmot nebo kovové s plastickým povrchem montáž kolena odpadního, průměru do 100 mm</t>
  </si>
  <si>
    <t>338</t>
  </si>
  <si>
    <t>764752141</t>
  </si>
  <si>
    <t>Montáž odpadní výtokové koleno D do 100 mm</t>
  </si>
  <si>
    <t>-637306332</t>
  </si>
  <si>
    <t>Odpadní trouby z plastických hmot nebo kovové s plastickým povrchem montáž výtokového kolena, průměru do 100 mm</t>
  </si>
  <si>
    <t>339</t>
  </si>
  <si>
    <t>764752161</t>
  </si>
  <si>
    <t>Montáž napojovací prvek D do 100 mm</t>
  </si>
  <si>
    <t>1389906923</t>
  </si>
  <si>
    <t>Odpadní trouby z plastických hmot nebo kovové s plastickým povrchem montáž napojovacího prvku, průměru do 100 mm</t>
  </si>
  <si>
    <t>340</t>
  </si>
  <si>
    <t>764761121</t>
  </si>
  <si>
    <t xml:space="preserve">Žlaby Poplastované podokapní půlkruhové R velikost 125 mm s háky </t>
  </si>
  <si>
    <t>2019615265</t>
  </si>
  <si>
    <t>Žlaby z plastických hmot nebo kovové s plastickým povrchem systém LINDAB Rainline podokapní půlkruhové R s háky KFL velikost 125 mm</t>
  </si>
  <si>
    <t>K4a</t>
  </si>
  <si>
    <t>2*2</t>
  </si>
  <si>
    <t>341</t>
  </si>
  <si>
    <t>764761122</t>
  </si>
  <si>
    <t xml:space="preserve">Žlaby Poplastované podokapní půlkruhové R velikost 150 mm s háky </t>
  </si>
  <si>
    <t>-1896659189</t>
  </si>
  <si>
    <t>Žlaby z plastických hmot nebo kovové s plastickým povrchem systém LINDAB Rainline podokapní půlkruhové R s háky KFL velikost 150 mm</t>
  </si>
  <si>
    <t>K4</t>
  </si>
  <si>
    <t>2*11,5</t>
  </si>
  <si>
    <t>342</t>
  </si>
  <si>
    <t>764761171</t>
  </si>
  <si>
    <t>Žlaby Poplastované čelo půlkruhové  velikost 125 mm</t>
  </si>
  <si>
    <t>506477737</t>
  </si>
  <si>
    <t>Žlaby z plastických hmot nebo kovové s plastickým povrchem systém LINDAB Rainline doplňky žlabů čelo RGT ke žlabům půlkruhovým velikost 125 mm</t>
  </si>
  <si>
    <t>343</t>
  </si>
  <si>
    <t>764761172</t>
  </si>
  <si>
    <t>Žlaby Poplastované čelo půlkruhové velikost 150 mm</t>
  </si>
  <si>
    <t>-1943906545</t>
  </si>
  <si>
    <t>Žlaby z plastických hmot nebo kovové s plastickým povrchem systém LINDAB Rainline doplňky žlabů čelo RGT ke žlabům půlkruhovým velikost 150 mm</t>
  </si>
  <si>
    <t>344</t>
  </si>
  <si>
    <t>764761222</t>
  </si>
  <si>
    <t>Žlaby Poplastované suchá spojka půlkruhových žlabů s těsněním  velikost 150 mm</t>
  </si>
  <si>
    <t>-451030784</t>
  </si>
  <si>
    <t>Žlaby z plastických hmot nebo kovové s plastickým povrchem systém LINDAB Rainline doplňky žlabů spojka půlkruhových žlabů s těsněním RSK - suchý spoj velikost 150 mm</t>
  </si>
  <si>
    <t>345</t>
  </si>
  <si>
    <t>764761231</t>
  </si>
  <si>
    <t>Žlaby Poplastované kotlík  k půlkruhovým žlabům velikost 125 mm</t>
  </si>
  <si>
    <t>-1949502078</t>
  </si>
  <si>
    <t>Žlaby z plastických hmot nebo kovové s plastickým povrchem systém LINDAB Rainline doplňky žlabů kotlík SOK ke žlabům půlkruhovým velikost 125 mm</t>
  </si>
  <si>
    <t>346</t>
  </si>
  <si>
    <t>764761232</t>
  </si>
  <si>
    <t>Žlaby Poplastované kotlík k půlkruhovým žlabům velikost 150 mm</t>
  </si>
  <si>
    <t>1746364512</t>
  </si>
  <si>
    <t>Žlaby z plastických hmot nebo kovové s plastickým povrchem systém LINDAB Rainline doplňky žlabů kotlík SOK ke žlabům půlkruhovým velikost 150 mm</t>
  </si>
  <si>
    <t>347</t>
  </si>
  <si>
    <t>764762111</t>
  </si>
  <si>
    <t>Montáž žlaby podokapní</t>
  </si>
  <si>
    <t>-2053855975</t>
  </si>
  <si>
    <t>Žlaby z plastických hmot nebo kovové s plastickým povrchem montáž žlabů podokapních</t>
  </si>
  <si>
    <t>348</t>
  </si>
  <si>
    <t>764762112</t>
  </si>
  <si>
    <t>Montáž háky podokapní</t>
  </si>
  <si>
    <t>870298630</t>
  </si>
  <si>
    <t>Žlaby z plastických hmot nebo kovové s plastickým povrchem montáž háků podokapních</t>
  </si>
  <si>
    <t>349</t>
  </si>
  <si>
    <t>764762113</t>
  </si>
  <si>
    <t>Montáž čelo</t>
  </si>
  <si>
    <t>1451367864</t>
  </si>
  <si>
    <t>Žlaby z plastických hmot nebo kovové s plastickým povrchem montáž čel žlabů podokapních</t>
  </si>
  <si>
    <t>350</t>
  </si>
  <si>
    <t>764762121</t>
  </si>
  <si>
    <t>Montáž suchá spojka</t>
  </si>
  <si>
    <t>1650760517</t>
  </si>
  <si>
    <t>Žlaby z plastických hmot nebo kovové s plastickým povrchem montáž spojky žlabů (suchý spoj)</t>
  </si>
  <si>
    <t>351</t>
  </si>
  <si>
    <t>764762131</t>
  </si>
  <si>
    <t>Montáž kotlík</t>
  </si>
  <si>
    <t>-1746530463</t>
  </si>
  <si>
    <t>Žlaby z plastických hmot nebo kovové s plastickým povrchem montáž kotlíků</t>
  </si>
  <si>
    <t>352</t>
  </si>
  <si>
    <t>998764202</t>
  </si>
  <si>
    <t>Přesun hmot procentní pro konstrukce klempířské v objektech v do 12 m</t>
  </si>
  <si>
    <t>1551381390</t>
  </si>
  <si>
    <t>Přesun hmot pro konstrukce klempířské stanovený procentní sazbou z ceny vodorovná dopravní vzdálenost do 50 m v objektech výšky přes 6 do 12 m</t>
  </si>
  <si>
    <t>765</t>
  </si>
  <si>
    <t>Krytina skládaná</t>
  </si>
  <si>
    <t>353</t>
  </si>
  <si>
    <t>765113015</t>
  </si>
  <si>
    <t>Krytina keramická drážková maloformátová režná  na sucho</t>
  </si>
  <si>
    <t>-1512935238</t>
  </si>
  <si>
    <t>Krytina keramická drážková sklonu střechy do 30 st. na sucho maloformátová režná</t>
  </si>
  <si>
    <t>354</t>
  </si>
  <si>
    <t>765113111</t>
  </si>
  <si>
    <t>Krytina keramická okapová hrana s větracím pásem plastovým</t>
  </si>
  <si>
    <t>-1596779040</t>
  </si>
  <si>
    <t>Krytina keramická drážková sklonu střechy do 30 st. okapová hrana s větracím pásem plastovým</t>
  </si>
  <si>
    <t>K4a použita výměra žlabů</t>
  </si>
  <si>
    <t>K4 b  použita výměra žlabů</t>
  </si>
  <si>
    <t>355</t>
  </si>
  <si>
    <t>765113311</t>
  </si>
  <si>
    <t>Krytina keramická drážková hřeben z hřebenáčů režných na sucho s větracím pásem kovovým</t>
  </si>
  <si>
    <t>780297245</t>
  </si>
  <si>
    <t>Krytina keramická drážková sklonu střechy do 30 st. hřeben na sucho s větracím pásem kovovým z hřebenáčů režných</t>
  </si>
  <si>
    <t xml:space="preserve">hlavní hudova </t>
  </si>
  <si>
    <t>10,59</t>
  </si>
  <si>
    <t>budník</t>
  </si>
  <si>
    <t>3,65</t>
  </si>
  <si>
    <t>356</t>
  </si>
  <si>
    <t>765113412</t>
  </si>
  <si>
    <t>Krytina keramická úžlabí na plech na sucho s těsnicím pásem</t>
  </si>
  <si>
    <t>-1835971804</t>
  </si>
  <si>
    <t>Krytina keramická drážková sklonu střechy do 30 st. úžlabí na plech na sucho s těsnícími pásy</t>
  </si>
  <si>
    <t>uźlabí nad budníkem</t>
  </si>
  <si>
    <t>2*2,5</t>
  </si>
  <si>
    <t>357</t>
  </si>
  <si>
    <t>765113555</t>
  </si>
  <si>
    <t>Krytina keramická drážková štítová hrana z maloformátových okrajových tašek režných na sucho</t>
  </si>
  <si>
    <t>1659470331</t>
  </si>
  <si>
    <t>Krytina keramická drážková sklonu střechy do 30 st. štítová hrana na sucho z okrajových tašek maloformátových režných</t>
  </si>
  <si>
    <t>hlavní budova</t>
  </si>
  <si>
    <t>4,5+5,3</t>
  </si>
  <si>
    <t>1,6*2</t>
  </si>
  <si>
    <t>358</t>
  </si>
  <si>
    <t>765115012</t>
  </si>
  <si>
    <t>Montáž keramické speciální tašky (větrací,  prostupové) drážkové maloformátové na sucho</t>
  </si>
  <si>
    <t>1978081481</t>
  </si>
  <si>
    <t>Montáž střešních doplňků krytiny keramické speciálních tašek větracích, protisněhových, prostupových, ukončovacích drážkových na sucho maloformátových</t>
  </si>
  <si>
    <t>359</t>
  </si>
  <si>
    <t>596605170</t>
  </si>
  <si>
    <t xml:space="preserve">taška ražená režná větrací </t>
  </si>
  <si>
    <t>1003489565</t>
  </si>
  <si>
    <t>krytina pálená krytina střešní pálená TONDACH Šlapanice (bT2), Hranice (bT1), Jirčany (bT4),Stod (bT3) taška ražená Francouzská 14 s dvojitým a zvlášť hlubokým hlavovým a bočním drážkováním spotřeba 14,2 kusů na m2 krycí délka: 340 mm krycí šířka: cca 210 mm celková šířka: cca 250 mm celková délka: cca 410 mm režná větrací</t>
  </si>
  <si>
    <t>360</t>
  </si>
  <si>
    <t>765115202</t>
  </si>
  <si>
    <t>Montáž nástavce pro odvětrání kanalizace pro keramickou krytinu</t>
  </si>
  <si>
    <t>1423093411</t>
  </si>
  <si>
    <t>Montáž střešních doplňků krytiny keramické nástavce pro odvětrání kanalizace</t>
  </si>
  <si>
    <t>361</t>
  </si>
  <si>
    <t>596606420</t>
  </si>
  <si>
    <t>taška prostupová odvětrání podle typu tašky, režná</t>
  </si>
  <si>
    <t>-1477095921</t>
  </si>
  <si>
    <t>krytina pálená krytina střešní pálená TONDACH Šlapanice (bT2), Hranice (bT1), Jirčany (bT4),Stod (bT3) doplňky střešního pláště TONDACH taška prostupová odvětrání režná podle typu tašky</t>
  </si>
  <si>
    <t>362</t>
  </si>
  <si>
    <t>596602120</t>
  </si>
  <si>
    <t>nástavec pro odvětrání kanalizace k taškám Hranice,Šlapanice,Stod, Blížejov</t>
  </si>
  <si>
    <t>945570060</t>
  </si>
  <si>
    <t>krytina pálená krytina střešní pálená TONDACH Šlapanice (bT2), Hranice (bT1), Jirčany (bT4),Stod (bT3) doplňky střešního pláště TONDACH nástavec pro odvětrání kanalizace k taškám Hranice,Šlapanice,Stod, Blížejov</t>
  </si>
  <si>
    <t>363</t>
  </si>
  <si>
    <t>765115352</t>
  </si>
  <si>
    <t>Montáž střešní stoupací plošiny délky do 800 mm pro keramickou krytinu</t>
  </si>
  <si>
    <t>-1402832485</t>
  </si>
  <si>
    <t>Montáž střešních doplňků krytiny keramické stoupací plošiny délky přes 400 do 800 mm</t>
  </si>
  <si>
    <t>364</t>
  </si>
  <si>
    <t>596602060</t>
  </si>
  <si>
    <t>stoupací komplet univerzální - dlouhý,držák rovný, rošt 80/25 cm vč. spojovacího materiálu, v barvě</t>
  </si>
  <si>
    <t>1438790280</t>
  </si>
  <si>
    <t>krytina pálená krytina střešní pálená TONDACH Šlapanice (bT2), Hranice (bT1), Jirčany (bT4),Stod (bT3) doplňky střešního pláště TONDACH systém pochůzný stoupací komplet univerzální - dlouhý, vč. spojovacího materiálu, v barvě držák - 2 ks, držák roštu - 2 ks,  rošt - 80/25 cm - 1 ks dlouhý rovný</t>
  </si>
  <si>
    <t>365</t>
  </si>
  <si>
    <t>765135011</t>
  </si>
  <si>
    <t>Montáž střešních výlezů skládané vláknocementové krytiny plochy do 0,25m2</t>
  </si>
  <si>
    <t>1434876581</t>
  </si>
  <si>
    <t>Montáž střešních doplňků vláknocementové krytiny skládané střešních výlezů, plochy jednotlivě do 0,25 m2</t>
  </si>
  <si>
    <t>V9</t>
  </si>
  <si>
    <t>366</t>
  </si>
  <si>
    <t>591611540</t>
  </si>
  <si>
    <t>výlez na střechu 460/610 plechový</t>
  </si>
  <si>
    <t>-68471836</t>
  </si>
  <si>
    <t>krytina vláknocementová rovinná lisovaná příslušenství skládané střešní krytiny BETTERNIT, DOMINANT, HORAL,RHOMBUS výlez na střechu 500/500 750 x 830 mm plech hliníkový</t>
  </si>
  <si>
    <t>367</t>
  </si>
  <si>
    <t>765151002</t>
  </si>
  <si>
    <t>Montáž krytiny bitumenové ze šindelů na bednění sklonu přes 20° do 30°</t>
  </si>
  <si>
    <t>388478800</t>
  </si>
  <si>
    <t>Montáž krytiny bitumenové ze šindelů na bednění, sklonu přes 20 do 30 st.</t>
  </si>
  <si>
    <t>oprava šindele na původních objektech</t>
  </si>
  <si>
    <t>mancardy</t>
  </si>
  <si>
    <t>2*2*2</t>
  </si>
  <si>
    <t>(4,5+4,5)*1</t>
  </si>
  <si>
    <t>368</t>
  </si>
  <si>
    <t>628650030</t>
  </si>
  <si>
    <t>šindel asfaltový Topic delta</t>
  </si>
  <si>
    <t>243459056</t>
  </si>
  <si>
    <t>šindele bitumenové střešní šindele VERZICH Topic barvy:červená,hnědá,zelená,černá delta</t>
  </si>
  <si>
    <t>17*1,1 'Přepočtené koeficientem množství</t>
  </si>
  <si>
    <t>369</t>
  </si>
  <si>
    <t>765151801</t>
  </si>
  <si>
    <t>Demontáž krytiny bitumenové ze šindelů do suti</t>
  </si>
  <si>
    <t>-1217243860</t>
  </si>
  <si>
    <t>stávající objekt - P - pro napojení nového objektu</t>
  </si>
  <si>
    <t>6,95*1,00</t>
  </si>
  <si>
    <t>370</t>
  </si>
  <si>
    <t>765191011</t>
  </si>
  <si>
    <t>Montáž pojistné hydroizolační fólie kladené ve sklonu do 30° volně na krokve</t>
  </si>
  <si>
    <t>1650610206</t>
  </si>
  <si>
    <t>Montáž pojistné hydroizolační fólie kladené ve sklonu přes 20 st. volně na krokve</t>
  </si>
  <si>
    <t>371</t>
  </si>
  <si>
    <t>283292520</t>
  </si>
  <si>
    <t>fólie podstřešní difúzní JUTAFOL D Standard 140 g/m2</t>
  </si>
  <si>
    <t>1958687742</t>
  </si>
  <si>
    <t>fólie z plastů ostatních a speciálně upravené podstřešní a parotěsné folie JUTAFOL D Standard podstřešní difúzní fólie - mikroperforované, hořlavé, rozměr role: 1,5 x 50 m 140 g/m2</t>
  </si>
  <si>
    <t>120*1,05 'Přepočtené koeficientem množství</t>
  </si>
  <si>
    <t>372</t>
  </si>
  <si>
    <t>765193001</t>
  </si>
  <si>
    <t>Montáž podkladního vyrovnávacího pásu</t>
  </si>
  <si>
    <t>-213044799</t>
  </si>
  <si>
    <t>Montáž podkladního pásu vyrovnávacího</t>
  </si>
  <si>
    <t>373</t>
  </si>
  <si>
    <t>628663800</t>
  </si>
  <si>
    <t>šindel střešní ISOLA podkladní pás</t>
  </si>
  <si>
    <t>-887972075</t>
  </si>
  <si>
    <t>šindele bitumenové příslušenství k šindelům ISOLA pojistná hydroizolace, skleněná nos.vložka, horní strana jem.drcená břidlice, spodní strana polypropylenová tkanina podkladní pás - břidlicová šeď</t>
  </si>
  <si>
    <t>17*1,05 'Přepočtené koeficientem množství</t>
  </si>
  <si>
    <t>374</t>
  </si>
  <si>
    <t>765313690</t>
  </si>
  <si>
    <t>Krytina keramická TONDACH přiřezání a uchycení tašek drážkových</t>
  </si>
  <si>
    <t>CS ÚRS 2010 02</t>
  </si>
  <si>
    <t>1997217257</t>
  </si>
  <si>
    <t>Krytina keramická (pálená) - systémy TONDACH - závod Šlapanice, Hranice a Jirčany konstrukce a práce doplňkové přiřezání a uchycení tašek drážkových</t>
  </si>
  <si>
    <t>k lemování</t>
  </si>
  <si>
    <t>5,3+4,5+1,2+1,2+2,5+2,5</t>
  </si>
  <si>
    <t>375</t>
  </si>
  <si>
    <t>998765202</t>
  </si>
  <si>
    <t>Přesun hmot procentní pro krytiny skládané v objektech v do 12 m</t>
  </si>
  <si>
    <t>598996568</t>
  </si>
  <si>
    <t>Přesun hmot pro krytiny skládané stanovený procentní sazbou z ceny vodorovná dopravní vzdálenost do 50 m v objektech výšky přes 6 do 12 m</t>
  </si>
  <si>
    <t>766</t>
  </si>
  <si>
    <t>Konstrukce truhlářské</t>
  </si>
  <si>
    <t>376</t>
  </si>
  <si>
    <t>766231113</t>
  </si>
  <si>
    <t>Montáž sklápěcích půdních schodů</t>
  </si>
  <si>
    <t>-1608593512</t>
  </si>
  <si>
    <t>Montáž sklápěcich schodů na půdu s vyřezáním otvoru a kompletizací</t>
  </si>
  <si>
    <t>pro označení V / 8</t>
  </si>
  <si>
    <t>377</t>
  </si>
  <si>
    <t>612331620</t>
  </si>
  <si>
    <t>schody skládací dřevěné 130 x 70 cm, pro výšku do 320 cm, 12 schodnic</t>
  </si>
  <si>
    <t>-38348730</t>
  </si>
  <si>
    <t>schody dřevěné a prvky dřevěné schodišťové schody skládací dřevěné pro výšku max. 320 cm, 12 schodnic 1035 MAXI - THERM   130 x 70 cm</t>
  </si>
  <si>
    <t>sklopné schody pro konstrukční výšku max 3200 mm</t>
  </si>
  <si>
    <t>378</t>
  </si>
  <si>
    <t>766621211</t>
  </si>
  <si>
    <t>Montáž oken zdvojených otevíravých výšky do 1,5m s rámem do zdiva</t>
  </si>
  <si>
    <t>-806634372</t>
  </si>
  <si>
    <t>Montáž oken dřevěných nebo plastových včetně montáže rámu, na PUR pěnu plochy přes 1 m2 zdvojených otevíravých, sklápěcích do zdiva, výšky do 1,5 m</t>
  </si>
  <si>
    <t>pro okno dle ozn V/1</t>
  </si>
  <si>
    <t>1,10*1,25*2</t>
  </si>
  <si>
    <t>379</t>
  </si>
  <si>
    <t>611 V1</t>
  </si>
  <si>
    <t>okno dřevěné jednokřídlové otvíravé a sklápěcí EURO 1100 x 1250 mm</t>
  </si>
  <si>
    <t>-2129467363</t>
  </si>
  <si>
    <t>okna a dveře balkonové celodřevěné EUROOKNA typ EUROSAT SOFT LINE - "S"tandard - třívrstvý lepený fixní nebo napojovaný hranolek SM 68 mm - celoobvodové kování ROTO Centro 101 s mikroventilací a pojiskou - izolační dvojsklo F4-16-Planibel TOP N4+Argon, U-1,1 -celoobvodové těsnění Brügmann - vzduchová neprůzvučnost Rw = 33 dB - vodouředitelný nátěr Sokrates dvousystémový - rámová a křídlová eloxovaná hliníková okapnice - klika typu HOPE okno jednokřídlové otvíravé a sklápěcí šířka  x  výška 120 x 120 cm</t>
  </si>
  <si>
    <t>okno v provedení dle tabulky výrobků</t>
  </si>
  <si>
    <t>okno dřevěné z europrofilů zasklené izolačním dvojsklem, jednokřídlé otevíravé a sklopné</t>
  </si>
  <si>
    <t>barva - sklonová kost</t>
  </si>
  <si>
    <t>380</t>
  </si>
  <si>
    <t>766641131</t>
  </si>
  <si>
    <t>Montáž balkónových dveří zdvojených 1křídlových bez nadsvětlíku včetně rámu do zdiva</t>
  </si>
  <si>
    <t>-649209700</t>
  </si>
  <si>
    <t>Montáž balkónových dveří dřevěných nebo plastových včetně rámu na PU pěnu zdvojených do zdiva jednokřídlových bez nadsvětlíku</t>
  </si>
  <si>
    <t>balkonové dveře dle označení</t>
  </si>
  <si>
    <t>V / 2</t>
  </si>
  <si>
    <t>381</t>
  </si>
  <si>
    <t>611 V2</t>
  </si>
  <si>
    <t>dveře balkónové jednokřídlové otvíravé a sklápěcí EURO 1000 x 2200 mm</t>
  </si>
  <si>
    <t>-1646424249</t>
  </si>
  <si>
    <t>okna a dveře balkonové celodřevěné EUROOKNA typ EUROSAT SOFT LINE - "S"tandard - třívrstvý lepený fixní nebo napojovaný hranolek SM 68 mm - celoobvodové kování ROTO Centro 101 s mikroventilací a pojiskou - izolační dvojsklo F4-16-Planibel TOP N4+Argon, U-1,1 -celoobvodové těsnění Brügmann - vzduchová neprůzvučnost Rw = 33 dB - vodouředitelný nátěr Sokrates dvousystémový - rámová a křídlová eloxovaná hliníková okapnice - klika typu HOPE dveře balkónové jednokřídlové s nákližky otvíravé a sklápěcí šířka x  výška 90 x 220 cm</t>
  </si>
  <si>
    <t>dveře balkonové v provedení dle tabulky výrobků</t>
  </si>
  <si>
    <t>balkonové dveře dřevěné z europrofilů zasklené izolačním dvojsklem, jednokřídlé otevíravé a sklopné</t>
  </si>
  <si>
    <t>barva - slonová kost</t>
  </si>
  <si>
    <t>382</t>
  </si>
  <si>
    <t>766641161</t>
  </si>
  <si>
    <t>Montáž balkónových dveří zdvojených 2křídlových bez nadsvětlíku včetně rámu do zdiva</t>
  </si>
  <si>
    <t>1981066892</t>
  </si>
  <si>
    <t>Montáž balkónových dveří dřevěných nebo plastových včetně rámu na PU pěnu zdvojených do zdiva dvoukřídlových bez nadsvětlíku</t>
  </si>
  <si>
    <t>V / 3</t>
  </si>
  <si>
    <t>383</t>
  </si>
  <si>
    <t>611 V3</t>
  </si>
  <si>
    <t>dveře balkónové dvoukřídlové otvíravé  EURO  1700 x 2200 mm</t>
  </si>
  <si>
    <t>725982057</t>
  </si>
  <si>
    <t>okna a dveře balkonové celodřevěné EUROOKNA typ EUROSAT SOFT LINE - "S"tandard - třívrstvý lepený fixní nebo napojovaný hranolek SM 68 mm - celoobvodové kování ROTO Centro 101 s mikroventilací a pojiskou - izolační dvojsklo F4-16-Planibel TOP N4+Argon, U-1,1 -celoobvodové těsnění Brügmann - vzduchová neprůzvučnost Rw = 33 dB - vodouředitelný nátěr Sokrates dvousystémový - rámová a křídlová eloxovaná hliníková okapnice - klika typu HOPE dveře balkónové dvoukřídlové s nákližky otvíravé a sklápěcí šířka x  výška 160 x 220 cm</t>
  </si>
  <si>
    <t xml:space="preserve">balkonové dveře dřevěné z europrofilů částečně zasklené izolačním dvojsklem, dvoukřídlé otevíravé </t>
  </si>
  <si>
    <t>384</t>
  </si>
  <si>
    <t>766660002</t>
  </si>
  <si>
    <t>Montáž dveřních křídel otvíravých 1křídlových š přes 0,8 m do ocelové zárubně</t>
  </si>
  <si>
    <t>1985954169</t>
  </si>
  <si>
    <t>Montáž dveřních křídel dřevěných nebo plastových otevíravých do ocelové zárubně povrchově upravených jednokřídlových, šířky přes 800 mm</t>
  </si>
  <si>
    <t>385</t>
  </si>
  <si>
    <t>611 V7</t>
  </si>
  <si>
    <t>dveře dřevěné vnitřní hladké plné 1křídlové 900 x1970 mm</t>
  </si>
  <si>
    <t>-662344483</t>
  </si>
  <si>
    <t>dveře dřevěné vnitřní hladké (bez povrchové úpravy nebo s povrchovou úpravou) bez povrchové úpravy - plášť - dřevovláknitá deska - bez skla nebo plné výplně - zámek mezipokojový nebo vložkový dveře vnitřní hladké - plné alfa 01 jednokřídlové 90 x 197 cm</t>
  </si>
  <si>
    <t>vnitřní dveře v provedení dle tabulky výrobků</t>
  </si>
  <si>
    <t>vnitřní dveře dýhované plné jednokřídlové do ocelové zárubně, povrchová úprava</t>
  </si>
  <si>
    <t>ozn V/7</t>
  </si>
  <si>
    <t>386</t>
  </si>
  <si>
    <t>766660411</t>
  </si>
  <si>
    <t>Montáž vchodových dveří 1křídlových bez nadsvětlíku do zdiva</t>
  </si>
  <si>
    <t>-270937835</t>
  </si>
  <si>
    <t>Montáž dveřních křídel dřevěných nebo plastových vchodových dveří včetně rámu do zdiva jednokřídlových bez nadsvětlíku</t>
  </si>
  <si>
    <t>pro dveře dle ozn V/4</t>
  </si>
  <si>
    <t>387</t>
  </si>
  <si>
    <t>611 V4</t>
  </si>
  <si>
    <t>dveře vstupní 1000 x 2200 mm</t>
  </si>
  <si>
    <t>179956726</t>
  </si>
  <si>
    <t>dveře dřevěné vnitřní profilované dveře plné dřevěné požárně odolné, El (EW)30 D3 bílé,buk,dub,olše,třešeň,javor,ořech lakovaná MDF jednokřídlové 110 x 197 cm</t>
  </si>
  <si>
    <t>dveře v provedení dle tabulky výrobků</t>
  </si>
  <si>
    <t>vstupní bezpečnostní dveře dřevěné jednokřídlové otevíravé osazené do rámové zárubně</t>
  </si>
  <si>
    <t>s požární odolností 15 min Ei 15/DP1</t>
  </si>
  <si>
    <t>dodávka dveří včetně rámové zárubně</t>
  </si>
  <si>
    <t>388</t>
  </si>
  <si>
    <t>766681115</t>
  </si>
  <si>
    <t>Montáž zárubní rámových pro dveře jednokřídlové šířky přes 900 mm</t>
  </si>
  <si>
    <t>-73145308</t>
  </si>
  <si>
    <t>Montáž zárubní dřevěných, plastových nebo z lamina rámových, pro dveře jednokřídlové, šířky přes 900 mm</t>
  </si>
  <si>
    <t>osazení zárubní pro dveře dle ozn V / 4 - dodávka u dveří</t>
  </si>
  <si>
    <t>389</t>
  </si>
  <si>
    <t>766691911</t>
  </si>
  <si>
    <t>Vyvěšení nebo zavěšení dřevěných křídel oken pl do 1,5 m2</t>
  </si>
  <si>
    <t>-318442647</t>
  </si>
  <si>
    <t>okna sousedního objektu - pro zazdívku</t>
  </si>
  <si>
    <t>390</t>
  </si>
  <si>
    <t>766694112</t>
  </si>
  <si>
    <t>Montáž parapetních desek dřevěných, laminovaných šířky do 30 cm délky do 1,6 m</t>
  </si>
  <si>
    <t>824137522</t>
  </si>
  <si>
    <t>Montáž ostatních truhlářských konstrukcí parapetních desek šířky do 300 mm, délky přes 1000 do 1600 mm</t>
  </si>
  <si>
    <t>pro okna dle označení V / 1</t>
  </si>
  <si>
    <t>1+1</t>
  </si>
  <si>
    <t>391</t>
  </si>
  <si>
    <t>607941030</t>
  </si>
  <si>
    <t>deska parapetní dřevotřísková vnitřní POSTFORMING 0,3 x 1 m</t>
  </si>
  <si>
    <t>-983000772</t>
  </si>
  <si>
    <t>výlisky z hmoty dřevovláknité a dřevotřískové parapety vnitřní dřevotřískové POSTFORMING (hnědá, bílá) rozměr: šířka x 1 m délky 300 mm</t>
  </si>
  <si>
    <t>1,10*2</t>
  </si>
  <si>
    <t>392</t>
  </si>
  <si>
    <t>607941210</t>
  </si>
  <si>
    <t>koncovka PVC k parapetním deskám 600 mm</t>
  </si>
  <si>
    <t>1527562417</t>
  </si>
  <si>
    <t>výlisky z hmoty dřevovláknité a dřevotřískové parapety vnitřní dřevotřískové POSTFORMING koncovka PVC k parapetním deskám 600 mm</t>
  </si>
  <si>
    <t>pro parapety k oknům</t>
  </si>
  <si>
    <t>393</t>
  </si>
  <si>
    <t>998766202</t>
  </si>
  <si>
    <t>Přesun hmot procentní pro konstrukce truhlářské v objektech v do 12 m</t>
  </si>
  <si>
    <t>-1281097596</t>
  </si>
  <si>
    <t>767</t>
  </si>
  <si>
    <t>Konstrukce zámečnické</t>
  </si>
  <si>
    <t>394</t>
  </si>
  <si>
    <t>767161114</t>
  </si>
  <si>
    <t>Montáž zábradlí rovného z trubek do zdi hmotnosti do 30 kg</t>
  </si>
  <si>
    <t>279166546</t>
  </si>
  <si>
    <t>Montáž zábradlí rovného z trubek nebo tenkostěnných profilů do zdiva, hmotnosti 1 m zábradlí přes 20 do 30 kg</t>
  </si>
  <si>
    <t>1,20</t>
  </si>
  <si>
    <t>6,30+0,85</t>
  </si>
  <si>
    <t>395</t>
  </si>
  <si>
    <t>999 Z1</t>
  </si>
  <si>
    <t>zábradlí 1200 x 1050 mm</t>
  </si>
  <si>
    <t>-1473392248</t>
  </si>
  <si>
    <t>ostatní materiál</t>
  </si>
  <si>
    <t>ocelové zábradlí v provedení dle tabulky výrobků</t>
  </si>
  <si>
    <t>pozinkované zábradlí horizontální spodní a horní část - jakl 50/40/3 mm</t>
  </si>
  <si>
    <t>vertikální výplň pás 40  4 mm - rozteč 120 mm</t>
  </si>
  <si>
    <t>396</t>
  </si>
  <si>
    <t>999 Z2</t>
  </si>
  <si>
    <t>zábradlí 6300 + 850/ 1050 mm</t>
  </si>
  <si>
    <t>1586717010</t>
  </si>
  <si>
    <t>+ kotevní deska 200 x 100 x 8 mm</t>
  </si>
  <si>
    <t>část zábradlí demontovatelná</t>
  </si>
  <si>
    <t>399</t>
  </si>
  <si>
    <t>767640111</t>
  </si>
  <si>
    <t>Montáž dveří ocelových vchodových jednokřídlových bez nadsvětlíku</t>
  </si>
  <si>
    <t>1610171151</t>
  </si>
  <si>
    <t>Montáž dveří ocelových vchodových jednokřídlových bez nadsvětlíku</t>
  </si>
  <si>
    <t>pro dveře dle označení V / 5</t>
  </si>
  <si>
    <t>400</t>
  </si>
  <si>
    <t>553 V / 5</t>
  </si>
  <si>
    <t>dveře ocelové 1000 x 2100 mm</t>
  </si>
  <si>
    <t>-802217046</t>
  </si>
  <si>
    <t>výplně otvorů staveb - kovové dveře vchodové hliníkové profil Futura Standard 3 komorový, kování celoobvodové barva elox zasklení 4-16-4 Float - PTN+ dveře vchodové jednokřídlové šířka x výška [mm] 900 x 2000</t>
  </si>
  <si>
    <t>dveře ocelové plné jednokřídlové otevíravé osazené do ocelové zárubně s požární odolností 15 min Ei 15/DP 1 - pravé</t>
  </si>
  <si>
    <t xml:space="preserve">barva - středně šedá </t>
  </si>
  <si>
    <t>401</t>
  </si>
  <si>
    <t>767651111</t>
  </si>
  <si>
    <t>Montáž vrat garážových sekčních zajížděcích pod strop plochy do 6 m2</t>
  </si>
  <si>
    <t>-80009680</t>
  </si>
  <si>
    <t>Montáž vrat garážových sekčních zajížděcích pod strop, plochy do 6 m2</t>
  </si>
  <si>
    <t>pro vrata dle označení</t>
  </si>
  <si>
    <t>V / 6, 6a</t>
  </si>
  <si>
    <t>2+1</t>
  </si>
  <si>
    <t>402</t>
  </si>
  <si>
    <t>553 V6</t>
  </si>
  <si>
    <t>vrata garážová sekční zateplená lamelová 2500 x 2100 mm</t>
  </si>
  <si>
    <t>1687671879</t>
  </si>
  <si>
    <t>výplně otvorů staveb - kovové vrata garážová sekční zateplená lamelová rozměry stavebního otvoru 2400 x 2125 mm</t>
  </si>
  <si>
    <t>vrata garážová v provedení dle tabulky výrobků</t>
  </si>
  <si>
    <t>garážová vrata ocelová sekční, dálkové ovládání na el. pohon</t>
  </si>
  <si>
    <t>povrchová úprava silikline - odstín antracit</t>
  </si>
  <si>
    <t>403</t>
  </si>
  <si>
    <t>553 V6a</t>
  </si>
  <si>
    <t>-854277008</t>
  </si>
  <si>
    <t>s požární odolností 15 min - Ei 15 DP 1</t>
  </si>
  <si>
    <t>404</t>
  </si>
  <si>
    <t>767651121</t>
  </si>
  <si>
    <t>Montáž vrat garážových sekčních - kliky se zámkem</t>
  </si>
  <si>
    <t>643832217</t>
  </si>
  <si>
    <t>Montáž vrat garážových příslušenství sekčních vrat kliky se zámkem pro ruční otevírání</t>
  </si>
  <si>
    <t>405</t>
  </si>
  <si>
    <t>553458880</t>
  </si>
  <si>
    <t>pohon ruční - klika se zámkem černá sada</t>
  </si>
  <si>
    <t>-644259031</t>
  </si>
  <si>
    <t>výplně otvorů staveb - kovové vrata garážová sekční zateplená příslušenství ke garažovým vratům pohon ruční - klika se zámkem černá sada</t>
  </si>
  <si>
    <t>406</t>
  </si>
  <si>
    <t>553458860</t>
  </si>
  <si>
    <t>příslušenství garážových vrat dálkové ovládání 4 kanály</t>
  </si>
  <si>
    <t>-1499304813</t>
  </si>
  <si>
    <t>výplně otvorů staveb - kovové vrata garážová sekční zateplená příslušenství ke garažovým vratům ovládání garážových vrat dálkové ovládání 4 kanály</t>
  </si>
  <si>
    <t>407</t>
  </si>
  <si>
    <t>767651126</t>
  </si>
  <si>
    <t>Montáž vrat garážových sekčních elektrického stropního pohonu</t>
  </si>
  <si>
    <t>131506784</t>
  </si>
  <si>
    <t>Montáž vrat garážových příslušenství sekčních vrat elektrického pohonu</t>
  </si>
  <si>
    <t>pro vrata V6, V6a</t>
  </si>
  <si>
    <t>408</t>
  </si>
  <si>
    <t>553458770</t>
  </si>
  <si>
    <t xml:space="preserve">příslušenství garážových vrat pohon stropní elektrický do 6 m2 </t>
  </si>
  <si>
    <t>-1118182201</t>
  </si>
  <si>
    <t>výplně otvorů staveb - kovové vrata garážová sekční zateplená příslušenství ke garažovým vratům pohon stropní elektrický BFT S p A do 6 m2 EOS</t>
  </si>
  <si>
    <t>pro vrata V6, 6a</t>
  </si>
  <si>
    <t>409</t>
  </si>
  <si>
    <t>767691822</t>
  </si>
  <si>
    <t>Vyvěšení nebo zavěšení kovových křídel dveří do 2 m2</t>
  </si>
  <si>
    <t>1423221850</t>
  </si>
  <si>
    <t>stávající dveře - do zadní části</t>
  </si>
  <si>
    <t>410</t>
  </si>
  <si>
    <t>767995111</t>
  </si>
  <si>
    <t>Montáž atypických zámečnických konstrukcí hmotnosti do 5 kg</t>
  </si>
  <si>
    <t>kg</t>
  </si>
  <si>
    <t>684790460</t>
  </si>
  <si>
    <t>Montáž ostatních atypických zámečnických konstrukcí hmotnosti do 5 kg</t>
  </si>
  <si>
    <t>chránička do základů dle ozn Z / 10</t>
  </si>
  <si>
    <t>(0,65+0,60)*2*0,15*0,005*7850</t>
  </si>
  <si>
    <t>411</t>
  </si>
  <si>
    <t>999 Z10</t>
  </si>
  <si>
    <t>dodávka výroba ozn Z 10</t>
  </si>
  <si>
    <t>-760584584</t>
  </si>
  <si>
    <t>dodávka v ýroba ozn Z / 10 včetně povrchové úpravy</t>
  </si>
  <si>
    <t>14,719*0,15</t>
  </si>
  <si>
    <t>414</t>
  </si>
  <si>
    <t>767995114</t>
  </si>
  <si>
    <t>Montáž atypických zámečnických konstrukcí hmotnosti do 50 kg</t>
  </si>
  <si>
    <t>-1381271492</t>
  </si>
  <si>
    <t>Montáž ostatních atypických zámečnických konstrukcí hmotnosti přes 20 do 50 kg</t>
  </si>
  <si>
    <t>nosná konstrukce v elektrokanálu - I 120 + čelní desky</t>
  </si>
  <si>
    <t>I 120</t>
  </si>
  <si>
    <t>11,10*1,50*2</t>
  </si>
  <si>
    <t>čelní desky</t>
  </si>
  <si>
    <t>0,20*0,12*0,008*7850*2*2</t>
  </si>
  <si>
    <t>39,329*0,15</t>
  </si>
  <si>
    <t>415</t>
  </si>
  <si>
    <t>999 OK x</t>
  </si>
  <si>
    <t>dodávka a výroba OK</t>
  </si>
  <si>
    <t>957521583</t>
  </si>
  <si>
    <t>nosná konstrukce elektrokanálu - dle osazení</t>
  </si>
  <si>
    <t>45,228</t>
  </si>
  <si>
    <t>416</t>
  </si>
  <si>
    <t>998767202</t>
  </si>
  <si>
    <t>Přesun hmot procentní pro zámečnické konstrukce v objektech v do 12 m</t>
  </si>
  <si>
    <t>-2108707574</t>
  </si>
  <si>
    <t>777</t>
  </si>
  <si>
    <t>Podlahy lité</t>
  </si>
  <si>
    <t>417</t>
  </si>
  <si>
    <t>777615213</t>
  </si>
  <si>
    <t>Nátěry podlah betonových dvojnásobné  - protiprašný</t>
  </si>
  <si>
    <t>-1719336204</t>
  </si>
  <si>
    <t>Nátěry epoxidové podlah s penetrací s penetrací betonových dvojnásobné Sadurit Z 1-A</t>
  </si>
  <si>
    <t>nátěr betonových podlah - dle ozn A</t>
  </si>
  <si>
    <t>nátěr betonových podlah - dle ozn B, B 1</t>
  </si>
  <si>
    <t>418</t>
  </si>
  <si>
    <t>998777202</t>
  </si>
  <si>
    <t>Přesun hmot procentní pro podlahy lité v objektech v do 12 m</t>
  </si>
  <si>
    <t>-1600332559</t>
  </si>
  <si>
    <t>783</t>
  </si>
  <si>
    <t>Dokončovací práce - nátěry</t>
  </si>
  <si>
    <t>419</t>
  </si>
  <si>
    <t>783221122</t>
  </si>
  <si>
    <t>Nátěry syntetické KDK barva dražší matný povrch 1x antikorozní, 1x základní, 2x email</t>
  </si>
  <si>
    <t>-1732709715</t>
  </si>
  <si>
    <t>zárubně</t>
  </si>
  <si>
    <t>5*1,50</t>
  </si>
  <si>
    <t>420</t>
  </si>
  <si>
    <t>783621133</t>
  </si>
  <si>
    <t>Nátěry syntetické truhlářských konstrukcí barva dražší lazurovacím lakem 3x lakování</t>
  </si>
  <si>
    <t>-520571567</t>
  </si>
  <si>
    <t>Nátěry truhlářských výrobků syntetické na vzduchu schnoucí dražšími barvami (např. Düfa, …) lazurovacím lakem 3x lakování</t>
  </si>
  <si>
    <t>palubky</t>
  </si>
  <si>
    <t>784</t>
  </si>
  <si>
    <t>Dokončovací práce - malby a tapety</t>
  </si>
  <si>
    <t>421</t>
  </si>
  <si>
    <t>784211131</t>
  </si>
  <si>
    <t>Dvojnásobné bílé malby ze směsí za mokra minimálně otěruvzdorných v místnostech do 3,80 m</t>
  </si>
  <si>
    <t>1667576956</t>
  </si>
  <si>
    <t>malba místností</t>
  </si>
  <si>
    <t>obklad sloupů</t>
  </si>
  <si>
    <t>971</t>
  </si>
  <si>
    <t>Požární ochrana objektu</t>
  </si>
  <si>
    <t>422</t>
  </si>
  <si>
    <t>449321130</t>
  </si>
  <si>
    <t>přístroj hasicí ruční práškový</t>
  </si>
  <si>
    <t>1028999876</t>
  </si>
  <si>
    <t>423</t>
  </si>
  <si>
    <t>899712111</t>
  </si>
  <si>
    <t>Orientační tabulky na zdivu</t>
  </si>
  <si>
    <t>1848604690</t>
  </si>
  <si>
    <t>osazení požárních tabulek</t>
  </si>
  <si>
    <t>u přenosných hasících přístrojů</t>
  </si>
  <si>
    <t>směry úniku z objektu</t>
  </si>
  <si>
    <t>únikové dveře</t>
  </si>
  <si>
    <t>u skříňových elektrorozvaděčů</t>
  </si>
  <si>
    <t>hlavní vypínače a uzávěřy</t>
  </si>
  <si>
    <t>výměra dle tabulky ostatnáích výrobků</t>
  </si>
  <si>
    <t>972</t>
  </si>
  <si>
    <t>Přípomoce pro řemesla</t>
  </si>
  <si>
    <t>424</t>
  </si>
  <si>
    <t>999přípomoce</t>
  </si>
  <si>
    <t>přípomoce pro řemesla</t>
  </si>
  <si>
    <t>-1231312850</t>
  </si>
  <si>
    <t>Práce a dodávky M</t>
  </si>
  <si>
    <t>21-M</t>
  </si>
  <si>
    <t>Elektromontáže</t>
  </si>
  <si>
    <t>425</t>
  </si>
  <si>
    <t>210220001</t>
  </si>
  <si>
    <t>Montáž uzemňovacího vedení vodičů FeZn pomocí svorek na povrchu páskou do 120 mm2</t>
  </si>
  <si>
    <t>1278441300</t>
  </si>
  <si>
    <t>zemnící pásek do základů</t>
  </si>
  <si>
    <t>6,50+6,43+10,39+6,40*3</t>
  </si>
  <si>
    <t>426</t>
  </si>
  <si>
    <t>354420630</t>
  </si>
  <si>
    <t>páska zemnící 30 x 3,5 mm FeZn</t>
  </si>
  <si>
    <t>289518227</t>
  </si>
  <si>
    <t>VRN</t>
  </si>
  <si>
    <t>Vedlejší rozpočtové náklady</t>
  </si>
  <si>
    <t>VRN1</t>
  </si>
  <si>
    <t>Průzkumné, geodetické a projektové práce</t>
  </si>
  <si>
    <t>427</t>
  </si>
  <si>
    <t>012103000</t>
  </si>
  <si>
    <t>Geodetické práce před výstavbou odpovědnou osobou</t>
  </si>
  <si>
    <t>1024</t>
  </si>
  <si>
    <t>1660766508</t>
  </si>
  <si>
    <t>Průzkumné, geodetické a projektové práce geodetické práce před výstavbou</t>
  </si>
  <si>
    <t>428</t>
  </si>
  <si>
    <t>013254000</t>
  </si>
  <si>
    <t>Dokumentace skutečného provedení stavby</t>
  </si>
  <si>
    <t>1349462860</t>
  </si>
  <si>
    <t>Průzkumné, geodetické a projektové práce projektové práce dokumentace stavby (výkresová a textová) skutečného provedení stavby</t>
  </si>
  <si>
    <t>VRN3</t>
  </si>
  <si>
    <t>Zařízení staveniště</t>
  </si>
  <si>
    <t>429</t>
  </si>
  <si>
    <t>030001000</t>
  </si>
  <si>
    <t>-829804280</t>
  </si>
  <si>
    <t>Základní rozdělení průvodních činností a nákladů zařízení staveniště</t>
  </si>
  <si>
    <t>VRN9</t>
  </si>
  <si>
    <t>Ostatní náklady</t>
  </si>
  <si>
    <t>430</t>
  </si>
  <si>
    <t>091002000</t>
  </si>
  <si>
    <t>plán opatření pro případ havárie</t>
  </si>
  <si>
    <t>1081892209</t>
  </si>
  <si>
    <t>Hlavní tituly průvodních činností a nákladů ostatní náklady související s objektem</t>
  </si>
  <si>
    <t>431</t>
  </si>
  <si>
    <t>092002000</t>
  </si>
  <si>
    <t>povodňový plán stavby včetně jeho odsouhlasení příslušným správním orgánem</t>
  </si>
  <si>
    <t>-659219017</t>
  </si>
  <si>
    <t>Hlavní tituly průvodních činností a nákladů ostatní náklady související s provozem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</si>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</sst>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6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7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175" fontId="0" fillId="23" borderId="36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63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0" fillId="0" borderId="43" xfId="47" applyFont="1" applyBorder="1" applyAlignment="1">
      <alignment horizontal="left" vertical="center"/>
      <protection locked="0"/>
    </xf>
    <xf numFmtId="0" fontId="10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0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0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0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0" xfId="0" applyFon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104" fillId="0" borderId="0" xfId="0" applyFont="1" applyAlignment="1">
      <alignment horizontal="left" vertical="top" wrapText="1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03" fillId="33" borderId="0" xfId="36" applyFont="1" applyFill="1" applyAlignment="1">
      <alignment vertical="center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0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0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38E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848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338E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B848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5" t="s">
        <v>0</v>
      </c>
      <c r="B1" s="236"/>
      <c r="C1" s="236"/>
      <c r="D1" s="237" t="s">
        <v>1</v>
      </c>
      <c r="E1" s="236"/>
      <c r="F1" s="236"/>
      <c r="G1" s="236"/>
      <c r="H1" s="236"/>
      <c r="I1" s="236"/>
      <c r="J1" s="236"/>
      <c r="K1" s="238" t="s">
        <v>2514</v>
      </c>
      <c r="L1" s="238"/>
      <c r="M1" s="238"/>
      <c r="N1" s="238"/>
      <c r="O1" s="238"/>
      <c r="P1" s="238"/>
      <c r="Q1" s="238"/>
      <c r="R1" s="238"/>
      <c r="S1" s="238"/>
      <c r="T1" s="236"/>
      <c r="U1" s="236"/>
      <c r="V1" s="236"/>
      <c r="W1" s="238" t="s">
        <v>2515</v>
      </c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0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50" t="s">
        <v>14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3"/>
      <c r="AQ5" s="25"/>
      <c r="BE5" s="348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52" t="s">
        <v>17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3"/>
      <c r="AQ6" s="25"/>
      <c r="BE6" s="322"/>
      <c r="BS6" s="18" t="s">
        <v>6</v>
      </c>
    </row>
    <row r="7" spans="2:71" ht="14.25" customHeight="1">
      <c r="B7" s="22"/>
      <c r="C7" s="23"/>
      <c r="D7" s="31" t="s">
        <v>18</v>
      </c>
      <c r="E7" s="23"/>
      <c r="F7" s="23"/>
      <c r="G7" s="23"/>
      <c r="H7" s="23"/>
      <c r="I7" s="23"/>
      <c r="J7" s="23"/>
      <c r="K7" s="29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20</v>
      </c>
      <c r="AL7" s="23"/>
      <c r="AM7" s="23"/>
      <c r="AN7" s="29" t="s">
        <v>19</v>
      </c>
      <c r="AO7" s="23"/>
      <c r="AP7" s="23"/>
      <c r="AQ7" s="25"/>
      <c r="BE7" s="322"/>
      <c r="BS7" s="18" t="s">
        <v>6</v>
      </c>
    </row>
    <row r="8" spans="2:71" ht="14.25" customHeight="1">
      <c r="B8" s="22"/>
      <c r="C8" s="23"/>
      <c r="D8" s="31" t="s">
        <v>21</v>
      </c>
      <c r="E8" s="23"/>
      <c r="F8" s="23"/>
      <c r="G8" s="23"/>
      <c r="H8" s="23"/>
      <c r="I8" s="23"/>
      <c r="J8" s="23"/>
      <c r="K8" s="29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23</v>
      </c>
      <c r="AL8" s="23"/>
      <c r="AM8" s="23"/>
      <c r="AN8" s="32" t="s">
        <v>24</v>
      </c>
      <c r="AO8" s="23"/>
      <c r="AP8" s="23"/>
      <c r="AQ8" s="25"/>
      <c r="BE8" s="322"/>
      <c r="BS8" s="18" t="s">
        <v>6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22"/>
      <c r="BS9" s="18" t="s">
        <v>6</v>
      </c>
    </row>
    <row r="10" spans="2:71" ht="14.25" customHeight="1">
      <c r="B10" s="22"/>
      <c r="C10" s="23"/>
      <c r="D10" s="31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26</v>
      </c>
      <c r="AL10" s="23"/>
      <c r="AM10" s="23"/>
      <c r="AN10" s="29" t="s">
        <v>19</v>
      </c>
      <c r="AO10" s="23"/>
      <c r="AP10" s="23"/>
      <c r="AQ10" s="25"/>
      <c r="BE10" s="322"/>
      <c r="BS10" s="18" t="s">
        <v>27</v>
      </c>
    </row>
    <row r="11" spans="2:71" ht="18" customHeight="1">
      <c r="B11" s="22"/>
      <c r="C11" s="23"/>
      <c r="D11" s="23"/>
      <c r="E11" s="29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29</v>
      </c>
      <c r="AL11" s="23"/>
      <c r="AM11" s="23"/>
      <c r="AN11" s="29" t="s">
        <v>19</v>
      </c>
      <c r="AO11" s="23"/>
      <c r="AP11" s="23"/>
      <c r="AQ11" s="25"/>
      <c r="BE11" s="322"/>
      <c r="BS11" s="18" t="s">
        <v>27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22"/>
      <c r="BS12" s="18" t="s">
        <v>27</v>
      </c>
    </row>
    <row r="13" spans="2:71" ht="14.25" customHeight="1">
      <c r="B13" s="22"/>
      <c r="C13" s="23"/>
      <c r="D13" s="31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26</v>
      </c>
      <c r="AL13" s="23"/>
      <c r="AM13" s="23"/>
      <c r="AN13" s="33" t="s">
        <v>31</v>
      </c>
      <c r="AO13" s="23"/>
      <c r="AP13" s="23"/>
      <c r="AQ13" s="25"/>
      <c r="BE13" s="322"/>
      <c r="BS13" s="18" t="s">
        <v>27</v>
      </c>
    </row>
    <row r="14" spans="2:71" ht="15">
      <c r="B14" s="22"/>
      <c r="C14" s="23"/>
      <c r="D14" s="23"/>
      <c r="E14" s="353" t="s">
        <v>31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1" t="s">
        <v>29</v>
      </c>
      <c r="AL14" s="23"/>
      <c r="AM14" s="23"/>
      <c r="AN14" s="33" t="s">
        <v>31</v>
      </c>
      <c r="AO14" s="23"/>
      <c r="AP14" s="23"/>
      <c r="AQ14" s="25"/>
      <c r="BE14" s="322"/>
      <c r="BS14" s="18" t="s">
        <v>27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22"/>
      <c r="BS15" s="18" t="s">
        <v>4</v>
      </c>
    </row>
    <row r="16" spans="2:71" ht="14.25" customHeight="1">
      <c r="B16" s="22"/>
      <c r="C16" s="23"/>
      <c r="D16" s="31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26</v>
      </c>
      <c r="AL16" s="23"/>
      <c r="AM16" s="23"/>
      <c r="AN16" s="29" t="s">
        <v>19</v>
      </c>
      <c r="AO16" s="23"/>
      <c r="AP16" s="23"/>
      <c r="AQ16" s="25"/>
      <c r="BE16" s="322"/>
      <c r="BS16" s="18" t="s">
        <v>4</v>
      </c>
    </row>
    <row r="17" spans="2:71" ht="18" customHeight="1">
      <c r="B17" s="22"/>
      <c r="C17" s="23"/>
      <c r="D17" s="23"/>
      <c r="E17" s="29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29</v>
      </c>
      <c r="AL17" s="23"/>
      <c r="AM17" s="23"/>
      <c r="AN17" s="29" t="s">
        <v>19</v>
      </c>
      <c r="AO17" s="23"/>
      <c r="AP17" s="23"/>
      <c r="AQ17" s="25"/>
      <c r="BE17" s="322"/>
      <c r="BS17" s="18" t="s">
        <v>34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22"/>
      <c r="BS18" s="18" t="s">
        <v>6</v>
      </c>
    </row>
    <row r="19" spans="2:71" ht="14.25" customHeight="1">
      <c r="B19" s="22"/>
      <c r="C19" s="23"/>
      <c r="D19" s="31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22"/>
      <c r="BS19" s="18" t="s">
        <v>6</v>
      </c>
    </row>
    <row r="20" spans="2:71" ht="22.5" customHeight="1">
      <c r="B20" s="22"/>
      <c r="C20" s="23"/>
      <c r="D20" s="23"/>
      <c r="E20" s="354" t="s">
        <v>19</v>
      </c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23"/>
      <c r="AP20" s="23"/>
      <c r="AQ20" s="25"/>
      <c r="BE20" s="322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22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22"/>
    </row>
    <row r="23" spans="2:57" s="1" customFormat="1" ht="25.5" customHeight="1">
      <c r="B23" s="35"/>
      <c r="C23" s="36"/>
      <c r="D23" s="37" t="s">
        <v>36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5">
        <f>ROUND(AG51,2)</f>
        <v>0</v>
      </c>
      <c r="AL23" s="356"/>
      <c r="AM23" s="356"/>
      <c r="AN23" s="356"/>
      <c r="AO23" s="356"/>
      <c r="AP23" s="36"/>
      <c r="AQ23" s="39"/>
      <c r="BE23" s="339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39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57" t="s">
        <v>37</v>
      </c>
      <c r="M25" s="344"/>
      <c r="N25" s="344"/>
      <c r="O25" s="344"/>
      <c r="P25" s="36"/>
      <c r="Q25" s="36"/>
      <c r="R25" s="36"/>
      <c r="S25" s="36"/>
      <c r="T25" s="36"/>
      <c r="U25" s="36"/>
      <c r="V25" s="36"/>
      <c r="W25" s="357" t="s">
        <v>38</v>
      </c>
      <c r="X25" s="344"/>
      <c r="Y25" s="344"/>
      <c r="Z25" s="344"/>
      <c r="AA25" s="344"/>
      <c r="AB25" s="344"/>
      <c r="AC25" s="344"/>
      <c r="AD25" s="344"/>
      <c r="AE25" s="344"/>
      <c r="AF25" s="36"/>
      <c r="AG25" s="36"/>
      <c r="AH25" s="36"/>
      <c r="AI25" s="36"/>
      <c r="AJ25" s="36"/>
      <c r="AK25" s="357" t="s">
        <v>39</v>
      </c>
      <c r="AL25" s="344"/>
      <c r="AM25" s="344"/>
      <c r="AN25" s="344"/>
      <c r="AO25" s="344"/>
      <c r="AP25" s="36"/>
      <c r="AQ25" s="39"/>
      <c r="BE25" s="339"/>
    </row>
    <row r="26" spans="2:57" s="2" customFormat="1" ht="14.25" customHeight="1">
      <c r="B26" s="41"/>
      <c r="C26" s="42"/>
      <c r="D26" s="43" t="s">
        <v>40</v>
      </c>
      <c r="E26" s="42"/>
      <c r="F26" s="43" t="s">
        <v>41</v>
      </c>
      <c r="G26" s="42"/>
      <c r="H26" s="42"/>
      <c r="I26" s="42"/>
      <c r="J26" s="42"/>
      <c r="K26" s="42"/>
      <c r="L26" s="345">
        <v>0.21</v>
      </c>
      <c r="M26" s="346"/>
      <c r="N26" s="346"/>
      <c r="O26" s="346"/>
      <c r="P26" s="42"/>
      <c r="Q26" s="42"/>
      <c r="R26" s="42"/>
      <c r="S26" s="42"/>
      <c r="T26" s="42"/>
      <c r="U26" s="42"/>
      <c r="V26" s="42"/>
      <c r="W26" s="347">
        <f>ROUND(AZ51,2)</f>
        <v>0</v>
      </c>
      <c r="X26" s="346"/>
      <c r="Y26" s="346"/>
      <c r="Z26" s="346"/>
      <c r="AA26" s="346"/>
      <c r="AB26" s="346"/>
      <c r="AC26" s="346"/>
      <c r="AD26" s="346"/>
      <c r="AE26" s="346"/>
      <c r="AF26" s="42"/>
      <c r="AG26" s="42"/>
      <c r="AH26" s="42"/>
      <c r="AI26" s="42"/>
      <c r="AJ26" s="42"/>
      <c r="AK26" s="347">
        <f>ROUND(AV51,2)</f>
        <v>0</v>
      </c>
      <c r="AL26" s="346"/>
      <c r="AM26" s="346"/>
      <c r="AN26" s="346"/>
      <c r="AO26" s="346"/>
      <c r="AP26" s="42"/>
      <c r="AQ26" s="44"/>
      <c r="BE26" s="349"/>
    </row>
    <row r="27" spans="2:57" s="2" customFormat="1" ht="14.25" customHeight="1">
      <c r="B27" s="41"/>
      <c r="C27" s="42"/>
      <c r="D27" s="42"/>
      <c r="E27" s="42"/>
      <c r="F27" s="43" t="s">
        <v>42</v>
      </c>
      <c r="G27" s="42"/>
      <c r="H27" s="42"/>
      <c r="I27" s="42"/>
      <c r="J27" s="42"/>
      <c r="K27" s="42"/>
      <c r="L27" s="345">
        <v>0.15</v>
      </c>
      <c r="M27" s="346"/>
      <c r="N27" s="346"/>
      <c r="O27" s="346"/>
      <c r="P27" s="42"/>
      <c r="Q27" s="42"/>
      <c r="R27" s="42"/>
      <c r="S27" s="42"/>
      <c r="T27" s="42"/>
      <c r="U27" s="42"/>
      <c r="V27" s="42"/>
      <c r="W27" s="347">
        <f>ROUND(BA51,2)</f>
        <v>0</v>
      </c>
      <c r="X27" s="346"/>
      <c r="Y27" s="346"/>
      <c r="Z27" s="346"/>
      <c r="AA27" s="346"/>
      <c r="AB27" s="346"/>
      <c r="AC27" s="346"/>
      <c r="AD27" s="346"/>
      <c r="AE27" s="346"/>
      <c r="AF27" s="42"/>
      <c r="AG27" s="42"/>
      <c r="AH27" s="42"/>
      <c r="AI27" s="42"/>
      <c r="AJ27" s="42"/>
      <c r="AK27" s="347">
        <f>ROUND(AW51,2)</f>
        <v>0</v>
      </c>
      <c r="AL27" s="346"/>
      <c r="AM27" s="346"/>
      <c r="AN27" s="346"/>
      <c r="AO27" s="346"/>
      <c r="AP27" s="42"/>
      <c r="AQ27" s="44"/>
      <c r="BE27" s="349"/>
    </row>
    <row r="28" spans="2:57" s="2" customFormat="1" ht="14.25" customHeight="1" hidden="1">
      <c r="B28" s="41"/>
      <c r="C28" s="42"/>
      <c r="D28" s="42"/>
      <c r="E28" s="42"/>
      <c r="F28" s="43" t="s">
        <v>43</v>
      </c>
      <c r="G28" s="42"/>
      <c r="H28" s="42"/>
      <c r="I28" s="42"/>
      <c r="J28" s="42"/>
      <c r="K28" s="42"/>
      <c r="L28" s="345">
        <v>0.21</v>
      </c>
      <c r="M28" s="346"/>
      <c r="N28" s="346"/>
      <c r="O28" s="346"/>
      <c r="P28" s="42"/>
      <c r="Q28" s="42"/>
      <c r="R28" s="42"/>
      <c r="S28" s="42"/>
      <c r="T28" s="42"/>
      <c r="U28" s="42"/>
      <c r="V28" s="42"/>
      <c r="W28" s="347">
        <f>ROUND(BB51,2)</f>
        <v>0</v>
      </c>
      <c r="X28" s="346"/>
      <c r="Y28" s="346"/>
      <c r="Z28" s="346"/>
      <c r="AA28" s="346"/>
      <c r="AB28" s="346"/>
      <c r="AC28" s="346"/>
      <c r="AD28" s="346"/>
      <c r="AE28" s="346"/>
      <c r="AF28" s="42"/>
      <c r="AG28" s="42"/>
      <c r="AH28" s="42"/>
      <c r="AI28" s="42"/>
      <c r="AJ28" s="42"/>
      <c r="AK28" s="347">
        <v>0</v>
      </c>
      <c r="AL28" s="346"/>
      <c r="AM28" s="346"/>
      <c r="AN28" s="346"/>
      <c r="AO28" s="346"/>
      <c r="AP28" s="42"/>
      <c r="AQ28" s="44"/>
      <c r="BE28" s="349"/>
    </row>
    <row r="29" spans="2:57" s="2" customFormat="1" ht="14.25" customHeight="1" hidden="1">
      <c r="B29" s="41"/>
      <c r="C29" s="42"/>
      <c r="D29" s="42"/>
      <c r="E29" s="42"/>
      <c r="F29" s="43" t="s">
        <v>44</v>
      </c>
      <c r="G29" s="42"/>
      <c r="H29" s="42"/>
      <c r="I29" s="42"/>
      <c r="J29" s="42"/>
      <c r="K29" s="42"/>
      <c r="L29" s="345">
        <v>0.15</v>
      </c>
      <c r="M29" s="346"/>
      <c r="N29" s="346"/>
      <c r="O29" s="346"/>
      <c r="P29" s="42"/>
      <c r="Q29" s="42"/>
      <c r="R29" s="42"/>
      <c r="S29" s="42"/>
      <c r="T29" s="42"/>
      <c r="U29" s="42"/>
      <c r="V29" s="42"/>
      <c r="W29" s="347">
        <f>ROUND(BC51,2)</f>
        <v>0</v>
      </c>
      <c r="X29" s="346"/>
      <c r="Y29" s="346"/>
      <c r="Z29" s="346"/>
      <c r="AA29" s="346"/>
      <c r="AB29" s="346"/>
      <c r="AC29" s="346"/>
      <c r="AD29" s="346"/>
      <c r="AE29" s="346"/>
      <c r="AF29" s="42"/>
      <c r="AG29" s="42"/>
      <c r="AH29" s="42"/>
      <c r="AI29" s="42"/>
      <c r="AJ29" s="42"/>
      <c r="AK29" s="347">
        <v>0</v>
      </c>
      <c r="AL29" s="346"/>
      <c r="AM29" s="346"/>
      <c r="AN29" s="346"/>
      <c r="AO29" s="346"/>
      <c r="AP29" s="42"/>
      <c r="AQ29" s="44"/>
      <c r="BE29" s="349"/>
    </row>
    <row r="30" spans="2:57" s="2" customFormat="1" ht="14.25" customHeight="1" hidden="1">
      <c r="B30" s="41"/>
      <c r="C30" s="42"/>
      <c r="D30" s="42"/>
      <c r="E30" s="42"/>
      <c r="F30" s="43" t="s">
        <v>45</v>
      </c>
      <c r="G30" s="42"/>
      <c r="H30" s="42"/>
      <c r="I30" s="42"/>
      <c r="J30" s="42"/>
      <c r="K30" s="42"/>
      <c r="L30" s="345">
        <v>0</v>
      </c>
      <c r="M30" s="346"/>
      <c r="N30" s="346"/>
      <c r="O30" s="346"/>
      <c r="P30" s="42"/>
      <c r="Q30" s="42"/>
      <c r="R30" s="42"/>
      <c r="S30" s="42"/>
      <c r="T30" s="42"/>
      <c r="U30" s="42"/>
      <c r="V30" s="42"/>
      <c r="W30" s="347">
        <f>ROUND(BD51,2)</f>
        <v>0</v>
      </c>
      <c r="X30" s="346"/>
      <c r="Y30" s="346"/>
      <c r="Z30" s="346"/>
      <c r="AA30" s="346"/>
      <c r="AB30" s="346"/>
      <c r="AC30" s="346"/>
      <c r="AD30" s="346"/>
      <c r="AE30" s="346"/>
      <c r="AF30" s="42"/>
      <c r="AG30" s="42"/>
      <c r="AH30" s="42"/>
      <c r="AI30" s="42"/>
      <c r="AJ30" s="42"/>
      <c r="AK30" s="347">
        <v>0</v>
      </c>
      <c r="AL30" s="346"/>
      <c r="AM30" s="346"/>
      <c r="AN30" s="346"/>
      <c r="AO30" s="346"/>
      <c r="AP30" s="42"/>
      <c r="AQ30" s="44"/>
      <c r="BE30" s="349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39"/>
    </row>
    <row r="32" spans="2:57" s="1" customFormat="1" ht="25.5" customHeight="1">
      <c r="B32" s="35"/>
      <c r="C32" s="45"/>
      <c r="D32" s="46" t="s">
        <v>46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47</v>
      </c>
      <c r="U32" s="47"/>
      <c r="V32" s="47"/>
      <c r="W32" s="47"/>
      <c r="X32" s="332" t="s">
        <v>48</v>
      </c>
      <c r="Y32" s="333"/>
      <c r="Z32" s="333"/>
      <c r="AA32" s="333"/>
      <c r="AB32" s="333"/>
      <c r="AC32" s="47"/>
      <c r="AD32" s="47"/>
      <c r="AE32" s="47"/>
      <c r="AF32" s="47"/>
      <c r="AG32" s="47"/>
      <c r="AH32" s="47"/>
      <c r="AI32" s="47"/>
      <c r="AJ32" s="47"/>
      <c r="AK32" s="334">
        <f>SUM(AK23:AK30)</f>
        <v>0</v>
      </c>
      <c r="AL32" s="333"/>
      <c r="AM32" s="333"/>
      <c r="AN32" s="333"/>
      <c r="AO32" s="335"/>
      <c r="AP32" s="45"/>
      <c r="AQ32" s="49"/>
      <c r="BE32" s="339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49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13200081</v>
      </c>
      <c r="AR41" s="56"/>
    </row>
    <row r="42" spans="2:44" s="4" customFormat="1" ht="36.75" customHeight="1">
      <c r="B42" s="58"/>
      <c r="C42" s="59" t="s">
        <v>16</v>
      </c>
      <c r="L42" s="336" t="str">
        <f>K6</f>
        <v>13200081 - VD Roudnice n. L. náhradní zdroj el. energie pro jez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21</v>
      </c>
      <c r="L44" s="60" t="str">
        <f>IF(K8="","",K8)</f>
        <v>Roudnice nad Llabem</v>
      </c>
      <c r="AI44" s="57" t="s">
        <v>23</v>
      </c>
      <c r="AM44" s="338" t="str">
        <f>IF(AN8="","",AN8)</f>
        <v>13.12.2013</v>
      </c>
      <c r="AN44" s="339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25</v>
      </c>
      <c r="L46" s="3" t="str">
        <f>IF(E11="","",E11)</f>
        <v>Povodí Labe, s.p., Víta nejedlého 951, Hr. Králové</v>
      </c>
      <c r="AI46" s="57" t="s">
        <v>32</v>
      </c>
      <c r="AM46" s="340" t="str">
        <f>IF(E17="","",E17)</f>
        <v>T-projekt, Riegrova 653, Roudnice n. L.</v>
      </c>
      <c r="AN46" s="339"/>
      <c r="AO46" s="339"/>
      <c r="AP46" s="339"/>
      <c r="AR46" s="35"/>
      <c r="AS46" s="341" t="s">
        <v>50</v>
      </c>
      <c r="AT46" s="342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30</v>
      </c>
      <c r="L47" s="3">
        <f>IF(E14="Vyplň údaj","",E14)</f>
      </c>
      <c r="AR47" s="35"/>
      <c r="AS47" s="343"/>
      <c r="AT47" s="344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43"/>
      <c r="AT48" s="344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23" t="s">
        <v>51</v>
      </c>
      <c r="D49" s="324"/>
      <c r="E49" s="324"/>
      <c r="F49" s="324"/>
      <c r="G49" s="324"/>
      <c r="H49" s="66"/>
      <c r="I49" s="325" t="s">
        <v>52</v>
      </c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6" t="s">
        <v>53</v>
      </c>
      <c r="AH49" s="324"/>
      <c r="AI49" s="324"/>
      <c r="AJ49" s="324"/>
      <c r="AK49" s="324"/>
      <c r="AL49" s="324"/>
      <c r="AM49" s="324"/>
      <c r="AN49" s="325" t="s">
        <v>54</v>
      </c>
      <c r="AO49" s="324"/>
      <c r="AP49" s="324"/>
      <c r="AQ49" s="67" t="s">
        <v>55</v>
      </c>
      <c r="AR49" s="35"/>
      <c r="AS49" s="68" t="s">
        <v>56</v>
      </c>
      <c r="AT49" s="69" t="s">
        <v>57</v>
      </c>
      <c r="AU49" s="69" t="s">
        <v>58</v>
      </c>
      <c r="AV49" s="69" t="s">
        <v>59</v>
      </c>
      <c r="AW49" s="69" t="s">
        <v>60</v>
      </c>
      <c r="AX49" s="69" t="s">
        <v>61</v>
      </c>
      <c r="AY49" s="69" t="s">
        <v>62</v>
      </c>
      <c r="AZ49" s="69" t="s">
        <v>63</v>
      </c>
      <c r="BA49" s="69" t="s">
        <v>64</v>
      </c>
      <c r="BB49" s="69" t="s">
        <v>65</v>
      </c>
      <c r="BC49" s="69" t="s">
        <v>66</v>
      </c>
      <c r="BD49" s="70" t="s">
        <v>67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68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30">
        <f>ROUND(AG52,2)</f>
        <v>0</v>
      </c>
      <c r="AH51" s="330"/>
      <c r="AI51" s="330"/>
      <c r="AJ51" s="330"/>
      <c r="AK51" s="330"/>
      <c r="AL51" s="330"/>
      <c r="AM51" s="330"/>
      <c r="AN51" s="331">
        <f>SUM(AG51,AT51)</f>
        <v>0</v>
      </c>
      <c r="AO51" s="331"/>
      <c r="AP51" s="331"/>
      <c r="AQ51" s="74" t="s">
        <v>19</v>
      </c>
      <c r="AR51" s="58"/>
      <c r="AS51" s="75">
        <f>ROUND(AS52,2)</f>
        <v>0</v>
      </c>
      <c r="AT51" s="76">
        <f>ROUND(SUM(AV51:AW51),2)</f>
        <v>0</v>
      </c>
      <c r="AU51" s="77">
        <f>ROUND(AU52,5)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ROUND(AZ52,2)</f>
        <v>0</v>
      </c>
      <c r="BA51" s="76">
        <f>ROUND(BA52,2)</f>
        <v>0</v>
      </c>
      <c r="BB51" s="76">
        <f>ROUND(BB52,2)</f>
        <v>0</v>
      </c>
      <c r="BC51" s="76">
        <f>ROUND(BC52,2)</f>
        <v>0</v>
      </c>
      <c r="BD51" s="78">
        <f>ROUND(BD52,2)</f>
        <v>0</v>
      </c>
      <c r="BS51" s="59" t="s">
        <v>69</v>
      </c>
      <c r="BT51" s="59" t="s">
        <v>70</v>
      </c>
      <c r="BV51" s="59" t="s">
        <v>71</v>
      </c>
      <c r="BW51" s="59" t="s">
        <v>5</v>
      </c>
      <c r="BX51" s="59" t="s">
        <v>72</v>
      </c>
      <c r="CL51" s="59" t="s">
        <v>19</v>
      </c>
    </row>
    <row r="52" spans="1:90" s="5" customFormat="1" ht="27" customHeight="1">
      <c r="A52" s="231" t="s">
        <v>2516</v>
      </c>
      <c r="B52" s="79"/>
      <c r="C52" s="80"/>
      <c r="D52" s="329" t="s">
        <v>14</v>
      </c>
      <c r="E52" s="328"/>
      <c r="F52" s="328"/>
      <c r="G52" s="328"/>
      <c r="H52" s="328"/>
      <c r="I52" s="81"/>
      <c r="J52" s="329" t="s">
        <v>17</v>
      </c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7">
        <f>'13200081 - 13200081 - VD ...'!J25</f>
        <v>0</v>
      </c>
      <c r="AH52" s="328"/>
      <c r="AI52" s="328"/>
      <c r="AJ52" s="328"/>
      <c r="AK52" s="328"/>
      <c r="AL52" s="328"/>
      <c r="AM52" s="328"/>
      <c r="AN52" s="327">
        <f>SUM(AG52,AT52)</f>
        <v>0</v>
      </c>
      <c r="AO52" s="328"/>
      <c r="AP52" s="328"/>
      <c r="AQ52" s="82" t="s">
        <v>73</v>
      </c>
      <c r="AR52" s="79"/>
      <c r="AS52" s="83">
        <v>0</v>
      </c>
      <c r="AT52" s="84">
        <f>ROUND(SUM(AV52:AW52),2)</f>
        <v>0</v>
      </c>
      <c r="AU52" s="85">
        <f>'13200081 - 13200081 - VD ...'!P101</f>
        <v>0</v>
      </c>
      <c r="AV52" s="84">
        <f>'13200081 - 13200081 - VD ...'!J28</f>
        <v>0</v>
      </c>
      <c r="AW52" s="84">
        <f>'13200081 - 13200081 - VD ...'!J29</f>
        <v>0</v>
      </c>
      <c r="AX52" s="84">
        <f>'13200081 - 13200081 - VD ...'!J30</f>
        <v>0</v>
      </c>
      <c r="AY52" s="84">
        <f>'13200081 - 13200081 - VD ...'!J31</f>
        <v>0</v>
      </c>
      <c r="AZ52" s="84">
        <f>'13200081 - 13200081 - VD ...'!F28</f>
        <v>0</v>
      </c>
      <c r="BA52" s="84">
        <f>'13200081 - 13200081 - VD ...'!F29</f>
        <v>0</v>
      </c>
      <c r="BB52" s="84">
        <f>'13200081 - 13200081 - VD ...'!F30</f>
        <v>0</v>
      </c>
      <c r="BC52" s="84">
        <f>'13200081 - 13200081 - VD ...'!F31</f>
        <v>0</v>
      </c>
      <c r="BD52" s="86">
        <f>'13200081 - 13200081 - VD ...'!F32</f>
        <v>0</v>
      </c>
      <c r="BT52" s="87" t="s">
        <v>74</v>
      </c>
      <c r="BU52" s="87" t="s">
        <v>75</v>
      </c>
      <c r="BV52" s="87" t="s">
        <v>71</v>
      </c>
      <c r="BW52" s="87" t="s">
        <v>5</v>
      </c>
      <c r="BX52" s="87" t="s">
        <v>72</v>
      </c>
      <c r="CL52" s="87" t="s">
        <v>19</v>
      </c>
    </row>
    <row r="53" spans="2:44" s="1" customFormat="1" ht="30" customHeight="1">
      <c r="B53" s="35"/>
      <c r="AR53" s="35"/>
    </row>
    <row r="54" spans="2:44" s="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3200081 - 13200081 - VD ...'!C2" tooltip="13200081 - 13200081 - VD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3"/>
      <c r="C1" s="233"/>
      <c r="D1" s="232" t="s">
        <v>1</v>
      </c>
      <c r="E1" s="233"/>
      <c r="F1" s="234" t="s">
        <v>2517</v>
      </c>
      <c r="G1" s="360" t="s">
        <v>2518</v>
      </c>
      <c r="H1" s="360"/>
      <c r="I1" s="239"/>
      <c r="J1" s="234" t="s">
        <v>2519</v>
      </c>
      <c r="K1" s="232" t="s">
        <v>76</v>
      </c>
      <c r="L1" s="234" t="s">
        <v>2520</v>
      </c>
      <c r="M1" s="234"/>
      <c r="N1" s="234"/>
      <c r="O1" s="234"/>
      <c r="P1" s="234"/>
      <c r="Q1" s="234"/>
      <c r="R1" s="234"/>
      <c r="S1" s="234"/>
      <c r="T1" s="234"/>
      <c r="U1" s="230"/>
      <c r="V1" s="23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8" t="s">
        <v>5</v>
      </c>
    </row>
    <row r="3" spans="2:46" ht="6.75" customHeight="1">
      <c r="B3" s="19"/>
      <c r="C3" s="20"/>
      <c r="D3" s="20"/>
      <c r="E3" s="20"/>
      <c r="F3" s="20"/>
      <c r="G3" s="20"/>
      <c r="H3" s="20"/>
      <c r="I3" s="89"/>
      <c r="J3" s="20"/>
      <c r="K3" s="21"/>
      <c r="AT3" s="18" t="s">
        <v>77</v>
      </c>
    </row>
    <row r="4" spans="2:46" ht="36.75" customHeight="1">
      <c r="B4" s="22"/>
      <c r="C4" s="23"/>
      <c r="D4" s="24" t="s">
        <v>78</v>
      </c>
      <c r="E4" s="23"/>
      <c r="F4" s="23"/>
      <c r="G4" s="23"/>
      <c r="H4" s="23"/>
      <c r="I4" s="90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0"/>
      <c r="J5" s="23"/>
      <c r="K5" s="25"/>
    </row>
    <row r="6" spans="2:11" s="1" customFormat="1" ht="15">
      <c r="B6" s="35"/>
      <c r="C6" s="36"/>
      <c r="D6" s="31" t="s">
        <v>16</v>
      </c>
      <c r="E6" s="36"/>
      <c r="F6" s="36"/>
      <c r="G6" s="36"/>
      <c r="H6" s="36"/>
      <c r="I6" s="91"/>
      <c r="J6" s="36"/>
      <c r="K6" s="39"/>
    </row>
    <row r="7" spans="2:11" s="1" customFormat="1" ht="36.75" customHeight="1">
      <c r="B7" s="35"/>
      <c r="C7" s="36"/>
      <c r="D7" s="36"/>
      <c r="E7" s="358" t="s">
        <v>17</v>
      </c>
      <c r="F7" s="344"/>
      <c r="G7" s="344"/>
      <c r="H7" s="344"/>
      <c r="I7" s="91"/>
      <c r="J7" s="36"/>
      <c r="K7" s="39"/>
    </row>
    <row r="8" spans="2:11" s="1" customFormat="1" ht="13.5">
      <c r="B8" s="35"/>
      <c r="C8" s="36"/>
      <c r="D8" s="36"/>
      <c r="E8" s="36"/>
      <c r="F8" s="36"/>
      <c r="G8" s="36"/>
      <c r="H8" s="36"/>
      <c r="I8" s="91"/>
      <c r="J8" s="36"/>
      <c r="K8" s="39"/>
    </row>
    <row r="9" spans="2:11" s="1" customFormat="1" ht="14.25" customHeight="1">
      <c r="B9" s="35"/>
      <c r="C9" s="36"/>
      <c r="D9" s="31" t="s">
        <v>18</v>
      </c>
      <c r="E9" s="36"/>
      <c r="F9" s="29" t="s">
        <v>19</v>
      </c>
      <c r="G9" s="36"/>
      <c r="H9" s="36"/>
      <c r="I9" s="92" t="s">
        <v>20</v>
      </c>
      <c r="J9" s="29" t="s">
        <v>19</v>
      </c>
      <c r="K9" s="39"/>
    </row>
    <row r="10" spans="2:11" s="1" customFormat="1" ht="14.25" customHeight="1">
      <c r="B10" s="35"/>
      <c r="C10" s="36"/>
      <c r="D10" s="31" t="s">
        <v>21</v>
      </c>
      <c r="E10" s="36"/>
      <c r="F10" s="29" t="s">
        <v>22</v>
      </c>
      <c r="G10" s="36"/>
      <c r="H10" s="36"/>
      <c r="I10" s="92" t="s">
        <v>23</v>
      </c>
      <c r="J10" s="93" t="str">
        <f>'Rekapitulace stavby'!AN8</f>
        <v>13.12.2013</v>
      </c>
      <c r="K10" s="39"/>
    </row>
    <row r="11" spans="2:11" s="1" customFormat="1" ht="10.5" customHeight="1">
      <c r="B11" s="35"/>
      <c r="C11" s="36"/>
      <c r="D11" s="36"/>
      <c r="E11" s="36"/>
      <c r="F11" s="36"/>
      <c r="G11" s="36"/>
      <c r="H11" s="36"/>
      <c r="I11" s="91"/>
      <c r="J11" s="36"/>
      <c r="K11" s="39"/>
    </row>
    <row r="12" spans="2:11" s="1" customFormat="1" ht="14.25" customHeight="1">
      <c r="B12" s="35"/>
      <c r="C12" s="36"/>
      <c r="D12" s="31" t="s">
        <v>25</v>
      </c>
      <c r="E12" s="36"/>
      <c r="F12" s="36"/>
      <c r="G12" s="36"/>
      <c r="H12" s="36"/>
      <c r="I12" s="92" t="s">
        <v>26</v>
      </c>
      <c r="J12" s="29" t="s">
        <v>19</v>
      </c>
      <c r="K12" s="39"/>
    </row>
    <row r="13" spans="2:11" s="1" customFormat="1" ht="18" customHeight="1">
      <c r="B13" s="35"/>
      <c r="C13" s="36"/>
      <c r="D13" s="36"/>
      <c r="E13" s="29" t="s">
        <v>28</v>
      </c>
      <c r="F13" s="36"/>
      <c r="G13" s="36"/>
      <c r="H13" s="36"/>
      <c r="I13" s="92" t="s">
        <v>29</v>
      </c>
      <c r="J13" s="29" t="s">
        <v>19</v>
      </c>
      <c r="K13" s="39"/>
    </row>
    <row r="14" spans="2:11" s="1" customFormat="1" ht="6.75" customHeight="1">
      <c r="B14" s="35"/>
      <c r="C14" s="36"/>
      <c r="D14" s="36"/>
      <c r="E14" s="36"/>
      <c r="F14" s="36"/>
      <c r="G14" s="36"/>
      <c r="H14" s="36"/>
      <c r="I14" s="91"/>
      <c r="J14" s="36"/>
      <c r="K14" s="39"/>
    </row>
    <row r="15" spans="2:11" s="1" customFormat="1" ht="14.25" customHeight="1">
      <c r="B15" s="35"/>
      <c r="C15" s="36"/>
      <c r="D15" s="31" t="s">
        <v>30</v>
      </c>
      <c r="E15" s="36"/>
      <c r="F15" s="36"/>
      <c r="G15" s="36"/>
      <c r="H15" s="36"/>
      <c r="I15" s="92" t="s">
        <v>26</v>
      </c>
      <c r="J15" s="29">
        <f>IF('Rekapitulace stavby'!AN13="Vyplň údaj","",IF('Rekapitulace stavby'!AN13="","",'Rekapitulace stavby'!AN13))</f>
      </c>
      <c r="K15" s="39"/>
    </row>
    <row r="16" spans="2:11" s="1" customFormat="1" ht="18" customHeight="1">
      <c r="B16" s="35"/>
      <c r="C16" s="36"/>
      <c r="D16" s="36"/>
      <c r="E16" s="29">
        <f>IF('Rekapitulace stavby'!E14="Vyplň údaj","",IF('Rekapitulace stavby'!E14="","",'Rekapitulace stavby'!E14))</f>
      </c>
      <c r="F16" s="36"/>
      <c r="G16" s="36"/>
      <c r="H16" s="36"/>
      <c r="I16" s="92" t="s">
        <v>29</v>
      </c>
      <c r="J16" s="29">
        <f>IF('Rekapitulace stavby'!AN14="Vyplň údaj","",IF('Rekapitulace stavby'!AN14="","",'Rekapitulace stavby'!AN14))</f>
      </c>
      <c r="K16" s="39"/>
    </row>
    <row r="17" spans="2:11" s="1" customFormat="1" ht="6.75" customHeight="1">
      <c r="B17" s="35"/>
      <c r="C17" s="36"/>
      <c r="D17" s="36"/>
      <c r="E17" s="36"/>
      <c r="F17" s="36"/>
      <c r="G17" s="36"/>
      <c r="H17" s="36"/>
      <c r="I17" s="91"/>
      <c r="J17" s="36"/>
      <c r="K17" s="39"/>
    </row>
    <row r="18" spans="2:11" s="1" customFormat="1" ht="14.25" customHeight="1">
      <c r="B18" s="35"/>
      <c r="C18" s="36"/>
      <c r="D18" s="31" t="s">
        <v>32</v>
      </c>
      <c r="E18" s="36"/>
      <c r="F18" s="36"/>
      <c r="G18" s="36"/>
      <c r="H18" s="36"/>
      <c r="I18" s="92" t="s">
        <v>26</v>
      </c>
      <c r="J18" s="29" t="s">
        <v>19</v>
      </c>
      <c r="K18" s="39"/>
    </row>
    <row r="19" spans="2:11" s="1" customFormat="1" ht="18" customHeight="1">
      <c r="B19" s="35"/>
      <c r="C19" s="36"/>
      <c r="D19" s="36"/>
      <c r="E19" s="29" t="s">
        <v>33</v>
      </c>
      <c r="F19" s="36"/>
      <c r="G19" s="36"/>
      <c r="H19" s="36"/>
      <c r="I19" s="92" t="s">
        <v>29</v>
      </c>
      <c r="J19" s="29" t="s">
        <v>19</v>
      </c>
      <c r="K19" s="39"/>
    </row>
    <row r="20" spans="2:11" s="1" customFormat="1" ht="6.75" customHeight="1">
      <c r="B20" s="35"/>
      <c r="C20" s="36"/>
      <c r="D20" s="36"/>
      <c r="E20" s="36"/>
      <c r="F20" s="36"/>
      <c r="G20" s="36"/>
      <c r="H20" s="36"/>
      <c r="I20" s="91"/>
      <c r="J20" s="36"/>
      <c r="K20" s="39"/>
    </row>
    <row r="21" spans="2:11" s="1" customFormat="1" ht="14.25" customHeight="1">
      <c r="B21" s="35"/>
      <c r="C21" s="36"/>
      <c r="D21" s="31" t="s">
        <v>35</v>
      </c>
      <c r="E21" s="36"/>
      <c r="F21" s="36"/>
      <c r="G21" s="36"/>
      <c r="H21" s="36"/>
      <c r="I21" s="91"/>
      <c r="J21" s="36"/>
      <c r="K21" s="39"/>
    </row>
    <row r="22" spans="2:11" s="6" customFormat="1" ht="22.5" customHeight="1">
      <c r="B22" s="94"/>
      <c r="C22" s="95"/>
      <c r="D22" s="95"/>
      <c r="E22" s="354" t="s">
        <v>19</v>
      </c>
      <c r="F22" s="359"/>
      <c r="G22" s="359"/>
      <c r="H22" s="359"/>
      <c r="I22" s="96"/>
      <c r="J22" s="95"/>
      <c r="K22" s="97"/>
    </row>
    <row r="23" spans="2:11" s="1" customFormat="1" ht="6.75" customHeight="1">
      <c r="B23" s="35"/>
      <c r="C23" s="36"/>
      <c r="D23" s="36"/>
      <c r="E23" s="36"/>
      <c r="F23" s="36"/>
      <c r="G23" s="36"/>
      <c r="H23" s="36"/>
      <c r="I23" s="91"/>
      <c r="J23" s="36"/>
      <c r="K23" s="39"/>
    </row>
    <row r="24" spans="2:11" s="1" customFormat="1" ht="6.75" customHeight="1">
      <c r="B24" s="35"/>
      <c r="C24" s="36"/>
      <c r="D24" s="62"/>
      <c r="E24" s="62"/>
      <c r="F24" s="62"/>
      <c r="G24" s="62"/>
      <c r="H24" s="62"/>
      <c r="I24" s="98"/>
      <c r="J24" s="62"/>
      <c r="K24" s="99"/>
    </row>
    <row r="25" spans="2:11" s="1" customFormat="1" ht="24.75" customHeight="1">
      <c r="B25" s="35"/>
      <c r="C25" s="36"/>
      <c r="D25" s="100" t="s">
        <v>36</v>
      </c>
      <c r="E25" s="36"/>
      <c r="F25" s="36"/>
      <c r="G25" s="36"/>
      <c r="H25" s="36"/>
      <c r="I25" s="91"/>
      <c r="J25" s="101">
        <f>ROUND(J101,2)</f>
        <v>0</v>
      </c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98"/>
      <c r="J26" s="62"/>
      <c r="K26" s="99"/>
    </row>
    <row r="27" spans="2:11" s="1" customFormat="1" ht="14.25" customHeight="1">
      <c r="B27" s="35"/>
      <c r="C27" s="36"/>
      <c r="D27" s="36"/>
      <c r="E27" s="36"/>
      <c r="F27" s="40" t="s">
        <v>38</v>
      </c>
      <c r="G27" s="36"/>
      <c r="H27" s="36"/>
      <c r="I27" s="102" t="s">
        <v>37</v>
      </c>
      <c r="J27" s="40" t="s">
        <v>39</v>
      </c>
      <c r="K27" s="39"/>
    </row>
    <row r="28" spans="2:11" s="1" customFormat="1" ht="14.25" customHeight="1">
      <c r="B28" s="35"/>
      <c r="C28" s="36"/>
      <c r="D28" s="43" t="s">
        <v>40</v>
      </c>
      <c r="E28" s="43" t="s">
        <v>41</v>
      </c>
      <c r="F28" s="103">
        <f>ROUND(SUM(BE101:BE2017),2)</f>
        <v>0</v>
      </c>
      <c r="G28" s="36"/>
      <c r="H28" s="36"/>
      <c r="I28" s="104">
        <v>0.21</v>
      </c>
      <c r="J28" s="103">
        <f>ROUND(ROUND((SUM(BE101:BE2017)),2)*I28,2)</f>
        <v>0</v>
      </c>
      <c r="K28" s="39"/>
    </row>
    <row r="29" spans="2:11" s="1" customFormat="1" ht="14.25" customHeight="1">
      <c r="B29" s="35"/>
      <c r="C29" s="36"/>
      <c r="D29" s="36"/>
      <c r="E29" s="43" t="s">
        <v>42</v>
      </c>
      <c r="F29" s="103">
        <f>ROUND(SUM(BF101:BF2017),2)</f>
        <v>0</v>
      </c>
      <c r="G29" s="36"/>
      <c r="H29" s="36"/>
      <c r="I29" s="104">
        <v>0.15</v>
      </c>
      <c r="J29" s="103">
        <f>ROUND(ROUND((SUM(BF101:BF2017)),2)*I29,2)</f>
        <v>0</v>
      </c>
      <c r="K29" s="39"/>
    </row>
    <row r="30" spans="2:11" s="1" customFormat="1" ht="14.25" customHeight="1" hidden="1">
      <c r="B30" s="35"/>
      <c r="C30" s="36"/>
      <c r="D30" s="36"/>
      <c r="E30" s="43" t="s">
        <v>43</v>
      </c>
      <c r="F30" s="103">
        <f>ROUND(SUM(BG101:BG2017),2)</f>
        <v>0</v>
      </c>
      <c r="G30" s="36"/>
      <c r="H30" s="36"/>
      <c r="I30" s="104">
        <v>0.21</v>
      </c>
      <c r="J30" s="103">
        <v>0</v>
      </c>
      <c r="K30" s="39"/>
    </row>
    <row r="31" spans="2:11" s="1" customFormat="1" ht="14.25" customHeight="1" hidden="1">
      <c r="B31" s="35"/>
      <c r="C31" s="36"/>
      <c r="D31" s="36"/>
      <c r="E31" s="43" t="s">
        <v>44</v>
      </c>
      <c r="F31" s="103">
        <f>ROUND(SUM(BH101:BH2017),2)</f>
        <v>0</v>
      </c>
      <c r="G31" s="36"/>
      <c r="H31" s="36"/>
      <c r="I31" s="104">
        <v>0.15</v>
      </c>
      <c r="J31" s="103"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03">
        <f>ROUND(SUM(BI101:BI2017),2)</f>
        <v>0</v>
      </c>
      <c r="G32" s="36"/>
      <c r="H32" s="36"/>
      <c r="I32" s="104">
        <v>0</v>
      </c>
      <c r="J32" s="103">
        <v>0</v>
      </c>
      <c r="K32" s="39"/>
    </row>
    <row r="33" spans="2:11" s="1" customFormat="1" ht="6.75" customHeight="1">
      <c r="B33" s="35"/>
      <c r="C33" s="36"/>
      <c r="D33" s="36"/>
      <c r="E33" s="36"/>
      <c r="F33" s="36"/>
      <c r="G33" s="36"/>
      <c r="H33" s="36"/>
      <c r="I33" s="91"/>
      <c r="J33" s="36"/>
      <c r="K33" s="39"/>
    </row>
    <row r="34" spans="2:11" s="1" customFormat="1" ht="24.75" customHeight="1">
      <c r="B34" s="35"/>
      <c r="C34" s="105"/>
      <c r="D34" s="106" t="s">
        <v>46</v>
      </c>
      <c r="E34" s="66"/>
      <c r="F34" s="66"/>
      <c r="G34" s="107" t="s">
        <v>47</v>
      </c>
      <c r="H34" s="108" t="s">
        <v>48</v>
      </c>
      <c r="I34" s="109"/>
      <c r="J34" s="110">
        <f>SUM(J25:J32)</f>
        <v>0</v>
      </c>
      <c r="K34" s="111"/>
    </row>
    <row r="35" spans="2:11" s="1" customFormat="1" ht="14.25" customHeight="1">
      <c r="B35" s="50"/>
      <c r="C35" s="51"/>
      <c r="D35" s="51"/>
      <c r="E35" s="51"/>
      <c r="F35" s="51"/>
      <c r="G35" s="51"/>
      <c r="H35" s="51"/>
      <c r="I35" s="112"/>
      <c r="J35" s="51"/>
      <c r="K35" s="52"/>
    </row>
    <row r="39" spans="2:11" s="1" customFormat="1" ht="6.75" customHeight="1">
      <c r="B39" s="53"/>
      <c r="C39" s="54"/>
      <c r="D39" s="54"/>
      <c r="E39" s="54"/>
      <c r="F39" s="54"/>
      <c r="G39" s="54"/>
      <c r="H39" s="54"/>
      <c r="I39" s="113"/>
      <c r="J39" s="54"/>
      <c r="K39" s="114"/>
    </row>
    <row r="40" spans="2:11" s="1" customFormat="1" ht="36.75" customHeight="1">
      <c r="B40" s="35"/>
      <c r="C40" s="24" t="s">
        <v>79</v>
      </c>
      <c r="D40" s="36"/>
      <c r="E40" s="36"/>
      <c r="F40" s="36"/>
      <c r="G40" s="36"/>
      <c r="H40" s="36"/>
      <c r="I40" s="91"/>
      <c r="J40" s="36"/>
      <c r="K40" s="39"/>
    </row>
    <row r="41" spans="2:11" s="1" customFormat="1" ht="6.75" customHeight="1">
      <c r="B41" s="35"/>
      <c r="C41" s="36"/>
      <c r="D41" s="36"/>
      <c r="E41" s="36"/>
      <c r="F41" s="36"/>
      <c r="G41" s="36"/>
      <c r="H41" s="36"/>
      <c r="I41" s="91"/>
      <c r="J41" s="36"/>
      <c r="K41" s="39"/>
    </row>
    <row r="42" spans="2:11" s="1" customFormat="1" ht="14.25" customHeight="1">
      <c r="B42" s="35"/>
      <c r="C42" s="31" t="s">
        <v>16</v>
      </c>
      <c r="D42" s="36"/>
      <c r="E42" s="36"/>
      <c r="F42" s="36"/>
      <c r="G42" s="36"/>
      <c r="H42" s="36"/>
      <c r="I42" s="91"/>
      <c r="J42" s="36"/>
      <c r="K42" s="39"/>
    </row>
    <row r="43" spans="2:11" s="1" customFormat="1" ht="23.25" customHeight="1">
      <c r="B43" s="35"/>
      <c r="C43" s="36"/>
      <c r="D43" s="36"/>
      <c r="E43" s="358" t="str">
        <f>E7</f>
        <v>13200081 - VD Roudnice n. L. náhradní zdroj el. energie pro jez</v>
      </c>
      <c r="F43" s="344"/>
      <c r="G43" s="344"/>
      <c r="H43" s="344"/>
      <c r="I43" s="91"/>
      <c r="J43" s="36"/>
      <c r="K43" s="39"/>
    </row>
    <row r="44" spans="2:11" s="1" customFormat="1" ht="6.75" customHeight="1">
      <c r="B44" s="35"/>
      <c r="C44" s="36"/>
      <c r="D44" s="36"/>
      <c r="E44" s="36"/>
      <c r="F44" s="36"/>
      <c r="G44" s="36"/>
      <c r="H44" s="36"/>
      <c r="I44" s="91"/>
      <c r="J44" s="36"/>
      <c r="K44" s="39"/>
    </row>
    <row r="45" spans="2:11" s="1" customFormat="1" ht="18" customHeight="1">
      <c r="B45" s="35"/>
      <c r="C45" s="31" t="s">
        <v>21</v>
      </c>
      <c r="D45" s="36"/>
      <c r="E45" s="36"/>
      <c r="F45" s="29" t="str">
        <f>F10</f>
        <v>Roudnice nad Llabem</v>
      </c>
      <c r="G45" s="36"/>
      <c r="H45" s="36"/>
      <c r="I45" s="92" t="s">
        <v>23</v>
      </c>
      <c r="J45" s="93" t="str">
        <f>IF(J10="","",J10)</f>
        <v>13.12.2013</v>
      </c>
      <c r="K45" s="39"/>
    </row>
    <row r="46" spans="2:11" s="1" customFormat="1" ht="6.75" customHeight="1">
      <c r="B46" s="35"/>
      <c r="C46" s="36"/>
      <c r="D46" s="36"/>
      <c r="E46" s="36"/>
      <c r="F46" s="36"/>
      <c r="G46" s="36"/>
      <c r="H46" s="36"/>
      <c r="I46" s="91"/>
      <c r="J46" s="36"/>
      <c r="K46" s="39"/>
    </row>
    <row r="47" spans="2:11" s="1" customFormat="1" ht="15">
      <c r="B47" s="35"/>
      <c r="C47" s="31" t="s">
        <v>25</v>
      </c>
      <c r="D47" s="36"/>
      <c r="E47" s="36"/>
      <c r="F47" s="29" t="str">
        <f>E13</f>
        <v>Povodí Labe, s.p., Víta nejedlého 951, Hr. Králové</v>
      </c>
      <c r="G47" s="36"/>
      <c r="H47" s="36"/>
      <c r="I47" s="92" t="s">
        <v>32</v>
      </c>
      <c r="J47" s="29" t="str">
        <f>E19</f>
        <v>T-projekt, Riegrova 653, Roudnice n. L.</v>
      </c>
      <c r="K47" s="39"/>
    </row>
    <row r="48" spans="2:11" s="1" customFormat="1" ht="14.25" customHeight="1">
      <c r="B48" s="35"/>
      <c r="C48" s="31" t="s">
        <v>30</v>
      </c>
      <c r="D48" s="36"/>
      <c r="E48" s="36"/>
      <c r="F48" s="29">
        <f>IF(E16="","",E16)</f>
      </c>
      <c r="G48" s="36"/>
      <c r="H48" s="36"/>
      <c r="I48" s="91"/>
      <c r="J48" s="36"/>
      <c r="K48" s="39"/>
    </row>
    <row r="49" spans="2:11" s="1" customFormat="1" ht="9.75" customHeight="1">
      <c r="B49" s="35"/>
      <c r="C49" s="36"/>
      <c r="D49" s="36"/>
      <c r="E49" s="36"/>
      <c r="F49" s="36"/>
      <c r="G49" s="36"/>
      <c r="H49" s="36"/>
      <c r="I49" s="91"/>
      <c r="J49" s="36"/>
      <c r="K49" s="39"/>
    </row>
    <row r="50" spans="2:11" s="1" customFormat="1" ht="29.25" customHeight="1">
      <c r="B50" s="35"/>
      <c r="C50" s="115" t="s">
        <v>80</v>
      </c>
      <c r="D50" s="105"/>
      <c r="E50" s="105"/>
      <c r="F50" s="105"/>
      <c r="G50" s="105"/>
      <c r="H50" s="105"/>
      <c r="I50" s="116"/>
      <c r="J50" s="117" t="s">
        <v>81</v>
      </c>
      <c r="K50" s="118"/>
    </row>
    <row r="51" spans="2:11" s="1" customFormat="1" ht="9.75" customHeight="1">
      <c r="B51" s="35"/>
      <c r="C51" s="36"/>
      <c r="D51" s="36"/>
      <c r="E51" s="36"/>
      <c r="F51" s="36"/>
      <c r="G51" s="36"/>
      <c r="H51" s="36"/>
      <c r="I51" s="91"/>
      <c r="J51" s="36"/>
      <c r="K51" s="39"/>
    </row>
    <row r="52" spans="2:47" s="1" customFormat="1" ht="29.25" customHeight="1">
      <c r="B52" s="35"/>
      <c r="C52" s="119" t="s">
        <v>82</v>
      </c>
      <c r="D52" s="36"/>
      <c r="E52" s="36"/>
      <c r="F52" s="36"/>
      <c r="G52" s="36"/>
      <c r="H52" s="36"/>
      <c r="I52" s="91"/>
      <c r="J52" s="101">
        <f>J101</f>
        <v>0</v>
      </c>
      <c r="K52" s="39"/>
      <c r="AU52" s="18" t="s">
        <v>83</v>
      </c>
    </row>
    <row r="53" spans="2:11" s="7" customFormat="1" ht="24.75" customHeight="1">
      <c r="B53" s="120"/>
      <c r="C53" s="121"/>
      <c r="D53" s="122" t="s">
        <v>84</v>
      </c>
      <c r="E53" s="123"/>
      <c r="F53" s="123"/>
      <c r="G53" s="123"/>
      <c r="H53" s="123"/>
      <c r="I53" s="124"/>
      <c r="J53" s="125">
        <f>J102</f>
        <v>0</v>
      </c>
      <c r="K53" s="126"/>
    </row>
    <row r="54" spans="2:11" s="8" customFormat="1" ht="19.5" customHeight="1">
      <c r="B54" s="127"/>
      <c r="C54" s="128"/>
      <c r="D54" s="129" t="s">
        <v>85</v>
      </c>
      <c r="E54" s="130"/>
      <c r="F54" s="130"/>
      <c r="G54" s="130"/>
      <c r="H54" s="130"/>
      <c r="I54" s="131"/>
      <c r="J54" s="132">
        <f>J103</f>
        <v>0</v>
      </c>
      <c r="K54" s="133"/>
    </row>
    <row r="55" spans="2:11" s="8" customFormat="1" ht="19.5" customHeight="1">
      <c r="B55" s="127"/>
      <c r="C55" s="128"/>
      <c r="D55" s="129" t="s">
        <v>86</v>
      </c>
      <c r="E55" s="130"/>
      <c r="F55" s="130"/>
      <c r="G55" s="130"/>
      <c r="H55" s="130"/>
      <c r="I55" s="131"/>
      <c r="J55" s="132">
        <f>J168</f>
        <v>0</v>
      </c>
      <c r="K55" s="133"/>
    </row>
    <row r="56" spans="2:11" s="8" customFormat="1" ht="19.5" customHeight="1">
      <c r="B56" s="127"/>
      <c r="C56" s="128"/>
      <c r="D56" s="129" t="s">
        <v>87</v>
      </c>
      <c r="E56" s="130"/>
      <c r="F56" s="130"/>
      <c r="G56" s="130"/>
      <c r="H56" s="130"/>
      <c r="I56" s="131"/>
      <c r="J56" s="132">
        <f>J205</f>
        <v>0</v>
      </c>
      <c r="K56" s="133"/>
    </row>
    <row r="57" spans="2:11" s="8" customFormat="1" ht="19.5" customHeight="1">
      <c r="B57" s="127"/>
      <c r="C57" s="128"/>
      <c r="D57" s="129" t="s">
        <v>88</v>
      </c>
      <c r="E57" s="130"/>
      <c r="F57" s="130"/>
      <c r="G57" s="130"/>
      <c r="H57" s="130"/>
      <c r="I57" s="131"/>
      <c r="J57" s="132">
        <f>J353</f>
        <v>0</v>
      </c>
      <c r="K57" s="133"/>
    </row>
    <row r="58" spans="2:11" s="8" customFormat="1" ht="19.5" customHeight="1">
      <c r="B58" s="127"/>
      <c r="C58" s="128"/>
      <c r="D58" s="129" t="s">
        <v>89</v>
      </c>
      <c r="E58" s="130"/>
      <c r="F58" s="130"/>
      <c r="G58" s="130"/>
      <c r="H58" s="130"/>
      <c r="I58" s="131"/>
      <c r="J58" s="132">
        <f>J441</f>
        <v>0</v>
      </c>
      <c r="K58" s="133"/>
    </row>
    <row r="59" spans="2:11" s="8" customFormat="1" ht="19.5" customHeight="1">
      <c r="B59" s="127"/>
      <c r="C59" s="128"/>
      <c r="D59" s="129" t="s">
        <v>90</v>
      </c>
      <c r="E59" s="130"/>
      <c r="F59" s="130"/>
      <c r="G59" s="130"/>
      <c r="H59" s="130"/>
      <c r="I59" s="131"/>
      <c r="J59" s="132">
        <f>J446</f>
        <v>0</v>
      </c>
      <c r="K59" s="133"/>
    </row>
    <row r="60" spans="2:11" s="8" customFormat="1" ht="19.5" customHeight="1">
      <c r="B60" s="127"/>
      <c r="C60" s="128"/>
      <c r="D60" s="129" t="s">
        <v>91</v>
      </c>
      <c r="E60" s="130"/>
      <c r="F60" s="130"/>
      <c r="G60" s="130"/>
      <c r="H60" s="130"/>
      <c r="I60" s="131"/>
      <c r="J60" s="132">
        <f>J711</f>
        <v>0</v>
      </c>
      <c r="K60" s="133"/>
    </row>
    <row r="61" spans="2:11" s="8" customFormat="1" ht="19.5" customHeight="1">
      <c r="B61" s="127"/>
      <c r="C61" s="128"/>
      <c r="D61" s="129" t="s">
        <v>92</v>
      </c>
      <c r="E61" s="130"/>
      <c r="F61" s="130"/>
      <c r="G61" s="130"/>
      <c r="H61" s="130"/>
      <c r="I61" s="131"/>
      <c r="J61" s="132">
        <f>J841</f>
        <v>0</v>
      </c>
      <c r="K61" s="133"/>
    </row>
    <row r="62" spans="2:11" s="7" customFormat="1" ht="24.75" customHeight="1">
      <c r="B62" s="120"/>
      <c r="C62" s="121"/>
      <c r="D62" s="122" t="s">
        <v>93</v>
      </c>
      <c r="E62" s="123"/>
      <c r="F62" s="123"/>
      <c r="G62" s="123"/>
      <c r="H62" s="123"/>
      <c r="I62" s="124"/>
      <c r="J62" s="125">
        <f>J850</f>
        <v>0</v>
      </c>
      <c r="K62" s="126"/>
    </row>
    <row r="63" spans="2:11" s="8" customFormat="1" ht="19.5" customHeight="1">
      <c r="B63" s="127"/>
      <c r="C63" s="128"/>
      <c r="D63" s="129" t="s">
        <v>94</v>
      </c>
      <c r="E63" s="130"/>
      <c r="F63" s="130"/>
      <c r="G63" s="130"/>
      <c r="H63" s="130"/>
      <c r="I63" s="131"/>
      <c r="J63" s="132">
        <f>J851</f>
        <v>0</v>
      </c>
      <c r="K63" s="133"/>
    </row>
    <row r="64" spans="2:11" s="8" customFormat="1" ht="19.5" customHeight="1">
      <c r="B64" s="127"/>
      <c r="C64" s="128"/>
      <c r="D64" s="129" t="s">
        <v>95</v>
      </c>
      <c r="E64" s="130"/>
      <c r="F64" s="130"/>
      <c r="G64" s="130"/>
      <c r="H64" s="130"/>
      <c r="I64" s="131"/>
      <c r="J64" s="132">
        <f>J912</f>
        <v>0</v>
      </c>
      <c r="K64" s="133"/>
    </row>
    <row r="65" spans="2:11" s="8" customFormat="1" ht="19.5" customHeight="1">
      <c r="B65" s="127"/>
      <c r="C65" s="128"/>
      <c r="D65" s="129" t="s">
        <v>96</v>
      </c>
      <c r="E65" s="130"/>
      <c r="F65" s="130"/>
      <c r="G65" s="130"/>
      <c r="H65" s="130"/>
      <c r="I65" s="131"/>
      <c r="J65" s="132">
        <f>J918</f>
        <v>0</v>
      </c>
      <c r="K65" s="133"/>
    </row>
    <row r="66" spans="2:11" s="8" customFormat="1" ht="19.5" customHeight="1">
      <c r="B66" s="127"/>
      <c r="C66" s="128"/>
      <c r="D66" s="129" t="s">
        <v>97</v>
      </c>
      <c r="E66" s="130"/>
      <c r="F66" s="130"/>
      <c r="G66" s="130"/>
      <c r="H66" s="130"/>
      <c r="I66" s="131"/>
      <c r="J66" s="132">
        <f>J1209</f>
        <v>0</v>
      </c>
      <c r="K66" s="133"/>
    </row>
    <row r="67" spans="2:11" s="8" customFormat="1" ht="19.5" customHeight="1">
      <c r="B67" s="127"/>
      <c r="C67" s="128"/>
      <c r="D67" s="129" t="s">
        <v>98</v>
      </c>
      <c r="E67" s="130"/>
      <c r="F67" s="130"/>
      <c r="G67" s="130"/>
      <c r="H67" s="130"/>
      <c r="I67" s="131"/>
      <c r="J67" s="132">
        <f>J1219</f>
        <v>0</v>
      </c>
      <c r="K67" s="133"/>
    </row>
    <row r="68" spans="2:11" s="8" customFormat="1" ht="19.5" customHeight="1">
      <c r="B68" s="127"/>
      <c r="C68" s="128"/>
      <c r="D68" s="129" t="s">
        <v>99</v>
      </c>
      <c r="E68" s="130"/>
      <c r="F68" s="130"/>
      <c r="G68" s="130"/>
      <c r="H68" s="130"/>
      <c r="I68" s="131"/>
      <c r="J68" s="132">
        <f>J1356</f>
        <v>0</v>
      </c>
      <c r="K68" s="133"/>
    </row>
    <row r="69" spans="2:11" s="8" customFormat="1" ht="19.5" customHeight="1">
      <c r="B69" s="127"/>
      <c r="C69" s="128"/>
      <c r="D69" s="129" t="s">
        <v>100</v>
      </c>
      <c r="E69" s="130"/>
      <c r="F69" s="130"/>
      <c r="G69" s="130"/>
      <c r="H69" s="130"/>
      <c r="I69" s="131"/>
      <c r="J69" s="132">
        <f>J1388</f>
        <v>0</v>
      </c>
      <c r="K69" s="133"/>
    </row>
    <row r="70" spans="2:11" s="8" customFormat="1" ht="19.5" customHeight="1">
      <c r="B70" s="127"/>
      <c r="C70" s="128"/>
      <c r="D70" s="129" t="s">
        <v>101</v>
      </c>
      <c r="E70" s="130"/>
      <c r="F70" s="130"/>
      <c r="G70" s="130"/>
      <c r="H70" s="130"/>
      <c r="I70" s="131"/>
      <c r="J70" s="132">
        <f>J1628</f>
        <v>0</v>
      </c>
      <c r="K70" s="133"/>
    </row>
    <row r="71" spans="2:11" s="8" customFormat="1" ht="19.5" customHeight="1">
      <c r="B71" s="127"/>
      <c r="C71" s="128"/>
      <c r="D71" s="129" t="s">
        <v>102</v>
      </c>
      <c r="E71" s="130"/>
      <c r="F71" s="130"/>
      <c r="G71" s="130"/>
      <c r="H71" s="130"/>
      <c r="I71" s="131"/>
      <c r="J71" s="132">
        <f>J1720</f>
        <v>0</v>
      </c>
      <c r="K71" s="133"/>
    </row>
    <row r="72" spans="2:11" s="8" customFormat="1" ht="19.5" customHeight="1">
      <c r="B72" s="127"/>
      <c r="C72" s="128"/>
      <c r="D72" s="129" t="s">
        <v>103</v>
      </c>
      <c r="E72" s="130"/>
      <c r="F72" s="130"/>
      <c r="G72" s="130"/>
      <c r="H72" s="130"/>
      <c r="I72" s="131"/>
      <c r="J72" s="132">
        <f>J1821</f>
        <v>0</v>
      </c>
      <c r="K72" s="133"/>
    </row>
    <row r="73" spans="2:11" s="8" customFormat="1" ht="19.5" customHeight="1">
      <c r="B73" s="127"/>
      <c r="C73" s="128"/>
      <c r="D73" s="129" t="s">
        <v>104</v>
      </c>
      <c r="E73" s="130"/>
      <c r="F73" s="130"/>
      <c r="G73" s="130"/>
      <c r="H73" s="130"/>
      <c r="I73" s="131"/>
      <c r="J73" s="132">
        <f>J1925</f>
        <v>0</v>
      </c>
      <c r="K73" s="133"/>
    </row>
    <row r="74" spans="2:11" s="8" customFormat="1" ht="19.5" customHeight="1">
      <c r="B74" s="127"/>
      <c r="C74" s="128"/>
      <c r="D74" s="129" t="s">
        <v>105</v>
      </c>
      <c r="E74" s="130"/>
      <c r="F74" s="130"/>
      <c r="G74" s="130"/>
      <c r="H74" s="130"/>
      <c r="I74" s="131"/>
      <c r="J74" s="132">
        <f>J1934</f>
        <v>0</v>
      </c>
      <c r="K74" s="133"/>
    </row>
    <row r="75" spans="2:11" s="8" customFormat="1" ht="19.5" customHeight="1">
      <c r="B75" s="127"/>
      <c r="C75" s="128"/>
      <c r="D75" s="129" t="s">
        <v>106</v>
      </c>
      <c r="E75" s="130"/>
      <c r="F75" s="130"/>
      <c r="G75" s="130"/>
      <c r="H75" s="130"/>
      <c r="I75" s="131"/>
      <c r="J75" s="132">
        <f>J1947</f>
        <v>0</v>
      </c>
      <c r="K75" s="133"/>
    </row>
    <row r="76" spans="2:11" s="8" customFormat="1" ht="19.5" customHeight="1">
      <c r="B76" s="127"/>
      <c r="C76" s="128"/>
      <c r="D76" s="129" t="s">
        <v>107</v>
      </c>
      <c r="E76" s="130"/>
      <c r="F76" s="130"/>
      <c r="G76" s="130"/>
      <c r="H76" s="130"/>
      <c r="I76" s="131"/>
      <c r="J76" s="132">
        <f>J1977</f>
        <v>0</v>
      </c>
      <c r="K76" s="133"/>
    </row>
    <row r="77" spans="2:11" s="8" customFormat="1" ht="19.5" customHeight="1">
      <c r="B77" s="127"/>
      <c r="C77" s="128"/>
      <c r="D77" s="129" t="s">
        <v>108</v>
      </c>
      <c r="E77" s="130"/>
      <c r="F77" s="130"/>
      <c r="G77" s="130"/>
      <c r="H77" s="130"/>
      <c r="I77" s="131"/>
      <c r="J77" s="132">
        <f>J1994</f>
        <v>0</v>
      </c>
      <c r="K77" s="133"/>
    </row>
    <row r="78" spans="2:11" s="7" customFormat="1" ht="24.75" customHeight="1">
      <c r="B78" s="120"/>
      <c r="C78" s="121"/>
      <c r="D78" s="122" t="s">
        <v>109</v>
      </c>
      <c r="E78" s="123"/>
      <c r="F78" s="123"/>
      <c r="G78" s="123"/>
      <c r="H78" s="123"/>
      <c r="I78" s="124"/>
      <c r="J78" s="125">
        <f>J1997</f>
        <v>0</v>
      </c>
      <c r="K78" s="126"/>
    </row>
    <row r="79" spans="2:11" s="8" customFormat="1" ht="19.5" customHeight="1">
      <c r="B79" s="127"/>
      <c r="C79" s="128"/>
      <c r="D79" s="129" t="s">
        <v>110</v>
      </c>
      <c r="E79" s="130"/>
      <c r="F79" s="130"/>
      <c r="G79" s="130"/>
      <c r="H79" s="130"/>
      <c r="I79" s="131"/>
      <c r="J79" s="132">
        <f>J1998</f>
        <v>0</v>
      </c>
      <c r="K79" s="133"/>
    </row>
    <row r="80" spans="2:11" s="7" customFormat="1" ht="24.75" customHeight="1">
      <c r="B80" s="120"/>
      <c r="C80" s="121"/>
      <c r="D80" s="122" t="s">
        <v>111</v>
      </c>
      <c r="E80" s="123"/>
      <c r="F80" s="123"/>
      <c r="G80" s="123"/>
      <c r="H80" s="123"/>
      <c r="I80" s="124"/>
      <c r="J80" s="125">
        <f>J2004</f>
        <v>0</v>
      </c>
      <c r="K80" s="126"/>
    </row>
    <row r="81" spans="2:11" s="8" customFormat="1" ht="19.5" customHeight="1">
      <c r="B81" s="127"/>
      <c r="C81" s="128"/>
      <c r="D81" s="129" t="s">
        <v>112</v>
      </c>
      <c r="E81" s="130"/>
      <c r="F81" s="130"/>
      <c r="G81" s="130"/>
      <c r="H81" s="130"/>
      <c r="I81" s="131"/>
      <c r="J81" s="132">
        <f>J2005</f>
        <v>0</v>
      </c>
      <c r="K81" s="133"/>
    </row>
    <row r="82" spans="2:11" s="8" customFormat="1" ht="19.5" customHeight="1">
      <c r="B82" s="127"/>
      <c r="C82" s="128"/>
      <c r="D82" s="129" t="s">
        <v>113</v>
      </c>
      <c r="E82" s="130"/>
      <c r="F82" s="130"/>
      <c r="G82" s="130"/>
      <c r="H82" s="130"/>
      <c r="I82" s="131"/>
      <c r="J82" s="132">
        <f>J2010</f>
        <v>0</v>
      </c>
      <c r="K82" s="133"/>
    </row>
    <row r="83" spans="2:11" s="8" customFormat="1" ht="19.5" customHeight="1">
      <c r="B83" s="127"/>
      <c r="C83" s="128"/>
      <c r="D83" s="129" t="s">
        <v>114</v>
      </c>
      <c r="E83" s="130"/>
      <c r="F83" s="130"/>
      <c r="G83" s="130"/>
      <c r="H83" s="130"/>
      <c r="I83" s="131"/>
      <c r="J83" s="132">
        <f>J2013</f>
        <v>0</v>
      </c>
      <c r="K83" s="133"/>
    </row>
    <row r="84" spans="2:11" s="1" customFormat="1" ht="21.75" customHeight="1">
      <c r="B84" s="35"/>
      <c r="C84" s="36"/>
      <c r="D84" s="36"/>
      <c r="E84" s="36"/>
      <c r="F84" s="36"/>
      <c r="G84" s="36"/>
      <c r="H84" s="36"/>
      <c r="I84" s="91"/>
      <c r="J84" s="36"/>
      <c r="K84" s="39"/>
    </row>
    <row r="85" spans="2:11" s="1" customFormat="1" ht="6.75" customHeight="1">
      <c r="B85" s="50"/>
      <c r="C85" s="51"/>
      <c r="D85" s="51"/>
      <c r="E85" s="51"/>
      <c r="F85" s="51"/>
      <c r="G85" s="51"/>
      <c r="H85" s="51"/>
      <c r="I85" s="112"/>
      <c r="J85" s="51"/>
      <c r="K85" s="52"/>
    </row>
    <row r="89" spans="2:12" s="1" customFormat="1" ht="6.75" customHeight="1">
      <c r="B89" s="53"/>
      <c r="C89" s="54"/>
      <c r="D89" s="54"/>
      <c r="E89" s="54"/>
      <c r="F89" s="54"/>
      <c r="G89" s="54"/>
      <c r="H89" s="54"/>
      <c r="I89" s="113"/>
      <c r="J89" s="54"/>
      <c r="K89" s="54"/>
      <c r="L89" s="35"/>
    </row>
    <row r="90" spans="2:12" s="1" customFormat="1" ht="36.75" customHeight="1">
      <c r="B90" s="35"/>
      <c r="C90" s="55" t="s">
        <v>115</v>
      </c>
      <c r="I90" s="134"/>
      <c r="L90" s="35"/>
    </row>
    <row r="91" spans="2:12" s="1" customFormat="1" ht="6.75" customHeight="1">
      <c r="B91" s="35"/>
      <c r="I91" s="134"/>
      <c r="L91" s="35"/>
    </row>
    <row r="92" spans="2:12" s="1" customFormat="1" ht="14.25" customHeight="1">
      <c r="B92" s="35"/>
      <c r="C92" s="57" t="s">
        <v>16</v>
      </c>
      <c r="I92" s="134"/>
      <c r="L92" s="35"/>
    </row>
    <row r="93" spans="2:12" s="1" customFormat="1" ht="23.25" customHeight="1">
      <c r="B93" s="35"/>
      <c r="E93" s="336" t="str">
        <f>E7</f>
        <v>13200081 - VD Roudnice n. L. náhradní zdroj el. energie pro jez</v>
      </c>
      <c r="F93" s="339"/>
      <c r="G93" s="339"/>
      <c r="H93" s="339"/>
      <c r="I93" s="134"/>
      <c r="L93" s="35"/>
    </row>
    <row r="94" spans="2:12" s="1" customFormat="1" ht="6.75" customHeight="1">
      <c r="B94" s="35"/>
      <c r="I94" s="134"/>
      <c r="L94" s="35"/>
    </row>
    <row r="95" spans="2:12" s="1" customFormat="1" ht="18" customHeight="1">
      <c r="B95" s="35"/>
      <c r="C95" s="57" t="s">
        <v>21</v>
      </c>
      <c r="F95" s="135" t="str">
        <f>F10</f>
        <v>Roudnice nad Llabem</v>
      </c>
      <c r="I95" s="136" t="s">
        <v>23</v>
      </c>
      <c r="J95" s="61" t="str">
        <f>IF(J10="","",J10)</f>
        <v>13.12.2013</v>
      </c>
      <c r="L95" s="35"/>
    </row>
    <row r="96" spans="2:12" s="1" customFormat="1" ht="6.75" customHeight="1">
      <c r="B96" s="35"/>
      <c r="I96" s="134"/>
      <c r="L96" s="35"/>
    </row>
    <row r="97" spans="2:12" s="1" customFormat="1" ht="15">
      <c r="B97" s="35"/>
      <c r="C97" s="57" t="s">
        <v>25</v>
      </c>
      <c r="F97" s="135" t="str">
        <f>E13</f>
        <v>Povodí Labe, s.p., Víta nejedlého 951, Hr. Králové</v>
      </c>
      <c r="I97" s="136" t="s">
        <v>32</v>
      </c>
      <c r="J97" s="135" t="str">
        <f>E19</f>
        <v>T-projekt, Riegrova 653, Roudnice n. L.</v>
      </c>
      <c r="L97" s="35"/>
    </row>
    <row r="98" spans="2:12" s="1" customFormat="1" ht="14.25" customHeight="1">
      <c r="B98" s="35"/>
      <c r="C98" s="57" t="s">
        <v>30</v>
      </c>
      <c r="F98" s="135">
        <f>IF(E16="","",E16)</f>
      </c>
      <c r="I98" s="134"/>
      <c r="L98" s="35"/>
    </row>
    <row r="99" spans="2:12" s="1" customFormat="1" ht="9.75" customHeight="1">
      <c r="B99" s="35"/>
      <c r="I99" s="134"/>
      <c r="L99" s="35"/>
    </row>
    <row r="100" spans="2:20" s="9" customFormat="1" ht="29.25" customHeight="1">
      <c r="B100" s="137"/>
      <c r="C100" s="138" t="s">
        <v>116</v>
      </c>
      <c r="D100" s="139" t="s">
        <v>55</v>
      </c>
      <c r="E100" s="139" t="s">
        <v>51</v>
      </c>
      <c r="F100" s="139" t="s">
        <v>117</v>
      </c>
      <c r="G100" s="139" t="s">
        <v>118</v>
      </c>
      <c r="H100" s="139" t="s">
        <v>119</v>
      </c>
      <c r="I100" s="140" t="s">
        <v>120</v>
      </c>
      <c r="J100" s="139" t="s">
        <v>81</v>
      </c>
      <c r="K100" s="141" t="s">
        <v>121</v>
      </c>
      <c r="L100" s="137"/>
      <c r="M100" s="68" t="s">
        <v>122</v>
      </c>
      <c r="N100" s="69" t="s">
        <v>40</v>
      </c>
      <c r="O100" s="69" t="s">
        <v>123</v>
      </c>
      <c r="P100" s="69" t="s">
        <v>124</v>
      </c>
      <c r="Q100" s="69" t="s">
        <v>125</v>
      </c>
      <c r="R100" s="69" t="s">
        <v>126</v>
      </c>
      <c r="S100" s="69" t="s">
        <v>127</v>
      </c>
      <c r="T100" s="70" t="s">
        <v>128</v>
      </c>
    </row>
    <row r="101" spans="2:63" s="1" customFormat="1" ht="29.25" customHeight="1">
      <c r="B101" s="35"/>
      <c r="C101" s="72" t="s">
        <v>82</v>
      </c>
      <c r="I101" s="134"/>
      <c r="J101" s="142">
        <f>BK101</f>
        <v>0</v>
      </c>
      <c r="L101" s="35"/>
      <c r="M101" s="71"/>
      <c r="N101" s="62"/>
      <c r="O101" s="62"/>
      <c r="P101" s="143">
        <f>P102+P850+P1997+P2004</f>
        <v>0</v>
      </c>
      <c r="Q101" s="62"/>
      <c r="R101" s="143">
        <f>R102+R850+R1997+R2004</f>
        <v>295.5146312623805</v>
      </c>
      <c r="S101" s="62"/>
      <c r="T101" s="144">
        <f>T102+T850+T1997+T2004</f>
        <v>170.98154599999998</v>
      </c>
      <c r="AT101" s="18" t="s">
        <v>69</v>
      </c>
      <c r="AU101" s="18" t="s">
        <v>83</v>
      </c>
      <c r="BK101" s="145">
        <f>BK102+BK850+BK1997+BK2004</f>
        <v>0</v>
      </c>
    </row>
    <row r="102" spans="2:63" s="10" customFormat="1" ht="36.75" customHeight="1">
      <c r="B102" s="146"/>
      <c r="D102" s="147" t="s">
        <v>69</v>
      </c>
      <c r="E102" s="148" t="s">
        <v>129</v>
      </c>
      <c r="F102" s="148" t="s">
        <v>130</v>
      </c>
      <c r="I102" s="149"/>
      <c r="J102" s="150">
        <f>BK102</f>
        <v>0</v>
      </c>
      <c r="L102" s="146"/>
      <c r="M102" s="151"/>
      <c r="N102" s="152"/>
      <c r="O102" s="152"/>
      <c r="P102" s="153">
        <f>P103+P168+P205+P353+P441+P446+P711+P841</f>
        <v>0</v>
      </c>
      <c r="Q102" s="152"/>
      <c r="R102" s="153">
        <f>R103+R168+R205+R353+R441+R446+R711+R841</f>
        <v>281.8517756023804</v>
      </c>
      <c r="S102" s="152"/>
      <c r="T102" s="154">
        <f>T103+T168+T205+T353+T441+T446+T711+T841</f>
        <v>170.274521</v>
      </c>
      <c r="AR102" s="147" t="s">
        <v>74</v>
      </c>
      <c r="AT102" s="155" t="s">
        <v>69</v>
      </c>
      <c r="AU102" s="155" t="s">
        <v>70</v>
      </c>
      <c r="AY102" s="147" t="s">
        <v>131</v>
      </c>
      <c r="BK102" s="156">
        <f>BK103+BK168+BK205+BK353+BK441+BK446+BK711+BK841</f>
        <v>0</v>
      </c>
    </row>
    <row r="103" spans="2:63" s="10" customFormat="1" ht="19.5" customHeight="1">
      <c r="B103" s="146"/>
      <c r="D103" s="157" t="s">
        <v>69</v>
      </c>
      <c r="E103" s="158" t="s">
        <v>74</v>
      </c>
      <c r="F103" s="158" t="s">
        <v>132</v>
      </c>
      <c r="I103" s="149"/>
      <c r="J103" s="159">
        <f>BK103</f>
        <v>0</v>
      </c>
      <c r="L103" s="146"/>
      <c r="M103" s="151"/>
      <c r="N103" s="152"/>
      <c r="O103" s="152"/>
      <c r="P103" s="153">
        <f>SUM(P104:P167)</f>
        <v>0</v>
      </c>
      <c r="Q103" s="152"/>
      <c r="R103" s="153">
        <f>SUM(R104:R167)</f>
        <v>0</v>
      </c>
      <c r="S103" s="152"/>
      <c r="T103" s="154">
        <f>SUM(T104:T167)</f>
        <v>0</v>
      </c>
      <c r="AR103" s="147" t="s">
        <v>74</v>
      </c>
      <c r="AT103" s="155" t="s">
        <v>69</v>
      </c>
      <c r="AU103" s="155" t="s">
        <v>74</v>
      </c>
      <c r="AY103" s="147" t="s">
        <v>131</v>
      </c>
      <c r="BK103" s="156">
        <f>SUM(BK104:BK167)</f>
        <v>0</v>
      </c>
    </row>
    <row r="104" spans="2:65" s="1" customFormat="1" ht="31.5" customHeight="1">
      <c r="B104" s="160"/>
      <c r="C104" s="161" t="s">
        <v>74</v>
      </c>
      <c r="D104" s="161" t="s">
        <v>133</v>
      </c>
      <c r="E104" s="162" t="s">
        <v>134</v>
      </c>
      <c r="F104" s="163" t="s">
        <v>135</v>
      </c>
      <c r="G104" s="164" t="s">
        <v>136</v>
      </c>
      <c r="H104" s="165">
        <v>7</v>
      </c>
      <c r="I104" s="166"/>
      <c r="J104" s="167">
        <f>ROUND(I104*H104,2)</f>
        <v>0</v>
      </c>
      <c r="K104" s="163" t="s">
        <v>137</v>
      </c>
      <c r="L104" s="35"/>
      <c r="M104" s="168" t="s">
        <v>19</v>
      </c>
      <c r="N104" s="169" t="s">
        <v>41</v>
      </c>
      <c r="O104" s="36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AR104" s="18" t="s">
        <v>138</v>
      </c>
      <c r="AT104" s="18" t="s">
        <v>133</v>
      </c>
      <c r="AU104" s="18" t="s">
        <v>77</v>
      </c>
      <c r="AY104" s="18" t="s">
        <v>131</v>
      </c>
      <c r="BE104" s="172">
        <f>IF(N104="základní",J104,0)</f>
        <v>0</v>
      </c>
      <c r="BF104" s="172">
        <f>IF(N104="snížená",J104,0)</f>
        <v>0</v>
      </c>
      <c r="BG104" s="172">
        <f>IF(N104="zákl. přenesená",J104,0)</f>
        <v>0</v>
      </c>
      <c r="BH104" s="172">
        <f>IF(N104="sníž. přenesená",J104,0)</f>
        <v>0</v>
      </c>
      <c r="BI104" s="172">
        <f>IF(N104="nulová",J104,0)</f>
        <v>0</v>
      </c>
      <c r="BJ104" s="18" t="s">
        <v>74</v>
      </c>
      <c r="BK104" s="172">
        <f>ROUND(I104*H104,2)</f>
        <v>0</v>
      </c>
      <c r="BL104" s="18" t="s">
        <v>138</v>
      </c>
      <c r="BM104" s="18" t="s">
        <v>139</v>
      </c>
    </row>
    <row r="105" spans="2:51" s="11" customFormat="1" ht="13.5">
      <c r="B105" s="173"/>
      <c r="D105" s="174" t="s">
        <v>140</v>
      </c>
      <c r="E105" s="175" t="s">
        <v>19</v>
      </c>
      <c r="F105" s="176" t="s">
        <v>141</v>
      </c>
      <c r="H105" s="177" t="s">
        <v>19</v>
      </c>
      <c r="I105" s="178"/>
      <c r="L105" s="173"/>
      <c r="M105" s="179"/>
      <c r="N105" s="180"/>
      <c r="O105" s="180"/>
      <c r="P105" s="180"/>
      <c r="Q105" s="180"/>
      <c r="R105" s="180"/>
      <c r="S105" s="180"/>
      <c r="T105" s="181"/>
      <c r="AT105" s="177" t="s">
        <v>140</v>
      </c>
      <c r="AU105" s="177" t="s">
        <v>77</v>
      </c>
      <c r="AV105" s="11" t="s">
        <v>74</v>
      </c>
      <c r="AW105" s="11" t="s">
        <v>34</v>
      </c>
      <c r="AX105" s="11" t="s">
        <v>70</v>
      </c>
      <c r="AY105" s="177" t="s">
        <v>131</v>
      </c>
    </row>
    <row r="106" spans="2:51" s="12" customFormat="1" ht="13.5">
      <c r="B106" s="182"/>
      <c r="D106" s="174" t="s">
        <v>140</v>
      </c>
      <c r="E106" s="183" t="s">
        <v>19</v>
      </c>
      <c r="F106" s="184" t="s">
        <v>142</v>
      </c>
      <c r="H106" s="185">
        <v>7</v>
      </c>
      <c r="I106" s="186"/>
      <c r="L106" s="182"/>
      <c r="M106" s="187"/>
      <c r="N106" s="188"/>
      <c r="O106" s="188"/>
      <c r="P106" s="188"/>
      <c r="Q106" s="188"/>
      <c r="R106" s="188"/>
      <c r="S106" s="188"/>
      <c r="T106" s="189"/>
      <c r="AT106" s="183" t="s">
        <v>140</v>
      </c>
      <c r="AU106" s="183" t="s">
        <v>77</v>
      </c>
      <c r="AV106" s="12" t="s">
        <v>77</v>
      </c>
      <c r="AW106" s="12" t="s">
        <v>34</v>
      </c>
      <c r="AX106" s="12" t="s">
        <v>70</v>
      </c>
      <c r="AY106" s="183" t="s">
        <v>131</v>
      </c>
    </row>
    <row r="107" spans="2:51" s="13" customFormat="1" ht="13.5">
      <c r="B107" s="190"/>
      <c r="D107" s="191" t="s">
        <v>140</v>
      </c>
      <c r="E107" s="192" t="s">
        <v>19</v>
      </c>
      <c r="F107" s="193" t="s">
        <v>143</v>
      </c>
      <c r="H107" s="194">
        <v>7</v>
      </c>
      <c r="I107" s="195"/>
      <c r="L107" s="190"/>
      <c r="M107" s="196"/>
      <c r="N107" s="197"/>
      <c r="O107" s="197"/>
      <c r="P107" s="197"/>
      <c r="Q107" s="197"/>
      <c r="R107" s="197"/>
      <c r="S107" s="197"/>
      <c r="T107" s="198"/>
      <c r="AT107" s="199" t="s">
        <v>140</v>
      </c>
      <c r="AU107" s="199" t="s">
        <v>77</v>
      </c>
      <c r="AV107" s="13" t="s">
        <v>138</v>
      </c>
      <c r="AW107" s="13" t="s">
        <v>34</v>
      </c>
      <c r="AX107" s="13" t="s">
        <v>74</v>
      </c>
      <c r="AY107" s="199" t="s">
        <v>131</v>
      </c>
    </row>
    <row r="108" spans="2:65" s="1" customFormat="1" ht="22.5" customHeight="1">
      <c r="B108" s="160"/>
      <c r="C108" s="161" t="s">
        <v>77</v>
      </c>
      <c r="D108" s="161" t="s">
        <v>133</v>
      </c>
      <c r="E108" s="162" t="s">
        <v>144</v>
      </c>
      <c r="F108" s="163" t="s">
        <v>145</v>
      </c>
      <c r="G108" s="164" t="s">
        <v>136</v>
      </c>
      <c r="H108" s="165">
        <v>13.175</v>
      </c>
      <c r="I108" s="166"/>
      <c r="J108" s="167">
        <f>ROUND(I108*H108,2)</f>
        <v>0</v>
      </c>
      <c r="K108" s="163" t="s">
        <v>137</v>
      </c>
      <c r="L108" s="35"/>
      <c r="M108" s="168" t="s">
        <v>19</v>
      </c>
      <c r="N108" s="169" t="s">
        <v>41</v>
      </c>
      <c r="O108" s="36"/>
      <c r="P108" s="170">
        <f>O108*H108</f>
        <v>0</v>
      </c>
      <c r="Q108" s="170">
        <v>0</v>
      </c>
      <c r="R108" s="170">
        <f>Q108*H108</f>
        <v>0</v>
      </c>
      <c r="S108" s="170">
        <v>0</v>
      </c>
      <c r="T108" s="171">
        <f>S108*H108</f>
        <v>0</v>
      </c>
      <c r="AR108" s="18" t="s">
        <v>138</v>
      </c>
      <c r="AT108" s="18" t="s">
        <v>133</v>
      </c>
      <c r="AU108" s="18" t="s">
        <v>77</v>
      </c>
      <c r="AY108" s="18" t="s">
        <v>131</v>
      </c>
      <c r="BE108" s="172">
        <f>IF(N108="základní",J108,0)</f>
        <v>0</v>
      </c>
      <c r="BF108" s="172">
        <f>IF(N108="snížená",J108,0)</f>
        <v>0</v>
      </c>
      <c r="BG108" s="172">
        <f>IF(N108="zákl. přenesená",J108,0)</f>
        <v>0</v>
      </c>
      <c r="BH108" s="172">
        <f>IF(N108="sníž. přenesená",J108,0)</f>
        <v>0</v>
      </c>
      <c r="BI108" s="172">
        <f>IF(N108="nulová",J108,0)</f>
        <v>0</v>
      </c>
      <c r="BJ108" s="18" t="s">
        <v>74</v>
      </c>
      <c r="BK108" s="172">
        <f>ROUND(I108*H108,2)</f>
        <v>0</v>
      </c>
      <c r="BL108" s="18" t="s">
        <v>138</v>
      </c>
      <c r="BM108" s="18" t="s">
        <v>146</v>
      </c>
    </row>
    <row r="109" spans="2:51" s="11" customFormat="1" ht="13.5">
      <c r="B109" s="173"/>
      <c r="D109" s="174" t="s">
        <v>140</v>
      </c>
      <c r="E109" s="175" t="s">
        <v>19</v>
      </c>
      <c r="F109" s="176" t="s">
        <v>147</v>
      </c>
      <c r="H109" s="177" t="s">
        <v>19</v>
      </c>
      <c r="I109" s="178"/>
      <c r="L109" s="173"/>
      <c r="M109" s="179"/>
      <c r="N109" s="180"/>
      <c r="O109" s="180"/>
      <c r="P109" s="180"/>
      <c r="Q109" s="180"/>
      <c r="R109" s="180"/>
      <c r="S109" s="180"/>
      <c r="T109" s="181"/>
      <c r="AT109" s="177" t="s">
        <v>140</v>
      </c>
      <c r="AU109" s="177" t="s">
        <v>77</v>
      </c>
      <c r="AV109" s="11" t="s">
        <v>74</v>
      </c>
      <c r="AW109" s="11" t="s">
        <v>34</v>
      </c>
      <c r="AX109" s="11" t="s">
        <v>70</v>
      </c>
      <c r="AY109" s="177" t="s">
        <v>131</v>
      </c>
    </row>
    <row r="110" spans="2:51" s="12" customFormat="1" ht="13.5">
      <c r="B110" s="182"/>
      <c r="D110" s="174" t="s">
        <v>140</v>
      </c>
      <c r="E110" s="183" t="s">
        <v>19</v>
      </c>
      <c r="F110" s="184" t="s">
        <v>148</v>
      </c>
      <c r="H110" s="185">
        <v>13.175</v>
      </c>
      <c r="I110" s="186"/>
      <c r="L110" s="182"/>
      <c r="M110" s="187"/>
      <c r="N110" s="188"/>
      <c r="O110" s="188"/>
      <c r="P110" s="188"/>
      <c r="Q110" s="188"/>
      <c r="R110" s="188"/>
      <c r="S110" s="188"/>
      <c r="T110" s="189"/>
      <c r="AT110" s="183" t="s">
        <v>140</v>
      </c>
      <c r="AU110" s="183" t="s">
        <v>77</v>
      </c>
      <c r="AV110" s="12" t="s">
        <v>77</v>
      </c>
      <c r="AW110" s="12" t="s">
        <v>34</v>
      </c>
      <c r="AX110" s="12" t="s">
        <v>70</v>
      </c>
      <c r="AY110" s="183" t="s">
        <v>131</v>
      </c>
    </row>
    <row r="111" spans="2:51" s="13" customFormat="1" ht="13.5">
      <c r="B111" s="190"/>
      <c r="D111" s="191" t="s">
        <v>140</v>
      </c>
      <c r="E111" s="192" t="s">
        <v>19</v>
      </c>
      <c r="F111" s="193" t="s">
        <v>143</v>
      </c>
      <c r="H111" s="194">
        <v>13.175</v>
      </c>
      <c r="I111" s="195"/>
      <c r="L111" s="190"/>
      <c r="M111" s="196"/>
      <c r="N111" s="197"/>
      <c r="O111" s="197"/>
      <c r="P111" s="197"/>
      <c r="Q111" s="197"/>
      <c r="R111" s="197"/>
      <c r="S111" s="197"/>
      <c r="T111" s="198"/>
      <c r="AT111" s="199" t="s">
        <v>140</v>
      </c>
      <c r="AU111" s="199" t="s">
        <v>77</v>
      </c>
      <c r="AV111" s="13" t="s">
        <v>138</v>
      </c>
      <c r="AW111" s="13" t="s">
        <v>34</v>
      </c>
      <c r="AX111" s="13" t="s">
        <v>74</v>
      </c>
      <c r="AY111" s="199" t="s">
        <v>131</v>
      </c>
    </row>
    <row r="112" spans="2:65" s="1" customFormat="1" ht="22.5" customHeight="1">
      <c r="B112" s="160"/>
      <c r="C112" s="161" t="s">
        <v>149</v>
      </c>
      <c r="D112" s="161" t="s">
        <v>133</v>
      </c>
      <c r="E112" s="162" t="s">
        <v>150</v>
      </c>
      <c r="F112" s="163" t="s">
        <v>151</v>
      </c>
      <c r="G112" s="164" t="s">
        <v>136</v>
      </c>
      <c r="H112" s="165">
        <v>13.175</v>
      </c>
      <c r="I112" s="166"/>
      <c r="J112" s="167">
        <f>ROUND(I112*H112,2)</f>
        <v>0</v>
      </c>
      <c r="K112" s="163" t="s">
        <v>137</v>
      </c>
      <c r="L112" s="35"/>
      <c r="M112" s="168" t="s">
        <v>19</v>
      </c>
      <c r="N112" s="169" t="s">
        <v>41</v>
      </c>
      <c r="O112" s="36"/>
      <c r="P112" s="170">
        <f>O112*H112</f>
        <v>0</v>
      </c>
      <c r="Q112" s="170">
        <v>0</v>
      </c>
      <c r="R112" s="170">
        <f>Q112*H112</f>
        <v>0</v>
      </c>
      <c r="S112" s="170">
        <v>0</v>
      </c>
      <c r="T112" s="171">
        <f>S112*H112</f>
        <v>0</v>
      </c>
      <c r="AR112" s="18" t="s">
        <v>138</v>
      </c>
      <c r="AT112" s="18" t="s">
        <v>133</v>
      </c>
      <c r="AU112" s="18" t="s">
        <v>77</v>
      </c>
      <c r="AY112" s="18" t="s">
        <v>131</v>
      </c>
      <c r="BE112" s="172">
        <f>IF(N112="základní",J112,0)</f>
        <v>0</v>
      </c>
      <c r="BF112" s="172">
        <f>IF(N112="snížená",J112,0)</f>
        <v>0</v>
      </c>
      <c r="BG112" s="172">
        <f>IF(N112="zákl. přenesená",J112,0)</f>
        <v>0</v>
      </c>
      <c r="BH112" s="172">
        <f>IF(N112="sníž. přenesená",J112,0)</f>
        <v>0</v>
      </c>
      <c r="BI112" s="172">
        <f>IF(N112="nulová",J112,0)</f>
        <v>0</v>
      </c>
      <c r="BJ112" s="18" t="s">
        <v>74</v>
      </c>
      <c r="BK112" s="172">
        <f>ROUND(I112*H112,2)</f>
        <v>0</v>
      </c>
      <c r="BL112" s="18" t="s">
        <v>138</v>
      </c>
      <c r="BM112" s="18" t="s">
        <v>152</v>
      </c>
    </row>
    <row r="113" spans="2:51" s="11" customFormat="1" ht="13.5">
      <c r="B113" s="173"/>
      <c r="D113" s="174" t="s">
        <v>140</v>
      </c>
      <c r="E113" s="175" t="s">
        <v>19</v>
      </c>
      <c r="F113" s="176" t="s">
        <v>153</v>
      </c>
      <c r="H113" s="177" t="s">
        <v>19</v>
      </c>
      <c r="I113" s="178"/>
      <c r="L113" s="173"/>
      <c r="M113" s="179"/>
      <c r="N113" s="180"/>
      <c r="O113" s="180"/>
      <c r="P113" s="180"/>
      <c r="Q113" s="180"/>
      <c r="R113" s="180"/>
      <c r="S113" s="180"/>
      <c r="T113" s="181"/>
      <c r="AT113" s="177" t="s">
        <v>140</v>
      </c>
      <c r="AU113" s="177" t="s">
        <v>77</v>
      </c>
      <c r="AV113" s="11" t="s">
        <v>74</v>
      </c>
      <c r="AW113" s="11" t="s">
        <v>34</v>
      </c>
      <c r="AX113" s="11" t="s">
        <v>70</v>
      </c>
      <c r="AY113" s="177" t="s">
        <v>131</v>
      </c>
    </row>
    <row r="114" spans="2:51" s="12" customFormat="1" ht="13.5">
      <c r="B114" s="182"/>
      <c r="D114" s="174" t="s">
        <v>140</v>
      </c>
      <c r="E114" s="183" t="s">
        <v>19</v>
      </c>
      <c r="F114" s="184" t="s">
        <v>154</v>
      </c>
      <c r="H114" s="185">
        <v>13.175</v>
      </c>
      <c r="I114" s="186"/>
      <c r="L114" s="182"/>
      <c r="M114" s="187"/>
      <c r="N114" s="188"/>
      <c r="O114" s="188"/>
      <c r="P114" s="188"/>
      <c r="Q114" s="188"/>
      <c r="R114" s="188"/>
      <c r="S114" s="188"/>
      <c r="T114" s="189"/>
      <c r="AT114" s="183" t="s">
        <v>140</v>
      </c>
      <c r="AU114" s="183" t="s">
        <v>77</v>
      </c>
      <c r="AV114" s="12" t="s">
        <v>77</v>
      </c>
      <c r="AW114" s="12" t="s">
        <v>34</v>
      </c>
      <c r="AX114" s="12" t="s">
        <v>70</v>
      </c>
      <c r="AY114" s="183" t="s">
        <v>131</v>
      </c>
    </row>
    <row r="115" spans="2:51" s="13" customFormat="1" ht="13.5">
      <c r="B115" s="190"/>
      <c r="D115" s="191" t="s">
        <v>140</v>
      </c>
      <c r="E115" s="192" t="s">
        <v>19</v>
      </c>
      <c r="F115" s="193" t="s">
        <v>143</v>
      </c>
      <c r="H115" s="194">
        <v>13.175</v>
      </c>
      <c r="I115" s="195"/>
      <c r="L115" s="190"/>
      <c r="M115" s="196"/>
      <c r="N115" s="197"/>
      <c r="O115" s="197"/>
      <c r="P115" s="197"/>
      <c r="Q115" s="197"/>
      <c r="R115" s="197"/>
      <c r="S115" s="197"/>
      <c r="T115" s="198"/>
      <c r="AT115" s="199" t="s">
        <v>140</v>
      </c>
      <c r="AU115" s="199" t="s">
        <v>77</v>
      </c>
      <c r="AV115" s="13" t="s">
        <v>138</v>
      </c>
      <c r="AW115" s="13" t="s">
        <v>34</v>
      </c>
      <c r="AX115" s="13" t="s">
        <v>74</v>
      </c>
      <c r="AY115" s="199" t="s">
        <v>131</v>
      </c>
    </row>
    <row r="116" spans="2:65" s="1" customFormat="1" ht="22.5" customHeight="1">
      <c r="B116" s="160"/>
      <c r="C116" s="161" t="s">
        <v>138</v>
      </c>
      <c r="D116" s="161" t="s">
        <v>133</v>
      </c>
      <c r="E116" s="162" t="s">
        <v>155</v>
      </c>
      <c r="F116" s="163" t="s">
        <v>156</v>
      </c>
      <c r="G116" s="164" t="s">
        <v>136</v>
      </c>
      <c r="H116" s="165">
        <v>1.606</v>
      </c>
      <c r="I116" s="166"/>
      <c r="J116" s="167">
        <f>ROUND(I116*H116,2)</f>
        <v>0</v>
      </c>
      <c r="K116" s="163" t="s">
        <v>137</v>
      </c>
      <c r="L116" s="35"/>
      <c r="M116" s="168" t="s">
        <v>19</v>
      </c>
      <c r="N116" s="169" t="s">
        <v>41</v>
      </c>
      <c r="O116" s="36"/>
      <c r="P116" s="170">
        <f>O116*H116</f>
        <v>0</v>
      </c>
      <c r="Q116" s="170">
        <v>0</v>
      </c>
      <c r="R116" s="170">
        <f>Q116*H116</f>
        <v>0</v>
      </c>
      <c r="S116" s="170">
        <v>0</v>
      </c>
      <c r="T116" s="171">
        <f>S116*H116</f>
        <v>0</v>
      </c>
      <c r="AR116" s="18" t="s">
        <v>138</v>
      </c>
      <c r="AT116" s="18" t="s">
        <v>133</v>
      </c>
      <c r="AU116" s="18" t="s">
        <v>77</v>
      </c>
      <c r="AY116" s="18" t="s">
        <v>131</v>
      </c>
      <c r="BE116" s="172">
        <f>IF(N116="základní",J116,0)</f>
        <v>0</v>
      </c>
      <c r="BF116" s="172">
        <f>IF(N116="snížená",J116,0)</f>
        <v>0</v>
      </c>
      <c r="BG116" s="172">
        <f>IF(N116="zákl. přenesená",J116,0)</f>
        <v>0</v>
      </c>
      <c r="BH116" s="172">
        <f>IF(N116="sníž. přenesená",J116,0)</f>
        <v>0</v>
      </c>
      <c r="BI116" s="172">
        <f>IF(N116="nulová",J116,0)</f>
        <v>0</v>
      </c>
      <c r="BJ116" s="18" t="s">
        <v>74</v>
      </c>
      <c r="BK116" s="172">
        <f>ROUND(I116*H116,2)</f>
        <v>0</v>
      </c>
      <c r="BL116" s="18" t="s">
        <v>138</v>
      </c>
      <c r="BM116" s="18" t="s">
        <v>157</v>
      </c>
    </row>
    <row r="117" spans="2:51" s="11" customFormat="1" ht="13.5">
      <c r="B117" s="173"/>
      <c r="D117" s="174" t="s">
        <v>140</v>
      </c>
      <c r="E117" s="175" t="s">
        <v>19</v>
      </c>
      <c r="F117" s="176" t="s">
        <v>158</v>
      </c>
      <c r="H117" s="177" t="s">
        <v>19</v>
      </c>
      <c r="I117" s="178"/>
      <c r="L117" s="173"/>
      <c r="M117" s="179"/>
      <c r="N117" s="180"/>
      <c r="O117" s="180"/>
      <c r="P117" s="180"/>
      <c r="Q117" s="180"/>
      <c r="R117" s="180"/>
      <c r="S117" s="180"/>
      <c r="T117" s="181"/>
      <c r="AT117" s="177" t="s">
        <v>140</v>
      </c>
      <c r="AU117" s="177" t="s">
        <v>77</v>
      </c>
      <c r="AV117" s="11" t="s">
        <v>74</v>
      </c>
      <c r="AW117" s="11" t="s">
        <v>34</v>
      </c>
      <c r="AX117" s="11" t="s">
        <v>70</v>
      </c>
      <c r="AY117" s="177" t="s">
        <v>131</v>
      </c>
    </row>
    <row r="118" spans="2:51" s="12" customFormat="1" ht="13.5">
      <c r="B118" s="182"/>
      <c r="D118" s="174" t="s">
        <v>140</v>
      </c>
      <c r="E118" s="183" t="s">
        <v>19</v>
      </c>
      <c r="F118" s="184" t="s">
        <v>159</v>
      </c>
      <c r="H118" s="185">
        <v>1.606</v>
      </c>
      <c r="I118" s="186"/>
      <c r="L118" s="182"/>
      <c r="M118" s="187"/>
      <c r="N118" s="188"/>
      <c r="O118" s="188"/>
      <c r="P118" s="188"/>
      <c r="Q118" s="188"/>
      <c r="R118" s="188"/>
      <c r="S118" s="188"/>
      <c r="T118" s="189"/>
      <c r="AT118" s="183" t="s">
        <v>140</v>
      </c>
      <c r="AU118" s="183" t="s">
        <v>77</v>
      </c>
      <c r="AV118" s="12" t="s">
        <v>77</v>
      </c>
      <c r="AW118" s="12" t="s">
        <v>34</v>
      </c>
      <c r="AX118" s="12" t="s">
        <v>70</v>
      </c>
      <c r="AY118" s="183" t="s">
        <v>131</v>
      </c>
    </row>
    <row r="119" spans="2:51" s="13" customFormat="1" ht="13.5">
      <c r="B119" s="190"/>
      <c r="D119" s="191" t="s">
        <v>140</v>
      </c>
      <c r="E119" s="192" t="s">
        <v>19</v>
      </c>
      <c r="F119" s="193" t="s">
        <v>143</v>
      </c>
      <c r="H119" s="194">
        <v>1.606</v>
      </c>
      <c r="I119" s="195"/>
      <c r="L119" s="190"/>
      <c r="M119" s="196"/>
      <c r="N119" s="197"/>
      <c r="O119" s="197"/>
      <c r="P119" s="197"/>
      <c r="Q119" s="197"/>
      <c r="R119" s="197"/>
      <c r="S119" s="197"/>
      <c r="T119" s="198"/>
      <c r="AT119" s="199" t="s">
        <v>140</v>
      </c>
      <c r="AU119" s="199" t="s">
        <v>77</v>
      </c>
      <c r="AV119" s="13" t="s">
        <v>138</v>
      </c>
      <c r="AW119" s="13" t="s">
        <v>34</v>
      </c>
      <c r="AX119" s="13" t="s">
        <v>74</v>
      </c>
      <c r="AY119" s="199" t="s">
        <v>131</v>
      </c>
    </row>
    <row r="120" spans="2:65" s="1" customFormat="1" ht="22.5" customHeight="1">
      <c r="B120" s="160"/>
      <c r="C120" s="161" t="s">
        <v>160</v>
      </c>
      <c r="D120" s="161" t="s">
        <v>133</v>
      </c>
      <c r="E120" s="162" t="s">
        <v>161</v>
      </c>
      <c r="F120" s="163" t="s">
        <v>162</v>
      </c>
      <c r="G120" s="164" t="s">
        <v>136</v>
      </c>
      <c r="H120" s="165">
        <v>1.606</v>
      </c>
      <c r="I120" s="166"/>
      <c r="J120" s="167">
        <f>ROUND(I120*H120,2)</f>
        <v>0</v>
      </c>
      <c r="K120" s="163" t="s">
        <v>137</v>
      </c>
      <c r="L120" s="35"/>
      <c r="M120" s="168" t="s">
        <v>19</v>
      </c>
      <c r="N120" s="169" t="s">
        <v>41</v>
      </c>
      <c r="O120" s="36"/>
      <c r="P120" s="170">
        <f>O120*H120</f>
        <v>0</v>
      </c>
      <c r="Q120" s="170">
        <v>0</v>
      </c>
      <c r="R120" s="170">
        <f>Q120*H120</f>
        <v>0</v>
      </c>
      <c r="S120" s="170">
        <v>0</v>
      </c>
      <c r="T120" s="171">
        <f>S120*H120</f>
        <v>0</v>
      </c>
      <c r="AR120" s="18" t="s">
        <v>138</v>
      </c>
      <c r="AT120" s="18" t="s">
        <v>133</v>
      </c>
      <c r="AU120" s="18" t="s">
        <v>77</v>
      </c>
      <c r="AY120" s="18" t="s">
        <v>131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8" t="s">
        <v>74</v>
      </c>
      <c r="BK120" s="172">
        <f>ROUND(I120*H120,2)</f>
        <v>0</v>
      </c>
      <c r="BL120" s="18" t="s">
        <v>138</v>
      </c>
      <c r="BM120" s="18" t="s">
        <v>163</v>
      </c>
    </row>
    <row r="121" spans="2:51" s="11" customFormat="1" ht="13.5">
      <c r="B121" s="173"/>
      <c r="D121" s="174" t="s">
        <v>140</v>
      </c>
      <c r="E121" s="175" t="s">
        <v>19</v>
      </c>
      <c r="F121" s="176" t="s">
        <v>164</v>
      </c>
      <c r="H121" s="177" t="s">
        <v>19</v>
      </c>
      <c r="I121" s="178"/>
      <c r="L121" s="173"/>
      <c r="M121" s="179"/>
      <c r="N121" s="180"/>
      <c r="O121" s="180"/>
      <c r="P121" s="180"/>
      <c r="Q121" s="180"/>
      <c r="R121" s="180"/>
      <c r="S121" s="180"/>
      <c r="T121" s="181"/>
      <c r="AT121" s="177" t="s">
        <v>140</v>
      </c>
      <c r="AU121" s="177" t="s">
        <v>77</v>
      </c>
      <c r="AV121" s="11" t="s">
        <v>74</v>
      </c>
      <c r="AW121" s="11" t="s">
        <v>34</v>
      </c>
      <c r="AX121" s="11" t="s">
        <v>70</v>
      </c>
      <c r="AY121" s="177" t="s">
        <v>131</v>
      </c>
    </row>
    <row r="122" spans="2:51" s="12" customFormat="1" ht="13.5">
      <c r="B122" s="182"/>
      <c r="D122" s="174" t="s">
        <v>140</v>
      </c>
      <c r="E122" s="183" t="s">
        <v>19</v>
      </c>
      <c r="F122" s="184" t="s">
        <v>165</v>
      </c>
      <c r="H122" s="185">
        <v>1.606</v>
      </c>
      <c r="I122" s="186"/>
      <c r="L122" s="182"/>
      <c r="M122" s="187"/>
      <c r="N122" s="188"/>
      <c r="O122" s="188"/>
      <c r="P122" s="188"/>
      <c r="Q122" s="188"/>
      <c r="R122" s="188"/>
      <c r="S122" s="188"/>
      <c r="T122" s="189"/>
      <c r="AT122" s="183" t="s">
        <v>140</v>
      </c>
      <c r="AU122" s="183" t="s">
        <v>77</v>
      </c>
      <c r="AV122" s="12" t="s">
        <v>77</v>
      </c>
      <c r="AW122" s="12" t="s">
        <v>34</v>
      </c>
      <c r="AX122" s="12" t="s">
        <v>70</v>
      </c>
      <c r="AY122" s="183" t="s">
        <v>131</v>
      </c>
    </row>
    <row r="123" spans="2:51" s="13" customFormat="1" ht="13.5">
      <c r="B123" s="190"/>
      <c r="D123" s="191" t="s">
        <v>140</v>
      </c>
      <c r="E123" s="192" t="s">
        <v>19</v>
      </c>
      <c r="F123" s="193" t="s">
        <v>143</v>
      </c>
      <c r="H123" s="194">
        <v>1.606</v>
      </c>
      <c r="I123" s="195"/>
      <c r="L123" s="190"/>
      <c r="M123" s="196"/>
      <c r="N123" s="197"/>
      <c r="O123" s="197"/>
      <c r="P123" s="197"/>
      <c r="Q123" s="197"/>
      <c r="R123" s="197"/>
      <c r="S123" s="197"/>
      <c r="T123" s="198"/>
      <c r="AT123" s="199" t="s">
        <v>140</v>
      </c>
      <c r="AU123" s="199" t="s">
        <v>77</v>
      </c>
      <c r="AV123" s="13" t="s">
        <v>138</v>
      </c>
      <c r="AW123" s="13" t="s">
        <v>34</v>
      </c>
      <c r="AX123" s="13" t="s">
        <v>74</v>
      </c>
      <c r="AY123" s="199" t="s">
        <v>131</v>
      </c>
    </row>
    <row r="124" spans="2:65" s="1" customFormat="1" ht="22.5" customHeight="1">
      <c r="B124" s="160"/>
      <c r="C124" s="161" t="s">
        <v>166</v>
      </c>
      <c r="D124" s="161" t="s">
        <v>133</v>
      </c>
      <c r="E124" s="162" t="s">
        <v>167</v>
      </c>
      <c r="F124" s="163" t="s">
        <v>168</v>
      </c>
      <c r="G124" s="164" t="s">
        <v>136</v>
      </c>
      <c r="H124" s="165">
        <v>6.462</v>
      </c>
      <c r="I124" s="166"/>
      <c r="J124" s="167">
        <f>ROUND(I124*H124,2)</f>
        <v>0</v>
      </c>
      <c r="K124" s="163" t="s">
        <v>137</v>
      </c>
      <c r="L124" s="35"/>
      <c r="M124" s="168" t="s">
        <v>19</v>
      </c>
      <c r="N124" s="169" t="s">
        <v>41</v>
      </c>
      <c r="O124" s="36"/>
      <c r="P124" s="170">
        <f>O124*H124</f>
        <v>0</v>
      </c>
      <c r="Q124" s="170">
        <v>0</v>
      </c>
      <c r="R124" s="170">
        <f>Q124*H124</f>
        <v>0</v>
      </c>
      <c r="S124" s="170">
        <v>0</v>
      </c>
      <c r="T124" s="171">
        <f>S124*H124</f>
        <v>0</v>
      </c>
      <c r="AR124" s="18" t="s">
        <v>138</v>
      </c>
      <c r="AT124" s="18" t="s">
        <v>133</v>
      </c>
      <c r="AU124" s="18" t="s">
        <v>77</v>
      </c>
      <c r="AY124" s="18" t="s">
        <v>131</v>
      </c>
      <c r="BE124" s="172">
        <f>IF(N124="základní",J124,0)</f>
        <v>0</v>
      </c>
      <c r="BF124" s="172">
        <f>IF(N124="snížená",J124,0)</f>
        <v>0</v>
      </c>
      <c r="BG124" s="172">
        <f>IF(N124="zákl. přenesená",J124,0)</f>
        <v>0</v>
      </c>
      <c r="BH124" s="172">
        <f>IF(N124="sníž. přenesená",J124,0)</f>
        <v>0</v>
      </c>
      <c r="BI124" s="172">
        <f>IF(N124="nulová",J124,0)</f>
        <v>0</v>
      </c>
      <c r="BJ124" s="18" t="s">
        <v>74</v>
      </c>
      <c r="BK124" s="172">
        <f>ROUND(I124*H124,2)</f>
        <v>0</v>
      </c>
      <c r="BL124" s="18" t="s">
        <v>138</v>
      </c>
      <c r="BM124" s="18" t="s">
        <v>169</v>
      </c>
    </row>
    <row r="125" spans="2:51" s="11" customFormat="1" ht="13.5">
      <c r="B125" s="173"/>
      <c r="D125" s="174" t="s">
        <v>140</v>
      </c>
      <c r="E125" s="175" t="s">
        <v>19</v>
      </c>
      <c r="F125" s="176" t="s">
        <v>170</v>
      </c>
      <c r="H125" s="177" t="s">
        <v>19</v>
      </c>
      <c r="I125" s="178"/>
      <c r="L125" s="173"/>
      <c r="M125" s="179"/>
      <c r="N125" s="180"/>
      <c r="O125" s="180"/>
      <c r="P125" s="180"/>
      <c r="Q125" s="180"/>
      <c r="R125" s="180"/>
      <c r="S125" s="180"/>
      <c r="T125" s="181"/>
      <c r="AT125" s="177" t="s">
        <v>140</v>
      </c>
      <c r="AU125" s="177" t="s">
        <v>77</v>
      </c>
      <c r="AV125" s="11" t="s">
        <v>74</v>
      </c>
      <c r="AW125" s="11" t="s">
        <v>34</v>
      </c>
      <c r="AX125" s="11" t="s">
        <v>70</v>
      </c>
      <c r="AY125" s="177" t="s">
        <v>131</v>
      </c>
    </row>
    <row r="126" spans="2:51" s="11" customFormat="1" ht="13.5">
      <c r="B126" s="173"/>
      <c r="D126" s="174" t="s">
        <v>140</v>
      </c>
      <c r="E126" s="175" t="s">
        <v>19</v>
      </c>
      <c r="F126" s="176" t="s">
        <v>171</v>
      </c>
      <c r="H126" s="177" t="s">
        <v>19</v>
      </c>
      <c r="I126" s="178"/>
      <c r="L126" s="173"/>
      <c r="M126" s="179"/>
      <c r="N126" s="180"/>
      <c r="O126" s="180"/>
      <c r="P126" s="180"/>
      <c r="Q126" s="180"/>
      <c r="R126" s="180"/>
      <c r="S126" s="180"/>
      <c r="T126" s="181"/>
      <c r="AT126" s="177" t="s">
        <v>140</v>
      </c>
      <c r="AU126" s="177" t="s">
        <v>77</v>
      </c>
      <c r="AV126" s="11" t="s">
        <v>74</v>
      </c>
      <c r="AW126" s="11" t="s">
        <v>34</v>
      </c>
      <c r="AX126" s="11" t="s">
        <v>70</v>
      </c>
      <c r="AY126" s="177" t="s">
        <v>131</v>
      </c>
    </row>
    <row r="127" spans="2:51" s="12" customFormat="1" ht="13.5">
      <c r="B127" s="182"/>
      <c r="D127" s="174" t="s">
        <v>140</v>
      </c>
      <c r="E127" s="183" t="s">
        <v>19</v>
      </c>
      <c r="F127" s="184" t="s">
        <v>172</v>
      </c>
      <c r="H127" s="185">
        <v>3.377</v>
      </c>
      <c r="I127" s="186"/>
      <c r="L127" s="182"/>
      <c r="M127" s="187"/>
      <c r="N127" s="188"/>
      <c r="O127" s="188"/>
      <c r="P127" s="188"/>
      <c r="Q127" s="188"/>
      <c r="R127" s="188"/>
      <c r="S127" s="188"/>
      <c r="T127" s="189"/>
      <c r="AT127" s="183" t="s">
        <v>140</v>
      </c>
      <c r="AU127" s="183" t="s">
        <v>77</v>
      </c>
      <c r="AV127" s="12" t="s">
        <v>77</v>
      </c>
      <c r="AW127" s="12" t="s">
        <v>34</v>
      </c>
      <c r="AX127" s="12" t="s">
        <v>70</v>
      </c>
      <c r="AY127" s="183" t="s">
        <v>131</v>
      </c>
    </row>
    <row r="128" spans="2:51" s="12" customFormat="1" ht="13.5">
      <c r="B128" s="182"/>
      <c r="D128" s="174" t="s">
        <v>140</v>
      </c>
      <c r="E128" s="183" t="s">
        <v>19</v>
      </c>
      <c r="F128" s="184" t="s">
        <v>173</v>
      </c>
      <c r="H128" s="185">
        <v>5.065</v>
      </c>
      <c r="I128" s="186"/>
      <c r="L128" s="182"/>
      <c r="M128" s="187"/>
      <c r="N128" s="188"/>
      <c r="O128" s="188"/>
      <c r="P128" s="188"/>
      <c r="Q128" s="188"/>
      <c r="R128" s="188"/>
      <c r="S128" s="188"/>
      <c r="T128" s="189"/>
      <c r="AT128" s="183" t="s">
        <v>140</v>
      </c>
      <c r="AU128" s="183" t="s">
        <v>77</v>
      </c>
      <c r="AV128" s="12" t="s">
        <v>77</v>
      </c>
      <c r="AW128" s="12" t="s">
        <v>34</v>
      </c>
      <c r="AX128" s="12" t="s">
        <v>70</v>
      </c>
      <c r="AY128" s="183" t="s">
        <v>131</v>
      </c>
    </row>
    <row r="129" spans="2:51" s="12" customFormat="1" ht="13.5">
      <c r="B129" s="182"/>
      <c r="D129" s="174" t="s">
        <v>140</v>
      </c>
      <c r="E129" s="183" t="s">
        <v>19</v>
      </c>
      <c r="F129" s="184" t="s">
        <v>174</v>
      </c>
      <c r="H129" s="185">
        <v>2.111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83" t="s">
        <v>140</v>
      </c>
      <c r="AU129" s="183" t="s">
        <v>77</v>
      </c>
      <c r="AV129" s="12" t="s">
        <v>77</v>
      </c>
      <c r="AW129" s="12" t="s">
        <v>34</v>
      </c>
      <c r="AX129" s="12" t="s">
        <v>70</v>
      </c>
      <c r="AY129" s="183" t="s">
        <v>131</v>
      </c>
    </row>
    <row r="130" spans="2:51" s="11" customFormat="1" ht="13.5">
      <c r="B130" s="173"/>
      <c r="D130" s="174" t="s">
        <v>140</v>
      </c>
      <c r="E130" s="175" t="s">
        <v>19</v>
      </c>
      <c r="F130" s="176" t="s">
        <v>175</v>
      </c>
      <c r="H130" s="177" t="s">
        <v>19</v>
      </c>
      <c r="I130" s="178"/>
      <c r="L130" s="173"/>
      <c r="M130" s="179"/>
      <c r="N130" s="180"/>
      <c r="O130" s="180"/>
      <c r="P130" s="180"/>
      <c r="Q130" s="180"/>
      <c r="R130" s="180"/>
      <c r="S130" s="180"/>
      <c r="T130" s="181"/>
      <c r="AT130" s="177" t="s">
        <v>140</v>
      </c>
      <c r="AU130" s="177" t="s">
        <v>77</v>
      </c>
      <c r="AV130" s="11" t="s">
        <v>74</v>
      </c>
      <c r="AW130" s="11" t="s">
        <v>34</v>
      </c>
      <c r="AX130" s="11" t="s">
        <v>70</v>
      </c>
      <c r="AY130" s="177" t="s">
        <v>131</v>
      </c>
    </row>
    <row r="131" spans="2:51" s="12" customFormat="1" ht="13.5">
      <c r="B131" s="182"/>
      <c r="D131" s="174" t="s">
        <v>140</v>
      </c>
      <c r="E131" s="183" t="s">
        <v>19</v>
      </c>
      <c r="F131" s="184" t="s">
        <v>176</v>
      </c>
      <c r="H131" s="185">
        <v>2.909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83" t="s">
        <v>140</v>
      </c>
      <c r="AU131" s="183" t="s">
        <v>77</v>
      </c>
      <c r="AV131" s="12" t="s">
        <v>77</v>
      </c>
      <c r="AW131" s="12" t="s">
        <v>34</v>
      </c>
      <c r="AX131" s="12" t="s">
        <v>70</v>
      </c>
      <c r="AY131" s="183" t="s">
        <v>131</v>
      </c>
    </row>
    <row r="132" spans="2:51" s="11" customFormat="1" ht="13.5">
      <c r="B132" s="173"/>
      <c r="D132" s="174" t="s">
        <v>140</v>
      </c>
      <c r="E132" s="175" t="s">
        <v>19</v>
      </c>
      <c r="F132" s="176" t="s">
        <v>177</v>
      </c>
      <c r="H132" s="177" t="s">
        <v>19</v>
      </c>
      <c r="I132" s="178"/>
      <c r="L132" s="173"/>
      <c r="M132" s="179"/>
      <c r="N132" s="180"/>
      <c r="O132" s="180"/>
      <c r="P132" s="180"/>
      <c r="Q132" s="180"/>
      <c r="R132" s="180"/>
      <c r="S132" s="180"/>
      <c r="T132" s="181"/>
      <c r="AT132" s="177" t="s">
        <v>140</v>
      </c>
      <c r="AU132" s="177" t="s">
        <v>77</v>
      </c>
      <c r="AV132" s="11" t="s">
        <v>74</v>
      </c>
      <c r="AW132" s="11" t="s">
        <v>34</v>
      </c>
      <c r="AX132" s="11" t="s">
        <v>70</v>
      </c>
      <c r="AY132" s="177" t="s">
        <v>131</v>
      </c>
    </row>
    <row r="133" spans="2:51" s="12" customFormat="1" ht="13.5">
      <c r="B133" s="182"/>
      <c r="D133" s="174" t="s">
        <v>140</v>
      </c>
      <c r="E133" s="183" t="s">
        <v>19</v>
      </c>
      <c r="F133" s="184" t="s">
        <v>178</v>
      </c>
      <c r="H133" s="185">
        <v>-7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83" t="s">
        <v>140</v>
      </c>
      <c r="AU133" s="183" t="s">
        <v>77</v>
      </c>
      <c r="AV133" s="12" t="s">
        <v>77</v>
      </c>
      <c r="AW133" s="12" t="s">
        <v>34</v>
      </c>
      <c r="AX133" s="12" t="s">
        <v>70</v>
      </c>
      <c r="AY133" s="183" t="s">
        <v>131</v>
      </c>
    </row>
    <row r="134" spans="2:51" s="13" customFormat="1" ht="13.5">
      <c r="B134" s="190"/>
      <c r="D134" s="191" t="s">
        <v>140</v>
      </c>
      <c r="E134" s="192" t="s">
        <v>19</v>
      </c>
      <c r="F134" s="193" t="s">
        <v>143</v>
      </c>
      <c r="H134" s="194">
        <v>6.462</v>
      </c>
      <c r="I134" s="195"/>
      <c r="L134" s="190"/>
      <c r="M134" s="196"/>
      <c r="N134" s="197"/>
      <c r="O134" s="197"/>
      <c r="P134" s="197"/>
      <c r="Q134" s="197"/>
      <c r="R134" s="197"/>
      <c r="S134" s="197"/>
      <c r="T134" s="198"/>
      <c r="AT134" s="199" t="s">
        <v>140</v>
      </c>
      <c r="AU134" s="199" t="s">
        <v>77</v>
      </c>
      <c r="AV134" s="13" t="s">
        <v>138</v>
      </c>
      <c r="AW134" s="13" t="s">
        <v>34</v>
      </c>
      <c r="AX134" s="13" t="s">
        <v>74</v>
      </c>
      <c r="AY134" s="199" t="s">
        <v>131</v>
      </c>
    </row>
    <row r="135" spans="2:65" s="1" customFormat="1" ht="22.5" customHeight="1">
      <c r="B135" s="160"/>
      <c r="C135" s="161" t="s">
        <v>142</v>
      </c>
      <c r="D135" s="161" t="s">
        <v>133</v>
      </c>
      <c r="E135" s="162" t="s">
        <v>179</v>
      </c>
      <c r="F135" s="163" t="s">
        <v>180</v>
      </c>
      <c r="G135" s="164" t="s">
        <v>136</v>
      </c>
      <c r="H135" s="165">
        <v>6.462</v>
      </c>
      <c r="I135" s="166"/>
      <c r="J135" s="167">
        <f>ROUND(I135*H135,2)</f>
        <v>0</v>
      </c>
      <c r="K135" s="163" t="s">
        <v>137</v>
      </c>
      <c r="L135" s="35"/>
      <c r="M135" s="168" t="s">
        <v>19</v>
      </c>
      <c r="N135" s="169" t="s">
        <v>41</v>
      </c>
      <c r="O135" s="36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AR135" s="18" t="s">
        <v>138</v>
      </c>
      <c r="AT135" s="18" t="s">
        <v>133</v>
      </c>
      <c r="AU135" s="18" t="s">
        <v>77</v>
      </c>
      <c r="AY135" s="18" t="s">
        <v>131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8" t="s">
        <v>74</v>
      </c>
      <c r="BK135" s="172">
        <f>ROUND(I135*H135,2)</f>
        <v>0</v>
      </c>
      <c r="BL135" s="18" t="s">
        <v>138</v>
      </c>
      <c r="BM135" s="18" t="s">
        <v>181</v>
      </c>
    </row>
    <row r="136" spans="2:51" s="11" customFormat="1" ht="13.5">
      <c r="B136" s="173"/>
      <c r="D136" s="174" t="s">
        <v>140</v>
      </c>
      <c r="E136" s="175" t="s">
        <v>19</v>
      </c>
      <c r="F136" s="176" t="s">
        <v>164</v>
      </c>
      <c r="H136" s="177" t="s">
        <v>19</v>
      </c>
      <c r="I136" s="178"/>
      <c r="L136" s="173"/>
      <c r="M136" s="179"/>
      <c r="N136" s="180"/>
      <c r="O136" s="180"/>
      <c r="P136" s="180"/>
      <c r="Q136" s="180"/>
      <c r="R136" s="180"/>
      <c r="S136" s="180"/>
      <c r="T136" s="181"/>
      <c r="AT136" s="177" t="s">
        <v>140</v>
      </c>
      <c r="AU136" s="177" t="s">
        <v>77</v>
      </c>
      <c r="AV136" s="11" t="s">
        <v>74</v>
      </c>
      <c r="AW136" s="11" t="s">
        <v>34</v>
      </c>
      <c r="AX136" s="11" t="s">
        <v>70</v>
      </c>
      <c r="AY136" s="177" t="s">
        <v>131</v>
      </c>
    </row>
    <row r="137" spans="2:51" s="12" customFormat="1" ht="13.5">
      <c r="B137" s="182"/>
      <c r="D137" s="174" t="s">
        <v>140</v>
      </c>
      <c r="E137" s="183" t="s">
        <v>19</v>
      </c>
      <c r="F137" s="184" t="s">
        <v>182</v>
      </c>
      <c r="H137" s="185">
        <v>6.462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83" t="s">
        <v>140</v>
      </c>
      <c r="AU137" s="183" t="s">
        <v>77</v>
      </c>
      <c r="AV137" s="12" t="s">
        <v>77</v>
      </c>
      <c r="AW137" s="12" t="s">
        <v>34</v>
      </c>
      <c r="AX137" s="12" t="s">
        <v>70</v>
      </c>
      <c r="AY137" s="183" t="s">
        <v>131</v>
      </c>
    </row>
    <row r="138" spans="2:51" s="13" customFormat="1" ht="13.5">
      <c r="B138" s="190"/>
      <c r="D138" s="191" t="s">
        <v>140</v>
      </c>
      <c r="E138" s="192" t="s">
        <v>19</v>
      </c>
      <c r="F138" s="193" t="s">
        <v>143</v>
      </c>
      <c r="H138" s="194">
        <v>6.462</v>
      </c>
      <c r="I138" s="195"/>
      <c r="L138" s="190"/>
      <c r="M138" s="196"/>
      <c r="N138" s="197"/>
      <c r="O138" s="197"/>
      <c r="P138" s="197"/>
      <c r="Q138" s="197"/>
      <c r="R138" s="197"/>
      <c r="S138" s="197"/>
      <c r="T138" s="198"/>
      <c r="AT138" s="199" t="s">
        <v>140</v>
      </c>
      <c r="AU138" s="199" t="s">
        <v>77</v>
      </c>
      <c r="AV138" s="13" t="s">
        <v>138</v>
      </c>
      <c r="AW138" s="13" t="s">
        <v>34</v>
      </c>
      <c r="AX138" s="13" t="s">
        <v>74</v>
      </c>
      <c r="AY138" s="199" t="s">
        <v>131</v>
      </c>
    </row>
    <row r="139" spans="2:65" s="1" customFormat="1" ht="22.5" customHeight="1">
      <c r="B139" s="160"/>
      <c r="C139" s="161" t="s">
        <v>183</v>
      </c>
      <c r="D139" s="161" t="s">
        <v>133</v>
      </c>
      <c r="E139" s="162" t="s">
        <v>184</v>
      </c>
      <c r="F139" s="163" t="s">
        <v>185</v>
      </c>
      <c r="G139" s="164" t="s">
        <v>136</v>
      </c>
      <c r="H139" s="165">
        <v>21.243</v>
      </c>
      <c r="I139" s="166"/>
      <c r="J139" s="167">
        <f>ROUND(I139*H139,2)</f>
        <v>0</v>
      </c>
      <c r="K139" s="163" t="s">
        <v>137</v>
      </c>
      <c r="L139" s="35"/>
      <c r="M139" s="168" t="s">
        <v>19</v>
      </c>
      <c r="N139" s="169" t="s">
        <v>41</v>
      </c>
      <c r="O139" s="36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AR139" s="18" t="s">
        <v>138</v>
      </c>
      <c r="AT139" s="18" t="s">
        <v>133</v>
      </c>
      <c r="AU139" s="18" t="s">
        <v>77</v>
      </c>
      <c r="AY139" s="18" t="s">
        <v>131</v>
      </c>
      <c r="BE139" s="172">
        <f>IF(N139="základní",J139,0)</f>
        <v>0</v>
      </c>
      <c r="BF139" s="172">
        <f>IF(N139="snížená",J139,0)</f>
        <v>0</v>
      </c>
      <c r="BG139" s="172">
        <f>IF(N139="zákl. přenesená",J139,0)</f>
        <v>0</v>
      </c>
      <c r="BH139" s="172">
        <f>IF(N139="sníž. přenesená",J139,0)</f>
        <v>0</v>
      </c>
      <c r="BI139" s="172">
        <f>IF(N139="nulová",J139,0)</f>
        <v>0</v>
      </c>
      <c r="BJ139" s="18" t="s">
        <v>74</v>
      </c>
      <c r="BK139" s="172">
        <f>ROUND(I139*H139,2)</f>
        <v>0</v>
      </c>
      <c r="BL139" s="18" t="s">
        <v>138</v>
      </c>
      <c r="BM139" s="18" t="s">
        <v>186</v>
      </c>
    </row>
    <row r="140" spans="2:51" s="11" customFormat="1" ht="13.5">
      <c r="B140" s="173"/>
      <c r="D140" s="174" t="s">
        <v>140</v>
      </c>
      <c r="E140" s="175" t="s">
        <v>19</v>
      </c>
      <c r="F140" s="176" t="s">
        <v>187</v>
      </c>
      <c r="H140" s="177" t="s">
        <v>19</v>
      </c>
      <c r="I140" s="178"/>
      <c r="L140" s="173"/>
      <c r="M140" s="179"/>
      <c r="N140" s="180"/>
      <c r="O140" s="180"/>
      <c r="P140" s="180"/>
      <c r="Q140" s="180"/>
      <c r="R140" s="180"/>
      <c r="S140" s="180"/>
      <c r="T140" s="181"/>
      <c r="AT140" s="177" t="s">
        <v>140</v>
      </c>
      <c r="AU140" s="177" t="s">
        <v>77</v>
      </c>
      <c r="AV140" s="11" t="s">
        <v>74</v>
      </c>
      <c r="AW140" s="11" t="s">
        <v>34</v>
      </c>
      <c r="AX140" s="11" t="s">
        <v>70</v>
      </c>
      <c r="AY140" s="177" t="s">
        <v>131</v>
      </c>
    </row>
    <row r="141" spans="2:51" s="12" customFormat="1" ht="13.5">
      <c r="B141" s="182"/>
      <c r="D141" s="174" t="s">
        <v>140</v>
      </c>
      <c r="E141" s="183" t="s">
        <v>19</v>
      </c>
      <c r="F141" s="184" t="s">
        <v>188</v>
      </c>
      <c r="H141" s="185">
        <v>21.243</v>
      </c>
      <c r="I141" s="186"/>
      <c r="L141" s="182"/>
      <c r="M141" s="187"/>
      <c r="N141" s="188"/>
      <c r="O141" s="188"/>
      <c r="P141" s="188"/>
      <c r="Q141" s="188"/>
      <c r="R141" s="188"/>
      <c r="S141" s="188"/>
      <c r="T141" s="189"/>
      <c r="AT141" s="183" t="s">
        <v>140</v>
      </c>
      <c r="AU141" s="183" t="s">
        <v>77</v>
      </c>
      <c r="AV141" s="12" t="s">
        <v>77</v>
      </c>
      <c r="AW141" s="12" t="s">
        <v>34</v>
      </c>
      <c r="AX141" s="12" t="s">
        <v>70</v>
      </c>
      <c r="AY141" s="183" t="s">
        <v>131</v>
      </c>
    </row>
    <row r="142" spans="2:51" s="13" customFormat="1" ht="13.5">
      <c r="B142" s="190"/>
      <c r="D142" s="191" t="s">
        <v>140</v>
      </c>
      <c r="E142" s="192" t="s">
        <v>19</v>
      </c>
      <c r="F142" s="193" t="s">
        <v>143</v>
      </c>
      <c r="H142" s="194">
        <v>21.243</v>
      </c>
      <c r="I142" s="195"/>
      <c r="L142" s="190"/>
      <c r="M142" s="196"/>
      <c r="N142" s="197"/>
      <c r="O142" s="197"/>
      <c r="P142" s="197"/>
      <c r="Q142" s="197"/>
      <c r="R142" s="197"/>
      <c r="S142" s="197"/>
      <c r="T142" s="198"/>
      <c r="AT142" s="199" t="s">
        <v>140</v>
      </c>
      <c r="AU142" s="199" t="s">
        <v>77</v>
      </c>
      <c r="AV142" s="13" t="s">
        <v>138</v>
      </c>
      <c r="AW142" s="13" t="s">
        <v>34</v>
      </c>
      <c r="AX142" s="13" t="s">
        <v>74</v>
      </c>
      <c r="AY142" s="199" t="s">
        <v>131</v>
      </c>
    </row>
    <row r="143" spans="2:65" s="1" customFormat="1" ht="22.5" customHeight="1">
      <c r="B143" s="160"/>
      <c r="C143" s="161" t="s">
        <v>189</v>
      </c>
      <c r="D143" s="161" t="s">
        <v>133</v>
      </c>
      <c r="E143" s="162" t="s">
        <v>190</v>
      </c>
      <c r="F143" s="163" t="s">
        <v>191</v>
      </c>
      <c r="G143" s="164" t="s">
        <v>136</v>
      </c>
      <c r="H143" s="165">
        <v>7</v>
      </c>
      <c r="I143" s="166"/>
      <c r="J143" s="167">
        <f>ROUND(I143*H143,2)</f>
        <v>0</v>
      </c>
      <c r="K143" s="163" t="s">
        <v>137</v>
      </c>
      <c r="L143" s="35"/>
      <c r="M143" s="168" t="s">
        <v>19</v>
      </c>
      <c r="N143" s="169" t="s">
        <v>41</v>
      </c>
      <c r="O143" s="36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AR143" s="18" t="s">
        <v>138</v>
      </c>
      <c r="AT143" s="18" t="s">
        <v>133</v>
      </c>
      <c r="AU143" s="18" t="s">
        <v>77</v>
      </c>
      <c r="AY143" s="18" t="s">
        <v>131</v>
      </c>
      <c r="BE143" s="172">
        <f>IF(N143="základní",J143,0)</f>
        <v>0</v>
      </c>
      <c r="BF143" s="172">
        <f>IF(N143="snížená",J143,0)</f>
        <v>0</v>
      </c>
      <c r="BG143" s="172">
        <f>IF(N143="zákl. přenesená",J143,0)</f>
        <v>0</v>
      </c>
      <c r="BH143" s="172">
        <f>IF(N143="sníž. přenesená",J143,0)</f>
        <v>0</v>
      </c>
      <c r="BI143" s="172">
        <f>IF(N143="nulová",J143,0)</f>
        <v>0</v>
      </c>
      <c r="BJ143" s="18" t="s">
        <v>74</v>
      </c>
      <c r="BK143" s="172">
        <f>ROUND(I143*H143,2)</f>
        <v>0</v>
      </c>
      <c r="BL143" s="18" t="s">
        <v>138</v>
      </c>
      <c r="BM143" s="18" t="s">
        <v>192</v>
      </c>
    </row>
    <row r="144" spans="2:51" s="11" customFormat="1" ht="13.5">
      <c r="B144" s="173"/>
      <c r="D144" s="174" t="s">
        <v>140</v>
      </c>
      <c r="E144" s="175" t="s">
        <v>19</v>
      </c>
      <c r="F144" s="176" t="s">
        <v>193</v>
      </c>
      <c r="H144" s="177" t="s">
        <v>19</v>
      </c>
      <c r="I144" s="178"/>
      <c r="L144" s="173"/>
      <c r="M144" s="179"/>
      <c r="N144" s="180"/>
      <c r="O144" s="180"/>
      <c r="P144" s="180"/>
      <c r="Q144" s="180"/>
      <c r="R144" s="180"/>
      <c r="S144" s="180"/>
      <c r="T144" s="181"/>
      <c r="AT144" s="177" t="s">
        <v>140</v>
      </c>
      <c r="AU144" s="177" t="s">
        <v>77</v>
      </c>
      <c r="AV144" s="11" t="s">
        <v>74</v>
      </c>
      <c r="AW144" s="11" t="s">
        <v>34</v>
      </c>
      <c r="AX144" s="11" t="s">
        <v>70</v>
      </c>
      <c r="AY144" s="177" t="s">
        <v>131</v>
      </c>
    </row>
    <row r="145" spans="2:51" s="12" customFormat="1" ht="13.5">
      <c r="B145" s="182"/>
      <c r="D145" s="174" t="s">
        <v>140</v>
      </c>
      <c r="E145" s="183" t="s">
        <v>19</v>
      </c>
      <c r="F145" s="184" t="s">
        <v>142</v>
      </c>
      <c r="H145" s="185">
        <v>7</v>
      </c>
      <c r="I145" s="186"/>
      <c r="L145" s="182"/>
      <c r="M145" s="187"/>
      <c r="N145" s="188"/>
      <c r="O145" s="188"/>
      <c r="P145" s="188"/>
      <c r="Q145" s="188"/>
      <c r="R145" s="188"/>
      <c r="S145" s="188"/>
      <c r="T145" s="189"/>
      <c r="AT145" s="183" t="s">
        <v>140</v>
      </c>
      <c r="AU145" s="183" t="s">
        <v>77</v>
      </c>
      <c r="AV145" s="12" t="s">
        <v>77</v>
      </c>
      <c r="AW145" s="12" t="s">
        <v>34</v>
      </c>
      <c r="AX145" s="12" t="s">
        <v>70</v>
      </c>
      <c r="AY145" s="183" t="s">
        <v>131</v>
      </c>
    </row>
    <row r="146" spans="2:51" s="13" customFormat="1" ht="13.5">
      <c r="B146" s="190"/>
      <c r="D146" s="191" t="s">
        <v>140</v>
      </c>
      <c r="E146" s="192" t="s">
        <v>19</v>
      </c>
      <c r="F146" s="193" t="s">
        <v>143</v>
      </c>
      <c r="H146" s="194">
        <v>7</v>
      </c>
      <c r="I146" s="195"/>
      <c r="L146" s="190"/>
      <c r="M146" s="196"/>
      <c r="N146" s="197"/>
      <c r="O146" s="197"/>
      <c r="P146" s="197"/>
      <c r="Q146" s="197"/>
      <c r="R146" s="197"/>
      <c r="S146" s="197"/>
      <c r="T146" s="198"/>
      <c r="AT146" s="199" t="s">
        <v>140</v>
      </c>
      <c r="AU146" s="199" t="s">
        <v>77</v>
      </c>
      <c r="AV146" s="13" t="s">
        <v>138</v>
      </c>
      <c r="AW146" s="13" t="s">
        <v>34</v>
      </c>
      <c r="AX146" s="13" t="s">
        <v>74</v>
      </c>
      <c r="AY146" s="199" t="s">
        <v>131</v>
      </c>
    </row>
    <row r="147" spans="2:65" s="1" customFormat="1" ht="22.5" customHeight="1">
      <c r="B147" s="160"/>
      <c r="C147" s="161" t="s">
        <v>194</v>
      </c>
      <c r="D147" s="161" t="s">
        <v>133</v>
      </c>
      <c r="E147" s="162" t="s">
        <v>195</v>
      </c>
      <c r="F147" s="163" t="s">
        <v>196</v>
      </c>
      <c r="G147" s="164" t="s">
        <v>136</v>
      </c>
      <c r="H147" s="165">
        <v>28.243</v>
      </c>
      <c r="I147" s="166"/>
      <c r="J147" s="167">
        <f>ROUND(I147*H147,2)</f>
        <v>0</v>
      </c>
      <c r="K147" s="163" t="s">
        <v>137</v>
      </c>
      <c r="L147" s="35"/>
      <c r="M147" s="168" t="s">
        <v>19</v>
      </c>
      <c r="N147" s="169" t="s">
        <v>41</v>
      </c>
      <c r="O147" s="36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AR147" s="18" t="s">
        <v>138</v>
      </c>
      <c r="AT147" s="18" t="s">
        <v>133</v>
      </c>
      <c r="AU147" s="18" t="s">
        <v>77</v>
      </c>
      <c r="AY147" s="18" t="s">
        <v>131</v>
      </c>
      <c r="BE147" s="172">
        <f>IF(N147="základní",J147,0)</f>
        <v>0</v>
      </c>
      <c r="BF147" s="172">
        <f>IF(N147="snížená",J147,0)</f>
        <v>0</v>
      </c>
      <c r="BG147" s="172">
        <f>IF(N147="zákl. přenesená",J147,0)</f>
        <v>0</v>
      </c>
      <c r="BH147" s="172">
        <f>IF(N147="sníž. přenesená",J147,0)</f>
        <v>0</v>
      </c>
      <c r="BI147" s="172">
        <f>IF(N147="nulová",J147,0)</f>
        <v>0</v>
      </c>
      <c r="BJ147" s="18" t="s">
        <v>74</v>
      </c>
      <c r="BK147" s="172">
        <f>ROUND(I147*H147,2)</f>
        <v>0</v>
      </c>
      <c r="BL147" s="18" t="s">
        <v>138</v>
      </c>
      <c r="BM147" s="18" t="s">
        <v>197</v>
      </c>
    </row>
    <row r="148" spans="2:51" s="11" customFormat="1" ht="13.5">
      <c r="B148" s="173"/>
      <c r="D148" s="174" t="s">
        <v>140</v>
      </c>
      <c r="E148" s="175" t="s">
        <v>19</v>
      </c>
      <c r="F148" s="176" t="s">
        <v>198</v>
      </c>
      <c r="H148" s="177" t="s">
        <v>19</v>
      </c>
      <c r="I148" s="178"/>
      <c r="L148" s="173"/>
      <c r="M148" s="179"/>
      <c r="N148" s="180"/>
      <c r="O148" s="180"/>
      <c r="P148" s="180"/>
      <c r="Q148" s="180"/>
      <c r="R148" s="180"/>
      <c r="S148" s="180"/>
      <c r="T148" s="181"/>
      <c r="AT148" s="177" t="s">
        <v>140</v>
      </c>
      <c r="AU148" s="177" t="s">
        <v>77</v>
      </c>
      <c r="AV148" s="11" t="s">
        <v>74</v>
      </c>
      <c r="AW148" s="11" t="s">
        <v>34</v>
      </c>
      <c r="AX148" s="11" t="s">
        <v>70</v>
      </c>
      <c r="AY148" s="177" t="s">
        <v>131</v>
      </c>
    </row>
    <row r="149" spans="2:51" s="12" customFormat="1" ht="13.5">
      <c r="B149" s="182"/>
      <c r="D149" s="174" t="s">
        <v>140</v>
      </c>
      <c r="E149" s="183" t="s">
        <v>19</v>
      </c>
      <c r="F149" s="184" t="s">
        <v>199</v>
      </c>
      <c r="H149" s="185">
        <v>28.243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83" t="s">
        <v>140</v>
      </c>
      <c r="AU149" s="183" t="s">
        <v>77</v>
      </c>
      <c r="AV149" s="12" t="s">
        <v>77</v>
      </c>
      <c r="AW149" s="12" t="s">
        <v>34</v>
      </c>
      <c r="AX149" s="12" t="s">
        <v>70</v>
      </c>
      <c r="AY149" s="183" t="s">
        <v>131</v>
      </c>
    </row>
    <row r="150" spans="2:51" s="13" customFormat="1" ht="13.5">
      <c r="B150" s="190"/>
      <c r="D150" s="191" t="s">
        <v>140</v>
      </c>
      <c r="E150" s="192" t="s">
        <v>19</v>
      </c>
      <c r="F150" s="193" t="s">
        <v>143</v>
      </c>
      <c r="H150" s="194">
        <v>28.243</v>
      </c>
      <c r="I150" s="195"/>
      <c r="L150" s="190"/>
      <c r="M150" s="196"/>
      <c r="N150" s="197"/>
      <c r="O150" s="197"/>
      <c r="P150" s="197"/>
      <c r="Q150" s="197"/>
      <c r="R150" s="197"/>
      <c r="S150" s="197"/>
      <c r="T150" s="198"/>
      <c r="AT150" s="199" t="s">
        <v>140</v>
      </c>
      <c r="AU150" s="199" t="s">
        <v>77</v>
      </c>
      <c r="AV150" s="13" t="s">
        <v>138</v>
      </c>
      <c r="AW150" s="13" t="s">
        <v>34</v>
      </c>
      <c r="AX150" s="13" t="s">
        <v>74</v>
      </c>
      <c r="AY150" s="199" t="s">
        <v>131</v>
      </c>
    </row>
    <row r="151" spans="2:65" s="1" customFormat="1" ht="22.5" customHeight="1">
      <c r="B151" s="160"/>
      <c r="C151" s="161" t="s">
        <v>200</v>
      </c>
      <c r="D151" s="161" t="s">
        <v>133</v>
      </c>
      <c r="E151" s="162" t="s">
        <v>201</v>
      </c>
      <c r="F151" s="163" t="s">
        <v>202</v>
      </c>
      <c r="G151" s="164" t="s">
        <v>203</v>
      </c>
      <c r="H151" s="165">
        <v>53.637</v>
      </c>
      <c r="I151" s="166"/>
      <c r="J151" s="167">
        <f>ROUND(I151*H151,2)</f>
        <v>0</v>
      </c>
      <c r="K151" s="163" t="s">
        <v>137</v>
      </c>
      <c r="L151" s="35"/>
      <c r="M151" s="168" t="s">
        <v>19</v>
      </c>
      <c r="N151" s="169" t="s">
        <v>41</v>
      </c>
      <c r="O151" s="36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AR151" s="18" t="s">
        <v>138</v>
      </c>
      <c r="AT151" s="18" t="s">
        <v>133</v>
      </c>
      <c r="AU151" s="18" t="s">
        <v>77</v>
      </c>
      <c r="AY151" s="18" t="s">
        <v>131</v>
      </c>
      <c r="BE151" s="172">
        <f>IF(N151="základní",J151,0)</f>
        <v>0</v>
      </c>
      <c r="BF151" s="172">
        <f>IF(N151="snížená",J151,0)</f>
        <v>0</v>
      </c>
      <c r="BG151" s="172">
        <f>IF(N151="zákl. přenesená",J151,0)</f>
        <v>0</v>
      </c>
      <c r="BH151" s="172">
        <f>IF(N151="sníž. přenesená",J151,0)</f>
        <v>0</v>
      </c>
      <c r="BI151" s="172">
        <f>IF(N151="nulová",J151,0)</f>
        <v>0</v>
      </c>
      <c r="BJ151" s="18" t="s">
        <v>74</v>
      </c>
      <c r="BK151" s="172">
        <f>ROUND(I151*H151,2)</f>
        <v>0</v>
      </c>
      <c r="BL151" s="18" t="s">
        <v>138</v>
      </c>
      <c r="BM151" s="18" t="s">
        <v>204</v>
      </c>
    </row>
    <row r="152" spans="2:51" s="11" customFormat="1" ht="13.5">
      <c r="B152" s="173"/>
      <c r="D152" s="174" t="s">
        <v>140</v>
      </c>
      <c r="E152" s="175" t="s">
        <v>19</v>
      </c>
      <c r="F152" s="176" t="s">
        <v>205</v>
      </c>
      <c r="H152" s="177" t="s">
        <v>19</v>
      </c>
      <c r="I152" s="178"/>
      <c r="L152" s="173"/>
      <c r="M152" s="179"/>
      <c r="N152" s="180"/>
      <c r="O152" s="180"/>
      <c r="P152" s="180"/>
      <c r="Q152" s="180"/>
      <c r="R152" s="180"/>
      <c r="S152" s="180"/>
      <c r="T152" s="181"/>
      <c r="AT152" s="177" t="s">
        <v>140</v>
      </c>
      <c r="AU152" s="177" t="s">
        <v>77</v>
      </c>
      <c r="AV152" s="11" t="s">
        <v>74</v>
      </c>
      <c r="AW152" s="11" t="s">
        <v>34</v>
      </c>
      <c r="AX152" s="11" t="s">
        <v>70</v>
      </c>
      <c r="AY152" s="177" t="s">
        <v>131</v>
      </c>
    </row>
    <row r="153" spans="2:51" s="12" customFormat="1" ht="13.5">
      <c r="B153" s="182"/>
      <c r="D153" s="174" t="s">
        <v>140</v>
      </c>
      <c r="E153" s="183" t="s">
        <v>19</v>
      </c>
      <c r="F153" s="184" t="s">
        <v>206</v>
      </c>
      <c r="H153" s="185">
        <v>38.237</v>
      </c>
      <c r="I153" s="186"/>
      <c r="L153" s="182"/>
      <c r="M153" s="187"/>
      <c r="N153" s="188"/>
      <c r="O153" s="188"/>
      <c r="P153" s="188"/>
      <c r="Q153" s="188"/>
      <c r="R153" s="188"/>
      <c r="S153" s="188"/>
      <c r="T153" s="189"/>
      <c r="AT153" s="183" t="s">
        <v>140</v>
      </c>
      <c r="AU153" s="183" t="s">
        <v>77</v>
      </c>
      <c r="AV153" s="12" t="s">
        <v>77</v>
      </c>
      <c r="AW153" s="12" t="s">
        <v>34</v>
      </c>
      <c r="AX153" s="12" t="s">
        <v>70</v>
      </c>
      <c r="AY153" s="183" t="s">
        <v>131</v>
      </c>
    </row>
    <row r="154" spans="2:51" s="11" customFormat="1" ht="13.5">
      <c r="B154" s="173"/>
      <c r="D154" s="174" t="s">
        <v>140</v>
      </c>
      <c r="E154" s="175" t="s">
        <v>19</v>
      </c>
      <c r="F154" s="176" t="s">
        <v>207</v>
      </c>
      <c r="H154" s="177" t="s">
        <v>19</v>
      </c>
      <c r="I154" s="178"/>
      <c r="L154" s="173"/>
      <c r="M154" s="179"/>
      <c r="N154" s="180"/>
      <c r="O154" s="180"/>
      <c r="P154" s="180"/>
      <c r="Q154" s="180"/>
      <c r="R154" s="180"/>
      <c r="S154" s="180"/>
      <c r="T154" s="181"/>
      <c r="AT154" s="177" t="s">
        <v>140</v>
      </c>
      <c r="AU154" s="177" t="s">
        <v>77</v>
      </c>
      <c r="AV154" s="11" t="s">
        <v>74</v>
      </c>
      <c r="AW154" s="11" t="s">
        <v>34</v>
      </c>
      <c r="AX154" s="11" t="s">
        <v>70</v>
      </c>
      <c r="AY154" s="177" t="s">
        <v>131</v>
      </c>
    </row>
    <row r="155" spans="2:51" s="12" customFormat="1" ht="13.5">
      <c r="B155" s="182"/>
      <c r="D155" s="174" t="s">
        <v>140</v>
      </c>
      <c r="E155" s="183" t="s">
        <v>19</v>
      </c>
      <c r="F155" s="184" t="s">
        <v>208</v>
      </c>
      <c r="H155" s="185">
        <v>15.4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83" t="s">
        <v>140</v>
      </c>
      <c r="AU155" s="183" t="s">
        <v>77</v>
      </c>
      <c r="AV155" s="12" t="s">
        <v>77</v>
      </c>
      <c r="AW155" s="12" t="s">
        <v>34</v>
      </c>
      <c r="AX155" s="12" t="s">
        <v>70</v>
      </c>
      <c r="AY155" s="183" t="s">
        <v>131</v>
      </c>
    </row>
    <row r="156" spans="2:51" s="13" customFormat="1" ht="13.5">
      <c r="B156" s="190"/>
      <c r="D156" s="191" t="s">
        <v>140</v>
      </c>
      <c r="E156" s="192" t="s">
        <v>19</v>
      </c>
      <c r="F156" s="193" t="s">
        <v>143</v>
      </c>
      <c r="H156" s="194">
        <v>53.637</v>
      </c>
      <c r="I156" s="195"/>
      <c r="L156" s="190"/>
      <c r="M156" s="196"/>
      <c r="N156" s="197"/>
      <c r="O156" s="197"/>
      <c r="P156" s="197"/>
      <c r="Q156" s="197"/>
      <c r="R156" s="197"/>
      <c r="S156" s="197"/>
      <c r="T156" s="198"/>
      <c r="AT156" s="199" t="s">
        <v>140</v>
      </c>
      <c r="AU156" s="199" t="s">
        <v>77</v>
      </c>
      <c r="AV156" s="13" t="s">
        <v>138</v>
      </c>
      <c r="AW156" s="13" t="s">
        <v>34</v>
      </c>
      <c r="AX156" s="13" t="s">
        <v>74</v>
      </c>
      <c r="AY156" s="199" t="s">
        <v>131</v>
      </c>
    </row>
    <row r="157" spans="2:65" s="1" customFormat="1" ht="22.5" customHeight="1">
      <c r="B157" s="160"/>
      <c r="C157" s="161" t="s">
        <v>209</v>
      </c>
      <c r="D157" s="161" t="s">
        <v>133</v>
      </c>
      <c r="E157" s="162" t="s">
        <v>210</v>
      </c>
      <c r="F157" s="163" t="s">
        <v>211</v>
      </c>
      <c r="G157" s="164" t="s">
        <v>212</v>
      </c>
      <c r="H157" s="165">
        <v>46.734</v>
      </c>
      <c r="I157" s="166"/>
      <c r="J157" s="167">
        <f>ROUND(I157*H157,2)</f>
        <v>0</v>
      </c>
      <c r="K157" s="163" t="s">
        <v>137</v>
      </c>
      <c r="L157" s="35"/>
      <c r="M157" s="168" t="s">
        <v>19</v>
      </c>
      <c r="N157" s="169" t="s">
        <v>41</v>
      </c>
      <c r="O157" s="36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AR157" s="18" t="s">
        <v>138</v>
      </c>
      <c r="AT157" s="18" t="s">
        <v>133</v>
      </c>
      <c r="AU157" s="18" t="s">
        <v>77</v>
      </c>
      <c r="AY157" s="18" t="s">
        <v>131</v>
      </c>
      <c r="BE157" s="172">
        <f>IF(N157="základní",J157,0)</f>
        <v>0</v>
      </c>
      <c r="BF157" s="172">
        <f>IF(N157="snížená",J157,0)</f>
        <v>0</v>
      </c>
      <c r="BG157" s="172">
        <f>IF(N157="zákl. přenesená",J157,0)</f>
        <v>0</v>
      </c>
      <c r="BH157" s="172">
        <f>IF(N157="sníž. přenesená",J157,0)</f>
        <v>0</v>
      </c>
      <c r="BI157" s="172">
        <f>IF(N157="nulová",J157,0)</f>
        <v>0</v>
      </c>
      <c r="BJ157" s="18" t="s">
        <v>74</v>
      </c>
      <c r="BK157" s="172">
        <f>ROUND(I157*H157,2)</f>
        <v>0</v>
      </c>
      <c r="BL157" s="18" t="s">
        <v>138</v>
      </c>
      <c r="BM157" s="18" t="s">
        <v>213</v>
      </c>
    </row>
    <row r="158" spans="2:51" s="11" customFormat="1" ht="13.5">
      <c r="B158" s="173"/>
      <c r="D158" s="174" t="s">
        <v>140</v>
      </c>
      <c r="E158" s="175" t="s">
        <v>19</v>
      </c>
      <c r="F158" s="176" t="s">
        <v>214</v>
      </c>
      <c r="H158" s="177" t="s">
        <v>19</v>
      </c>
      <c r="I158" s="178"/>
      <c r="L158" s="173"/>
      <c r="M158" s="179"/>
      <c r="N158" s="180"/>
      <c r="O158" s="180"/>
      <c r="P158" s="180"/>
      <c r="Q158" s="180"/>
      <c r="R158" s="180"/>
      <c r="S158" s="180"/>
      <c r="T158" s="181"/>
      <c r="AT158" s="177" t="s">
        <v>140</v>
      </c>
      <c r="AU158" s="177" t="s">
        <v>77</v>
      </c>
      <c r="AV158" s="11" t="s">
        <v>74</v>
      </c>
      <c r="AW158" s="11" t="s">
        <v>34</v>
      </c>
      <c r="AX158" s="11" t="s">
        <v>70</v>
      </c>
      <c r="AY158" s="177" t="s">
        <v>131</v>
      </c>
    </row>
    <row r="159" spans="2:51" s="11" customFormat="1" ht="13.5">
      <c r="B159" s="173"/>
      <c r="D159" s="174" t="s">
        <v>140</v>
      </c>
      <c r="E159" s="175" t="s">
        <v>19</v>
      </c>
      <c r="F159" s="176" t="s">
        <v>215</v>
      </c>
      <c r="H159" s="177" t="s">
        <v>19</v>
      </c>
      <c r="I159" s="178"/>
      <c r="L159" s="173"/>
      <c r="M159" s="179"/>
      <c r="N159" s="180"/>
      <c r="O159" s="180"/>
      <c r="P159" s="180"/>
      <c r="Q159" s="180"/>
      <c r="R159" s="180"/>
      <c r="S159" s="180"/>
      <c r="T159" s="181"/>
      <c r="AT159" s="177" t="s">
        <v>140</v>
      </c>
      <c r="AU159" s="177" t="s">
        <v>77</v>
      </c>
      <c r="AV159" s="11" t="s">
        <v>74</v>
      </c>
      <c r="AW159" s="11" t="s">
        <v>34</v>
      </c>
      <c r="AX159" s="11" t="s">
        <v>70</v>
      </c>
      <c r="AY159" s="177" t="s">
        <v>131</v>
      </c>
    </row>
    <row r="160" spans="2:51" s="12" customFormat="1" ht="13.5">
      <c r="B160" s="182"/>
      <c r="D160" s="174" t="s">
        <v>140</v>
      </c>
      <c r="E160" s="183" t="s">
        <v>19</v>
      </c>
      <c r="F160" s="184" t="s">
        <v>216</v>
      </c>
      <c r="H160" s="185">
        <v>13.869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83" t="s">
        <v>140</v>
      </c>
      <c r="AU160" s="183" t="s">
        <v>77</v>
      </c>
      <c r="AV160" s="12" t="s">
        <v>77</v>
      </c>
      <c r="AW160" s="12" t="s">
        <v>34</v>
      </c>
      <c r="AX160" s="12" t="s">
        <v>70</v>
      </c>
      <c r="AY160" s="183" t="s">
        <v>131</v>
      </c>
    </row>
    <row r="161" spans="2:51" s="11" customFormat="1" ht="13.5">
      <c r="B161" s="173"/>
      <c r="D161" s="174" t="s">
        <v>140</v>
      </c>
      <c r="E161" s="175" t="s">
        <v>19</v>
      </c>
      <c r="F161" s="176" t="s">
        <v>217</v>
      </c>
      <c r="H161" s="177" t="s">
        <v>19</v>
      </c>
      <c r="I161" s="178"/>
      <c r="L161" s="173"/>
      <c r="M161" s="179"/>
      <c r="N161" s="180"/>
      <c r="O161" s="180"/>
      <c r="P161" s="180"/>
      <c r="Q161" s="180"/>
      <c r="R161" s="180"/>
      <c r="S161" s="180"/>
      <c r="T161" s="181"/>
      <c r="AT161" s="177" t="s">
        <v>140</v>
      </c>
      <c r="AU161" s="177" t="s">
        <v>77</v>
      </c>
      <c r="AV161" s="11" t="s">
        <v>74</v>
      </c>
      <c r="AW161" s="11" t="s">
        <v>34</v>
      </c>
      <c r="AX161" s="11" t="s">
        <v>70</v>
      </c>
      <c r="AY161" s="177" t="s">
        <v>131</v>
      </c>
    </row>
    <row r="162" spans="2:51" s="12" customFormat="1" ht="13.5">
      <c r="B162" s="182"/>
      <c r="D162" s="174" t="s">
        <v>140</v>
      </c>
      <c r="E162" s="183" t="s">
        <v>19</v>
      </c>
      <c r="F162" s="184" t="s">
        <v>218</v>
      </c>
      <c r="H162" s="185">
        <v>14.171</v>
      </c>
      <c r="I162" s="186"/>
      <c r="L162" s="182"/>
      <c r="M162" s="187"/>
      <c r="N162" s="188"/>
      <c r="O162" s="188"/>
      <c r="P162" s="188"/>
      <c r="Q162" s="188"/>
      <c r="R162" s="188"/>
      <c r="S162" s="188"/>
      <c r="T162" s="189"/>
      <c r="AT162" s="183" t="s">
        <v>140</v>
      </c>
      <c r="AU162" s="183" t="s">
        <v>77</v>
      </c>
      <c r="AV162" s="12" t="s">
        <v>77</v>
      </c>
      <c r="AW162" s="12" t="s">
        <v>34</v>
      </c>
      <c r="AX162" s="12" t="s">
        <v>70</v>
      </c>
      <c r="AY162" s="183" t="s">
        <v>131</v>
      </c>
    </row>
    <row r="163" spans="2:51" s="11" customFormat="1" ht="13.5">
      <c r="B163" s="173"/>
      <c r="D163" s="174" t="s">
        <v>140</v>
      </c>
      <c r="E163" s="175" t="s">
        <v>19</v>
      </c>
      <c r="F163" s="176" t="s">
        <v>219</v>
      </c>
      <c r="H163" s="177" t="s">
        <v>19</v>
      </c>
      <c r="I163" s="178"/>
      <c r="L163" s="173"/>
      <c r="M163" s="179"/>
      <c r="N163" s="180"/>
      <c r="O163" s="180"/>
      <c r="P163" s="180"/>
      <c r="Q163" s="180"/>
      <c r="R163" s="180"/>
      <c r="S163" s="180"/>
      <c r="T163" s="181"/>
      <c r="AT163" s="177" t="s">
        <v>140</v>
      </c>
      <c r="AU163" s="177" t="s">
        <v>77</v>
      </c>
      <c r="AV163" s="11" t="s">
        <v>74</v>
      </c>
      <c r="AW163" s="11" t="s">
        <v>34</v>
      </c>
      <c r="AX163" s="11" t="s">
        <v>70</v>
      </c>
      <c r="AY163" s="177" t="s">
        <v>131</v>
      </c>
    </row>
    <row r="164" spans="2:51" s="12" customFormat="1" ht="13.5">
      <c r="B164" s="182"/>
      <c r="D164" s="174" t="s">
        <v>140</v>
      </c>
      <c r="E164" s="183" t="s">
        <v>19</v>
      </c>
      <c r="F164" s="184" t="s">
        <v>220</v>
      </c>
      <c r="H164" s="185">
        <v>14.774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140</v>
      </c>
      <c r="AU164" s="183" t="s">
        <v>77</v>
      </c>
      <c r="AV164" s="12" t="s">
        <v>77</v>
      </c>
      <c r="AW164" s="12" t="s">
        <v>34</v>
      </c>
      <c r="AX164" s="12" t="s">
        <v>70</v>
      </c>
      <c r="AY164" s="183" t="s">
        <v>131</v>
      </c>
    </row>
    <row r="165" spans="2:51" s="11" customFormat="1" ht="13.5">
      <c r="B165" s="173"/>
      <c r="D165" s="174" t="s">
        <v>140</v>
      </c>
      <c r="E165" s="175" t="s">
        <v>19</v>
      </c>
      <c r="F165" s="176" t="s">
        <v>221</v>
      </c>
      <c r="H165" s="177" t="s">
        <v>19</v>
      </c>
      <c r="I165" s="178"/>
      <c r="L165" s="173"/>
      <c r="M165" s="179"/>
      <c r="N165" s="180"/>
      <c r="O165" s="180"/>
      <c r="P165" s="180"/>
      <c r="Q165" s="180"/>
      <c r="R165" s="180"/>
      <c r="S165" s="180"/>
      <c r="T165" s="181"/>
      <c r="AT165" s="177" t="s">
        <v>140</v>
      </c>
      <c r="AU165" s="177" t="s">
        <v>77</v>
      </c>
      <c r="AV165" s="11" t="s">
        <v>74</v>
      </c>
      <c r="AW165" s="11" t="s">
        <v>34</v>
      </c>
      <c r="AX165" s="11" t="s">
        <v>70</v>
      </c>
      <c r="AY165" s="177" t="s">
        <v>131</v>
      </c>
    </row>
    <row r="166" spans="2:51" s="12" customFormat="1" ht="13.5">
      <c r="B166" s="182"/>
      <c r="D166" s="174" t="s">
        <v>140</v>
      </c>
      <c r="E166" s="183" t="s">
        <v>19</v>
      </c>
      <c r="F166" s="184" t="s">
        <v>222</v>
      </c>
      <c r="H166" s="185">
        <v>3.92</v>
      </c>
      <c r="I166" s="186"/>
      <c r="L166" s="182"/>
      <c r="M166" s="187"/>
      <c r="N166" s="188"/>
      <c r="O166" s="188"/>
      <c r="P166" s="188"/>
      <c r="Q166" s="188"/>
      <c r="R166" s="188"/>
      <c r="S166" s="188"/>
      <c r="T166" s="189"/>
      <c r="AT166" s="183" t="s">
        <v>140</v>
      </c>
      <c r="AU166" s="183" t="s">
        <v>77</v>
      </c>
      <c r="AV166" s="12" t="s">
        <v>77</v>
      </c>
      <c r="AW166" s="12" t="s">
        <v>34</v>
      </c>
      <c r="AX166" s="12" t="s">
        <v>70</v>
      </c>
      <c r="AY166" s="183" t="s">
        <v>131</v>
      </c>
    </row>
    <row r="167" spans="2:51" s="13" customFormat="1" ht="13.5">
      <c r="B167" s="190"/>
      <c r="D167" s="174" t="s">
        <v>140</v>
      </c>
      <c r="E167" s="200" t="s">
        <v>19</v>
      </c>
      <c r="F167" s="201" t="s">
        <v>143</v>
      </c>
      <c r="H167" s="202">
        <v>46.734</v>
      </c>
      <c r="I167" s="195"/>
      <c r="L167" s="190"/>
      <c r="M167" s="196"/>
      <c r="N167" s="197"/>
      <c r="O167" s="197"/>
      <c r="P167" s="197"/>
      <c r="Q167" s="197"/>
      <c r="R167" s="197"/>
      <c r="S167" s="197"/>
      <c r="T167" s="198"/>
      <c r="AT167" s="199" t="s">
        <v>140</v>
      </c>
      <c r="AU167" s="199" t="s">
        <v>77</v>
      </c>
      <c r="AV167" s="13" t="s">
        <v>138</v>
      </c>
      <c r="AW167" s="13" t="s">
        <v>34</v>
      </c>
      <c r="AX167" s="13" t="s">
        <v>74</v>
      </c>
      <c r="AY167" s="199" t="s">
        <v>131</v>
      </c>
    </row>
    <row r="168" spans="2:63" s="10" customFormat="1" ht="29.25" customHeight="1">
      <c r="B168" s="146"/>
      <c r="D168" s="157" t="s">
        <v>69</v>
      </c>
      <c r="E168" s="158" t="s">
        <v>77</v>
      </c>
      <c r="F168" s="158" t="s">
        <v>223</v>
      </c>
      <c r="I168" s="149"/>
      <c r="J168" s="159">
        <f>BK168</f>
        <v>0</v>
      </c>
      <c r="L168" s="146"/>
      <c r="M168" s="151"/>
      <c r="N168" s="152"/>
      <c r="O168" s="152"/>
      <c r="P168" s="153">
        <f>SUM(P169:P204)</f>
        <v>0</v>
      </c>
      <c r="Q168" s="152"/>
      <c r="R168" s="153">
        <f>SUM(R169:R204)</f>
        <v>49.930231501764005</v>
      </c>
      <c r="S168" s="152"/>
      <c r="T168" s="154">
        <f>SUM(T169:T204)</f>
        <v>0</v>
      </c>
      <c r="AR168" s="147" t="s">
        <v>74</v>
      </c>
      <c r="AT168" s="155" t="s">
        <v>69</v>
      </c>
      <c r="AU168" s="155" t="s">
        <v>74</v>
      </c>
      <c r="AY168" s="147" t="s">
        <v>131</v>
      </c>
      <c r="BK168" s="156">
        <f>SUM(BK169:BK204)</f>
        <v>0</v>
      </c>
    </row>
    <row r="169" spans="2:65" s="1" customFormat="1" ht="22.5" customHeight="1">
      <c r="B169" s="160"/>
      <c r="C169" s="161" t="s">
        <v>224</v>
      </c>
      <c r="D169" s="161" t="s">
        <v>133</v>
      </c>
      <c r="E169" s="162" t="s">
        <v>225</v>
      </c>
      <c r="F169" s="163" t="s">
        <v>226</v>
      </c>
      <c r="G169" s="164" t="s">
        <v>136</v>
      </c>
      <c r="H169" s="165">
        <v>22.116</v>
      </c>
      <c r="I169" s="166"/>
      <c r="J169" s="167">
        <f>ROUND(I169*H169,2)</f>
        <v>0</v>
      </c>
      <c r="K169" s="163" t="s">
        <v>137</v>
      </c>
      <c r="L169" s="35"/>
      <c r="M169" s="168" t="s">
        <v>19</v>
      </c>
      <c r="N169" s="169" t="s">
        <v>41</v>
      </c>
      <c r="O169" s="36"/>
      <c r="P169" s="170">
        <f>O169*H169</f>
        <v>0</v>
      </c>
      <c r="Q169" s="170">
        <v>2.256342204</v>
      </c>
      <c r="R169" s="170">
        <f>Q169*H169</f>
        <v>49.901264183664004</v>
      </c>
      <c r="S169" s="170">
        <v>0</v>
      </c>
      <c r="T169" s="171">
        <f>S169*H169</f>
        <v>0</v>
      </c>
      <c r="AR169" s="18" t="s">
        <v>138</v>
      </c>
      <c r="AT169" s="18" t="s">
        <v>133</v>
      </c>
      <c r="AU169" s="18" t="s">
        <v>77</v>
      </c>
      <c r="AY169" s="18" t="s">
        <v>131</v>
      </c>
      <c r="BE169" s="172">
        <f>IF(N169="základní",J169,0)</f>
        <v>0</v>
      </c>
      <c r="BF169" s="172">
        <f>IF(N169="snížená",J169,0)</f>
        <v>0</v>
      </c>
      <c r="BG169" s="172">
        <f>IF(N169="zákl. přenesená",J169,0)</f>
        <v>0</v>
      </c>
      <c r="BH169" s="172">
        <f>IF(N169="sníž. přenesená",J169,0)</f>
        <v>0</v>
      </c>
      <c r="BI169" s="172">
        <f>IF(N169="nulová",J169,0)</f>
        <v>0</v>
      </c>
      <c r="BJ169" s="18" t="s">
        <v>74</v>
      </c>
      <c r="BK169" s="172">
        <f>ROUND(I169*H169,2)</f>
        <v>0</v>
      </c>
      <c r="BL169" s="18" t="s">
        <v>138</v>
      </c>
      <c r="BM169" s="18" t="s">
        <v>227</v>
      </c>
    </row>
    <row r="170" spans="2:47" s="1" customFormat="1" ht="13.5">
      <c r="B170" s="35"/>
      <c r="D170" s="174" t="s">
        <v>228</v>
      </c>
      <c r="F170" s="203" t="s">
        <v>229</v>
      </c>
      <c r="I170" s="134"/>
      <c r="L170" s="35"/>
      <c r="M170" s="64"/>
      <c r="N170" s="36"/>
      <c r="O170" s="36"/>
      <c r="P170" s="36"/>
      <c r="Q170" s="36"/>
      <c r="R170" s="36"/>
      <c r="S170" s="36"/>
      <c r="T170" s="65"/>
      <c r="AT170" s="18" t="s">
        <v>228</v>
      </c>
      <c r="AU170" s="18" t="s">
        <v>77</v>
      </c>
    </row>
    <row r="171" spans="2:51" s="11" customFormat="1" ht="13.5">
      <c r="B171" s="173"/>
      <c r="D171" s="174" t="s">
        <v>140</v>
      </c>
      <c r="E171" s="175" t="s">
        <v>19</v>
      </c>
      <c r="F171" s="176" t="s">
        <v>230</v>
      </c>
      <c r="H171" s="177" t="s">
        <v>19</v>
      </c>
      <c r="I171" s="178"/>
      <c r="L171" s="173"/>
      <c r="M171" s="179"/>
      <c r="N171" s="180"/>
      <c r="O171" s="180"/>
      <c r="P171" s="180"/>
      <c r="Q171" s="180"/>
      <c r="R171" s="180"/>
      <c r="S171" s="180"/>
      <c r="T171" s="181"/>
      <c r="AT171" s="177" t="s">
        <v>140</v>
      </c>
      <c r="AU171" s="177" t="s">
        <v>77</v>
      </c>
      <c r="AV171" s="11" t="s">
        <v>74</v>
      </c>
      <c r="AW171" s="11" t="s">
        <v>34</v>
      </c>
      <c r="AX171" s="11" t="s">
        <v>70</v>
      </c>
      <c r="AY171" s="177" t="s">
        <v>131</v>
      </c>
    </row>
    <row r="172" spans="2:51" s="11" customFormat="1" ht="13.5">
      <c r="B172" s="173"/>
      <c r="D172" s="174" t="s">
        <v>140</v>
      </c>
      <c r="E172" s="175" t="s">
        <v>19</v>
      </c>
      <c r="F172" s="176" t="s">
        <v>171</v>
      </c>
      <c r="H172" s="177" t="s">
        <v>19</v>
      </c>
      <c r="I172" s="178"/>
      <c r="L172" s="173"/>
      <c r="M172" s="179"/>
      <c r="N172" s="180"/>
      <c r="O172" s="180"/>
      <c r="P172" s="180"/>
      <c r="Q172" s="180"/>
      <c r="R172" s="180"/>
      <c r="S172" s="180"/>
      <c r="T172" s="181"/>
      <c r="AT172" s="177" t="s">
        <v>140</v>
      </c>
      <c r="AU172" s="177" t="s">
        <v>77</v>
      </c>
      <c r="AV172" s="11" t="s">
        <v>74</v>
      </c>
      <c r="AW172" s="11" t="s">
        <v>34</v>
      </c>
      <c r="AX172" s="11" t="s">
        <v>70</v>
      </c>
      <c r="AY172" s="177" t="s">
        <v>131</v>
      </c>
    </row>
    <row r="173" spans="2:51" s="12" customFormat="1" ht="13.5">
      <c r="B173" s="182"/>
      <c r="D173" s="174" t="s">
        <v>140</v>
      </c>
      <c r="E173" s="183" t="s">
        <v>19</v>
      </c>
      <c r="F173" s="184" t="s">
        <v>231</v>
      </c>
      <c r="H173" s="185">
        <v>4.824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140</v>
      </c>
      <c r="AU173" s="183" t="s">
        <v>77</v>
      </c>
      <c r="AV173" s="12" t="s">
        <v>77</v>
      </c>
      <c r="AW173" s="12" t="s">
        <v>34</v>
      </c>
      <c r="AX173" s="12" t="s">
        <v>70</v>
      </c>
      <c r="AY173" s="183" t="s">
        <v>131</v>
      </c>
    </row>
    <row r="174" spans="2:51" s="12" customFormat="1" ht="13.5">
      <c r="B174" s="182"/>
      <c r="D174" s="174" t="s">
        <v>140</v>
      </c>
      <c r="E174" s="183" t="s">
        <v>19</v>
      </c>
      <c r="F174" s="184" t="s">
        <v>232</v>
      </c>
      <c r="H174" s="185">
        <v>7.236</v>
      </c>
      <c r="I174" s="186"/>
      <c r="L174" s="182"/>
      <c r="M174" s="187"/>
      <c r="N174" s="188"/>
      <c r="O174" s="188"/>
      <c r="P174" s="188"/>
      <c r="Q174" s="188"/>
      <c r="R174" s="188"/>
      <c r="S174" s="188"/>
      <c r="T174" s="189"/>
      <c r="AT174" s="183" t="s">
        <v>140</v>
      </c>
      <c r="AU174" s="183" t="s">
        <v>77</v>
      </c>
      <c r="AV174" s="12" t="s">
        <v>77</v>
      </c>
      <c r="AW174" s="12" t="s">
        <v>34</v>
      </c>
      <c r="AX174" s="12" t="s">
        <v>70</v>
      </c>
      <c r="AY174" s="183" t="s">
        <v>131</v>
      </c>
    </row>
    <row r="175" spans="2:51" s="12" customFormat="1" ht="13.5">
      <c r="B175" s="182"/>
      <c r="D175" s="174" t="s">
        <v>140</v>
      </c>
      <c r="E175" s="183" t="s">
        <v>19</v>
      </c>
      <c r="F175" s="184" t="s">
        <v>233</v>
      </c>
      <c r="H175" s="185">
        <v>3.015</v>
      </c>
      <c r="I175" s="186"/>
      <c r="L175" s="182"/>
      <c r="M175" s="187"/>
      <c r="N175" s="188"/>
      <c r="O175" s="188"/>
      <c r="P175" s="188"/>
      <c r="Q175" s="188"/>
      <c r="R175" s="188"/>
      <c r="S175" s="188"/>
      <c r="T175" s="189"/>
      <c r="AT175" s="183" t="s">
        <v>140</v>
      </c>
      <c r="AU175" s="183" t="s">
        <v>77</v>
      </c>
      <c r="AV175" s="12" t="s">
        <v>77</v>
      </c>
      <c r="AW175" s="12" t="s">
        <v>34</v>
      </c>
      <c r="AX175" s="12" t="s">
        <v>70</v>
      </c>
      <c r="AY175" s="183" t="s">
        <v>131</v>
      </c>
    </row>
    <row r="176" spans="2:51" s="11" customFormat="1" ht="13.5">
      <c r="B176" s="173"/>
      <c r="D176" s="174" t="s">
        <v>140</v>
      </c>
      <c r="E176" s="175" t="s">
        <v>19</v>
      </c>
      <c r="F176" s="176" t="s">
        <v>175</v>
      </c>
      <c r="H176" s="177" t="s">
        <v>19</v>
      </c>
      <c r="I176" s="178"/>
      <c r="L176" s="173"/>
      <c r="M176" s="179"/>
      <c r="N176" s="180"/>
      <c r="O176" s="180"/>
      <c r="P176" s="180"/>
      <c r="Q176" s="180"/>
      <c r="R176" s="180"/>
      <c r="S176" s="180"/>
      <c r="T176" s="181"/>
      <c r="AT176" s="177" t="s">
        <v>140</v>
      </c>
      <c r="AU176" s="177" t="s">
        <v>77</v>
      </c>
      <c r="AV176" s="11" t="s">
        <v>74</v>
      </c>
      <c r="AW176" s="11" t="s">
        <v>34</v>
      </c>
      <c r="AX176" s="11" t="s">
        <v>70</v>
      </c>
      <c r="AY176" s="177" t="s">
        <v>131</v>
      </c>
    </row>
    <row r="177" spans="2:51" s="12" customFormat="1" ht="13.5">
      <c r="B177" s="182"/>
      <c r="D177" s="174" t="s">
        <v>140</v>
      </c>
      <c r="E177" s="183" t="s">
        <v>19</v>
      </c>
      <c r="F177" s="184" t="s">
        <v>234</v>
      </c>
      <c r="H177" s="185">
        <v>4.156</v>
      </c>
      <c r="I177" s="186"/>
      <c r="L177" s="182"/>
      <c r="M177" s="187"/>
      <c r="N177" s="188"/>
      <c r="O177" s="188"/>
      <c r="P177" s="188"/>
      <c r="Q177" s="188"/>
      <c r="R177" s="188"/>
      <c r="S177" s="188"/>
      <c r="T177" s="189"/>
      <c r="AT177" s="183" t="s">
        <v>140</v>
      </c>
      <c r="AU177" s="183" t="s">
        <v>77</v>
      </c>
      <c r="AV177" s="12" t="s">
        <v>77</v>
      </c>
      <c r="AW177" s="12" t="s">
        <v>34</v>
      </c>
      <c r="AX177" s="12" t="s">
        <v>70</v>
      </c>
      <c r="AY177" s="183" t="s">
        <v>131</v>
      </c>
    </row>
    <row r="178" spans="2:51" s="11" customFormat="1" ht="13.5">
      <c r="B178" s="173"/>
      <c r="D178" s="174" t="s">
        <v>140</v>
      </c>
      <c r="E178" s="175" t="s">
        <v>19</v>
      </c>
      <c r="F178" s="176" t="s">
        <v>235</v>
      </c>
      <c r="H178" s="177" t="s">
        <v>19</v>
      </c>
      <c r="I178" s="178"/>
      <c r="L178" s="173"/>
      <c r="M178" s="179"/>
      <c r="N178" s="180"/>
      <c r="O178" s="180"/>
      <c r="P178" s="180"/>
      <c r="Q178" s="180"/>
      <c r="R178" s="180"/>
      <c r="S178" s="180"/>
      <c r="T178" s="181"/>
      <c r="AT178" s="177" t="s">
        <v>140</v>
      </c>
      <c r="AU178" s="177" t="s">
        <v>77</v>
      </c>
      <c r="AV178" s="11" t="s">
        <v>74</v>
      </c>
      <c r="AW178" s="11" t="s">
        <v>34</v>
      </c>
      <c r="AX178" s="11" t="s">
        <v>70</v>
      </c>
      <c r="AY178" s="177" t="s">
        <v>131</v>
      </c>
    </row>
    <row r="179" spans="2:51" s="12" customFormat="1" ht="13.5">
      <c r="B179" s="182"/>
      <c r="D179" s="174" t="s">
        <v>140</v>
      </c>
      <c r="E179" s="183" t="s">
        <v>19</v>
      </c>
      <c r="F179" s="184" t="s">
        <v>236</v>
      </c>
      <c r="H179" s="185">
        <v>2.885</v>
      </c>
      <c r="I179" s="186"/>
      <c r="L179" s="182"/>
      <c r="M179" s="187"/>
      <c r="N179" s="188"/>
      <c r="O179" s="188"/>
      <c r="P179" s="188"/>
      <c r="Q179" s="188"/>
      <c r="R179" s="188"/>
      <c r="S179" s="188"/>
      <c r="T179" s="189"/>
      <c r="AT179" s="183" t="s">
        <v>140</v>
      </c>
      <c r="AU179" s="183" t="s">
        <v>77</v>
      </c>
      <c r="AV179" s="12" t="s">
        <v>77</v>
      </c>
      <c r="AW179" s="12" t="s">
        <v>34</v>
      </c>
      <c r="AX179" s="12" t="s">
        <v>70</v>
      </c>
      <c r="AY179" s="183" t="s">
        <v>131</v>
      </c>
    </row>
    <row r="180" spans="2:51" s="13" customFormat="1" ht="13.5">
      <c r="B180" s="190"/>
      <c r="D180" s="191" t="s">
        <v>140</v>
      </c>
      <c r="E180" s="192" t="s">
        <v>19</v>
      </c>
      <c r="F180" s="193" t="s">
        <v>143</v>
      </c>
      <c r="H180" s="194">
        <v>22.116</v>
      </c>
      <c r="I180" s="195"/>
      <c r="L180" s="190"/>
      <c r="M180" s="196"/>
      <c r="N180" s="197"/>
      <c r="O180" s="197"/>
      <c r="P180" s="197"/>
      <c r="Q180" s="197"/>
      <c r="R180" s="197"/>
      <c r="S180" s="197"/>
      <c r="T180" s="198"/>
      <c r="AT180" s="199" t="s">
        <v>140</v>
      </c>
      <c r="AU180" s="199" t="s">
        <v>77</v>
      </c>
      <c r="AV180" s="13" t="s">
        <v>138</v>
      </c>
      <c r="AW180" s="13" t="s">
        <v>34</v>
      </c>
      <c r="AX180" s="13" t="s">
        <v>74</v>
      </c>
      <c r="AY180" s="199" t="s">
        <v>131</v>
      </c>
    </row>
    <row r="181" spans="2:65" s="1" customFormat="1" ht="22.5" customHeight="1">
      <c r="B181" s="160"/>
      <c r="C181" s="161" t="s">
        <v>237</v>
      </c>
      <c r="D181" s="161" t="s">
        <v>133</v>
      </c>
      <c r="E181" s="162" t="s">
        <v>238</v>
      </c>
      <c r="F181" s="163" t="s">
        <v>239</v>
      </c>
      <c r="G181" s="164" t="s">
        <v>212</v>
      </c>
      <c r="H181" s="165">
        <v>16.959</v>
      </c>
      <c r="I181" s="166"/>
      <c r="J181" s="167">
        <f>ROUND(I181*H181,2)</f>
        <v>0</v>
      </c>
      <c r="K181" s="163" t="s">
        <v>137</v>
      </c>
      <c r="L181" s="35"/>
      <c r="M181" s="168" t="s">
        <v>19</v>
      </c>
      <c r="N181" s="169" t="s">
        <v>41</v>
      </c>
      <c r="O181" s="36"/>
      <c r="P181" s="170">
        <f>O181*H181</f>
        <v>0</v>
      </c>
      <c r="Q181" s="170">
        <v>0.0010259</v>
      </c>
      <c r="R181" s="170">
        <f>Q181*H181</f>
        <v>0.017398238099999998</v>
      </c>
      <c r="S181" s="170">
        <v>0</v>
      </c>
      <c r="T181" s="171">
        <f>S181*H181</f>
        <v>0</v>
      </c>
      <c r="AR181" s="18" t="s">
        <v>138</v>
      </c>
      <c r="AT181" s="18" t="s">
        <v>133</v>
      </c>
      <c r="AU181" s="18" t="s">
        <v>77</v>
      </c>
      <c r="AY181" s="18" t="s">
        <v>131</v>
      </c>
      <c r="BE181" s="172">
        <f>IF(N181="základní",J181,0)</f>
        <v>0</v>
      </c>
      <c r="BF181" s="172">
        <f>IF(N181="snížená",J181,0)</f>
        <v>0</v>
      </c>
      <c r="BG181" s="172">
        <f>IF(N181="zákl. přenesená",J181,0)</f>
        <v>0</v>
      </c>
      <c r="BH181" s="172">
        <f>IF(N181="sníž. přenesená",J181,0)</f>
        <v>0</v>
      </c>
      <c r="BI181" s="172">
        <f>IF(N181="nulová",J181,0)</f>
        <v>0</v>
      </c>
      <c r="BJ181" s="18" t="s">
        <v>74</v>
      </c>
      <c r="BK181" s="172">
        <f>ROUND(I181*H181,2)</f>
        <v>0</v>
      </c>
      <c r="BL181" s="18" t="s">
        <v>138</v>
      </c>
      <c r="BM181" s="18" t="s">
        <v>240</v>
      </c>
    </row>
    <row r="182" spans="2:51" s="11" customFormat="1" ht="13.5">
      <c r="B182" s="173"/>
      <c r="D182" s="174" t="s">
        <v>140</v>
      </c>
      <c r="E182" s="175" t="s">
        <v>19</v>
      </c>
      <c r="F182" s="176" t="s">
        <v>241</v>
      </c>
      <c r="H182" s="177" t="s">
        <v>19</v>
      </c>
      <c r="I182" s="178"/>
      <c r="L182" s="173"/>
      <c r="M182" s="179"/>
      <c r="N182" s="180"/>
      <c r="O182" s="180"/>
      <c r="P182" s="180"/>
      <c r="Q182" s="180"/>
      <c r="R182" s="180"/>
      <c r="S182" s="180"/>
      <c r="T182" s="181"/>
      <c r="AT182" s="177" t="s">
        <v>140</v>
      </c>
      <c r="AU182" s="177" t="s">
        <v>77</v>
      </c>
      <c r="AV182" s="11" t="s">
        <v>74</v>
      </c>
      <c r="AW182" s="11" t="s">
        <v>34</v>
      </c>
      <c r="AX182" s="11" t="s">
        <v>70</v>
      </c>
      <c r="AY182" s="177" t="s">
        <v>131</v>
      </c>
    </row>
    <row r="183" spans="2:51" s="11" customFormat="1" ht="13.5">
      <c r="B183" s="173"/>
      <c r="D183" s="174" t="s">
        <v>140</v>
      </c>
      <c r="E183" s="175" t="s">
        <v>19</v>
      </c>
      <c r="F183" s="176" t="s">
        <v>215</v>
      </c>
      <c r="H183" s="177" t="s">
        <v>19</v>
      </c>
      <c r="I183" s="178"/>
      <c r="L183" s="173"/>
      <c r="M183" s="179"/>
      <c r="N183" s="180"/>
      <c r="O183" s="180"/>
      <c r="P183" s="180"/>
      <c r="Q183" s="180"/>
      <c r="R183" s="180"/>
      <c r="S183" s="180"/>
      <c r="T183" s="181"/>
      <c r="AT183" s="177" t="s">
        <v>140</v>
      </c>
      <c r="AU183" s="177" t="s">
        <v>77</v>
      </c>
      <c r="AV183" s="11" t="s">
        <v>74</v>
      </c>
      <c r="AW183" s="11" t="s">
        <v>34</v>
      </c>
      <c r="AX183" s="11" t="s">
        <v>70</v>
      </c>
      <c r="AY183" s="177" t="s">
        <v>131</v>
      </c>
    </row>
    <row r="184" spans="2:51" s="12" customFormat="1" ht="13.5">
      <c r="B184" s="182"/>
      <c r="D184" s="174" t="s">
        <v>140</v>
      </c>
      <c r="E184" s="183" t="s">
        <v>19</v>
      </c>
      <c r="F184" s="184" t="s">
        <v>242</v>
      </c>
      <c r="H184" s="185">
        <v>4.47</v>
      </c>
      <c r="I184" s="186"/>
      <c r="L184" s="182"/>
      <c r="M184" s="187"/>
      <c r="N184" s="188"/>
      <c r="O184" s="188"/>
      <c r="P184" s="188"/>
      <c r="Q184" s="188"/>
      <c r="R184" s="188"/>
      <c r="S184" s="188"/>
      <c r="T184" s="189"/>
      <c r="AT184" s="183" t="s">
        <v>140</v>
      </c>
      <c r="AU184" s="183" t="s">
        <v>77</v>
      </c>
      <c r="AV184" s="12" t="s">
        <v>77</v>
      </c>
      <c r="AW184" s="12" t="s">
        <v>34</v>
      </c>
      <c r="AX184" s="12" t="s">
        <v>70</v>
      </c>
      <c r="AY184" s="183" t="s">
        <v>131</v>
      </c>
    </row>
    <row r="185" spans="2:51" s="11" customFormat="1" ht="13.5">
      <c r="B185" s="173"/>
      <c r="D185" s="174" t="s">
        <v>140</v>
      </c>
      <c r="E185" s="175" t="s">
        <v>19</v>
      </c>
      <c r="F185" s="176" t="s">
        <v>243</v>
      </c>
      <c r="H185" s="177" t="s">
        <v>19</v>
      </c>
      <c r="I185" s="178"/>
      <c r="L185" s="173"/>
      <c r="M185" s="179"/>
      <c r="N185" s="180"/>
      <c r="O185" s="180"/>
      <c r="P185" s="180"/>
      <c r="Q185" s="180"/>
      <c r="R185" s="180"/>
      <c r="S185" s="180"/>
      <c r="T185" s="181"/>
      <c r="AT185" s="177" t="s">
        <v>140</v>
      </c>
      <c r="AU185" s="177" t="s">
        <v>77</v>
      </c>
      <c r="AV185" s="11" t="s">
        <v>74</v>
      </c>
      <c r="AW185" s="11" t="s">
        <v>34</v>
      </c>
      <c r="AX185" s="11" t="s">
        <v>70</v>
      </c>
      <c r="AY185" s="177" t="s">
        <v>131</v>
      </c>
    </row>
    <row r="186" spans="2:51" s="12" customFormat="1" ht="13.5">
      <c r="B186" s="182"/>
      <c r="D186" s="174" t="s">
        <v>140</v>
      </c>
      <c r="E186" s="183" t="s">
        <v>19</v>
      </c>
      <c r="F186" s="184" t="s">
        <v>244</v>
      </c>
      <c r="H186" s="185">
        <v>4.323</v>
      </c>
      <c r="I186" s="186"/>
      <c r="L186" s="182"/>
      <c r="M186" s="187"/>
      <c r="N186" s="188"/>
      <c r="O186" s="188"/>
      <c r="P186" s="188"/>
      <c r="Q186" s="188"/>
      <c r="R186" s="188"/>
      <c r="S186" s="188"/>
      <c r="T186" s="189"/>
      <c r="AT186" s="183" t="s">
        <v>140</v>
      </c>
      <c r="AU186" s="183" t="s">
        <v>77</v>
      </c>
      <c r="AV186" s="12" t="s">
        <v>77</v>
      </c>
      <c r="AW186" s="12" t="s">
        <v>34</v>
      </c>
      <c r="AX186" s="12" t="s">
        <v>70</v>
      </c>
      <c r="AY186" s="183" t="s">
        <v>131</v>
      </c>
    </row>
    <row r="187" spans="2:51" s="11" customFormat="1" ht="13.5">
      <c r="B187" s="173"/>
      <c r="D187" s="174" t="s">
        <v>140</v>
      </c>
      <c r="E187" s="175" t="s">
        <v>19</v>
      </c>
      <c r="F187" s="176" t="s">
        <v>245</v>
      </c>
      <c r="H187" s="177" t="s">
        <v>19</v>
      </c>
      <c r="I187" s="178"/>
      <c r="L187" s="173"/>
      <c r="M187" s="179"/>
      <c r="N187" s="180"/>
      <c r="O187" s="180"/>
      <c r="P187" s="180"/>
      <c r="Q187" s="180"/>
      <c r="R187" s="180"/>
      <c r="S187" s="180"/>
      <c r="T187" s="181"/>
      <c r="AT187" s="177" t="s">
        <v>140</v>
      </c>
      <c r="AU187" s="177" t="s">
        <v>77</v>
      </c>
      <c r="AV187" s="11" t="s">
        <v>74</v>
      </c>
      <c r="AW187" s="11" t="s">
        <v>34</v>
      </c>
      <c r="AX187" s="11" t="s">
        <v>70</v>
      </c>
      <c r="AY187" s="177" t="s">
        <v>131</v>
      </c>
    </row>
    <row r="188" spans="2:51" s="12" customFormat="1" ht="13.5">
      <c r="B188" s="182"/>
      <c r="D188" s="174" t="s">
        <v>140</v>
      </c>
      <c r="E188" s="183" t="s">
        <v>19</v>
      </c>
      <c r="F188" s="184" t="s">
        <v>246</v>
      </c>
      <c r="H188" s="185">
        <v>4.353</v>
      </c>
      <c r="I188" s="186"/>
      <c r="L188" s="182"/>
      <c r="M188" s="187"/>
      <c r="N188" s="188"/>
      <c r="O188" s="188"/>
      <c r="P188" s="188"/>
      <c r="Q188" s="188"/>
      <c r="R188" s="188"/>
      <c r="S188" s="188"/>
      <c r="T188" s="189"/>
      <c r="AT188" s="183" t="s">
        <v>140</v>
      </c>
      <c r="AU188" s="183" t="s">
        <v>77</v>
      </c>
      <c r="AV188" s="12" t="s">
        <v>77</v>
      </c>
      <c r="AW188" s="12" t="s">
        <v>34</v>
      </c>
      <c r="AX188" s="12" t="s">
        <v>70</v>
      </c>
      <c r="AY188" s="183" t="s">
        <v>131</v>
      </c>
    </row>
    <row r="189" spans="2:51" s="11" customFormat="1" ht="13.5">
      <c r="B189" s="173"/>
      <c r="D189" s="174" t="s">
        <v>140</v>
      </c>
      <c r="E189" s="175" t="s">
        <v>19</v>
      </c>
      <c r="F189" s="176" t="s">
        <v>221</v>
      </c>
      <c r="H189" s="177" t="s">
        <v>19</v>
      </c>
      <c r="I189" s="178"/>
      <c r="L189" s="173"/>
      <c r="M189" s="179"/>
      <c r="N189" s="180"/>
      <c r="O189" s="180"/>
      <c r="P189" s="180"/>
      <c r="Q189" s="180"/>
      <c r="R189" s="180"/>
      <c r="S189" s="180"/>
      <c r="T189" s="181"/>
      <c r="AT189" s="177" t="s">
        <v>140</v>
      </c>
      <c r="AU189" s="177" t="s">
        <v>77</v>
      </c>
      <c r="AV189" s="11" t="s">
        <v>74</v>
      </c>
      <c r="AW189" s="11" t="s">
        <v>34</v>
      </c>
      <c r="AX189" s="11" t="s">
        <v>70</v>
      </c>
      <c r="AY189" s="177" t="s">
        <v>131</v>
      </c>
    </row>
    <row r="190" spans="2:51" s="12" customFormat="1" ht="13.5">
      <c r="B190" s="182"/>
      <c r="D190" s="174" t="s">
        <v>140</v>
      </c>
      <c r="E190" s="183" t="s">
        <v>19</v>
      </c>
      <c r="F190" s="184" t="s">
        <v>247</v>
      </c>
      <c r="H190" s="185">
        <v>3.813</v>
      </c>
      <c r="I190" s="186"/>
      <c r="L190" s="182"/>
      <c r="M190" s="187"/>
      <c r="N190" s="188"/>
      <c r="O190" s="188"/>
      <c r="P190" s="188"/>
      <c r="Q190" s="188"/>
      <c r="R190" s="188"/>
      <c r="S190" s="188"/>
      <c r="T190" s="189"/>
      <c r="AT190" s="183" t="s">
        <v>140</v>
      </c>
      <c r="AU190" s="183" t="s">
        <v>77</v>
      </c>
      <c r="AV190" s="12" t="s">
        <v>77</v>
      </c>
      <c r="AW190" s="12" t="s">
        <v>34</v>
      </c>
      <c r="AX190" s="12" t="s">
        <v>70</v>
      </c>
      <c r="AY190" s="183" t="s">
        <v>131</v>
      </c>
    </row>
    <row r="191" spans="2:51" s="13" customFormat="1" ht="13.5">
      <c r="B191" s="190"/>
      <c r="D191" s="191" t="s">
        <v>140</v>
      </c>
      <c r="E191" s="192" t="s">
        <v>19</v>
      </c>
      <c r="F191" s="193" t="s">
        <v>143</v>
      </c>
      <c r="H191" s="194">
        <v>16.959</v>
      </c>
      <c r="I191" s="195"/>
      <c r="L191" s="190"/>
      <c r="M191" s="196"/>
      <c r="N191" s="197"/>
      <c r="O191" s="197"/>
      <c r="P191" s="197"/>
      <c r="Q191" s="197"/>
      <c r="R191" s="197"/>
      <c r="S191" s="197"/>
      <c r="T191" s="198"/>
      <c r="AT191" s="199" t="s">
        <v>140</v>
      </c>
      <c r="AU191" s="199" t="s">
        <v>77</v>
      </c>
      <c r="AV191" s="13" t="s">
        <v>138</v>
      </c>
      <c r="AW191" s="13" t="s">
        <v>34</v>
      </c>
      <c r="AX191" s="13" t="s">
        <v>74</v>
      </c>
      <c r="AY191" s="199" t="s">
        <v>131</v>
      </c>
    </row>
    <row r="192" spans="2:65" s="1" customFormat="1" ht="22.5" customHeight="1">
      <c r="B192" s="160"/>
      <c r="C192" s="161" t="s">
        <v>8</v>
      </c>
      <c r="D192" s="161" t="s">
        <v>133</v>
      </c>
      <c r="E192" s="162" t="s">
        <v>248</v>
      </c>
      <c r="F192" s="163" t="s">
        <v>249</v>
      </c>
      <c r="G192" s="164" t="s">
        <v>212</v>
      </c>
      <c r="H192" s="165">
        <v>16.959</v>
      </c>
      <c r="I192" s="166"/>
      <c r="J192" s="167">
        <f>ROUND(I192*H192,2)</f>
        <v>0</v>
      </c>
      <c r="K192" s="163" t="s">
        <v>137</v>
      </c>
      <c r="L192" s="35"/>
      <c r="M192" s="168" t="s">
        <v>19</v>
      </c>
      <c r="N192" s="169" t="s">
        <v>41</v>
      </c>
      <c r="O192" s="36"/>
      <c r="P192" s="170">
        <f>O192*H192</f>
        <v>0</v>
      </c>
      <c r="Q192" s="170">
        <v>0</v>
      </c>
      <c r="R192" s="170">
        <f>Q192*H192</f>
        <v>0</v>
      </c>
      <c r="S192" s="170">
        <v>0</v>
      </c>
      <c r="T192" s="171">
        <f>S192*H192</f>
        <v>0</v>
      </c>
      <c r="AR192" s="18" t="s">
        <v>138</v>
      </c>
      <c r="AT192" s="18" t="s">
        <v>133</v>
      </c>
      <c r="AU192" s="18" t="s">
        <v>77</v>
      </c>
      <c r="AY192" s="18" t="s">
        <v>131</v>
      </c>
      <c r="BE192" s="172">
        <f>IF(N192="základní",J192,0)</f>
        <v>0</v>
      </c>
      <c r="BF192" s="172">
        <f>IF(N192="snížená",J192,0)</f>
        <v>0</v>
      </c>
      <c r="BG192" s="172">
        <f>IF(N192="zákl. přenesená",J192,0)</f>
        <v>0</v>
      </c>
      <c r="BH192" s="172">
        <f>IF(N192="sníž. přenesená",J192,0)</f>
        <v>0</v>
      </c>
      <c r="BI192" s="172">
        <f>IF(N192="nulová",J192,0)</f>
        <v>0</v>
      </c>
      <c r="BJ192" s="18" t="s">
        <v>74</v>
      </c>
      <c r="BK192" s="172">
        <f>ROUND(I192*H192,2)</f>
        <v>0</v>
      </c>
      <c r="BL192" s="18" t="s">
        <v>138</v>
      </c>
      <c r="BM192" s="18" t="s">
        <v>250</v>
      </c>
    </row>
    <row r="193" spans="2:51" s="11" customFormat="1" ht="13.5">
      <c r="B193" s="173"/>
      <c r="D193" s="174" t="s">
        <v>140</v>
      </c>
      <c r="E193" s="175" t="s">
        <v>19</v>
      </c>
      <c r="F193" s="176" t="s">
        <v>251</v>
      </c>
      <c r="H193" s="177" t="s">
        <v>19</v>
      </c>
      <c r="I193" s="178"/>
      <c r="L193" s="173"/>
      <c r="M193" s="179"/>
      <c r="N193" s="180"/>
      <c r="O193" s="180"/>
      <c r="P193" s="180"/>
      <c r="Q193" s="180"/>
      <c r="R193" s="180"/>
      <c r="S193" s="180"/>
      <c r="T193" s="181"/>
      <c r="AT193" s="177" t="s">
        <v>140</v>
      </c>
      <c r="AU193" s="177" t="s">
        <v>77</v>
      </c>
      <c r="AV193" s="11" t="s">
        <v>74</v>
      </c>
      <c r="AW193" s="11" t="s">
        <v>34</v>
      </c>
      <c r="AX193" s="11" t="s">
        <v>70</v>
      </c>
      <c r="AY193" s="177" t="s">
        <v>131</v>
      </c>
    </row>
    <row r="194" spans="2:51" s="12" customFormat="1" ht="13.5">
      <c r="B194" s="182"/>
      <c r="D194" s="174" t="s">
        <v>140</v>
      </c>
      <c r="E194" s="183" t="s">
        <v>19</v>
      </c>
      <c r="F194" s="184" t="s">
        <v>252</v>
      </c>
      <c r="H194" s="185">
        <v>16.959</v>
      </c>
      <c r="I194" s="186"/>
      <c r="L194" s="182"/>
      <c r="M194" s="187"/>
      <c r="N194" s="188"/>
      <c r="O194" s="188"/>
      <c r="P194" s="188"/>
      <c r="Q194" s="188"/>
      <c r="R194" s="188"/>
      <c r="S194" s="188"/>
      <c r="T194" s="189"/>
      <c r="AT194" s="183" t="s">
        <v>140</v>
      </c>
      <c r="AU194" s="183" t="s">
        <v>77</v>
      </c>
      <c r="AV194" s="12" t="s">
        <v>77</v>
      </c>
      <c r="AW194" s="12" t="s">
        <v>34</v>
      </c>
      <c r="AX194" s="12" t="s">
        <v>70</v>
      </c>
      <c r="AY194" s="183" t="s">
        <v>131</v>
      </c>
    </row>
    <row r="195" spans="2:51" s="13" customFormat="1" ht="13.5">
      <c r="B195" s="190"/>
      <c r="D195" s="191" t="s">
        <v>140</v>
      </c>
      <c r="E195" s="192" t="s">
        <v>19</v>
      </c>
      <c r="F195" s="193" t="s">
        <v>143</v>
      </c>
      <c r="H195" s="194">
        <v>16.959</v>
      </c>
      <c r="I195" s="195"/>
      <c r="L195" s="190"/>
      <c r="M195" s="196"/>
      <c r="N195" s="197"/>
      <c r="O195" s="197"/>
      <c r="P195" s="197"/>
      <c r="Q195" s="197"/>
      <c r="R195" s="197"/>
      <c r="S195" s="197"/>
      <c r="T195" s="198"/>
      <c r="AT195" s="199" t="s">
        <v>140</v>
      </c>
      <c r="AU195" s="199" t="s">
        <v>77</v>
      </c>
      <c r="AV195" s="13" t="s">
        <v>138</v>
      </c>
      <c r="AW195" s="13" t="s">
        <v>34</v>
      </c>
      <c r="AX195" s="13" t="s">
        <v>74</v>
      </c>
      <c r="AY195" s="199" t="s">
        <v>131</v>
      </c>
    </row>
    <row r="196" spans="2:65" s="1" customFormat="1" ht="22.5" customHeight="1">
      <c r="B196" s="160"/>
      <c r="C196" s="161" t="s">
        <v>253</v>
      </c>
      <c r="D196" s="161" t="s">
        <v>133</v>
      </c>
      <c r="E196" s="162" t="s">
        <v>254</v>
      </c>
      <c r="F196" s="163" t="s">
        <v>255</v>
      </c>
      <c r="G196" s="164" t="s">
        <v>256</v>
      </c>
      <c r="H196" s="165">
        <v>1</v>
      </c>
      <c r="I196" s="166"/>
      <c r="J196" s="167">
        <f>ROUND(I196*H196,2)</f>
        <v>0</v>
      </c>
      <c r="K196" s="163" t="s">
        <v>137</v>
      </c>
      <c r="L196" s="35"/>
      <c r="M196" s="168" t="s">
        <v>19</v>
      </c>
      <c r="N196" s="169" t="s">
        <v>41</v>
      </c>
      <c r="O196" s="36"/>
      <c r="P196" s="170">
        <f>O196*H196</f>
        <v>0</v>
      </c>
      <c r="Q196" s="170">
        <v>0.00939644</v>
      </c>
      <c r="R196" s="170">
        <f>Q196*H196</f>
        <v>0.00939644</v>
      </c>
      <c r="S196" s="170">
        <v>0</v>
      </c>
      <c r="T196" s="171">
        <f>S196*H196</f>
        <v>0</v>
      </c>
      <c r="AR196" s="18" t="s">
        <v>138</v>
      </c>
      <c r="AT196" s="18" t="s">
        <v>133</v>
      </c>
      <c r="AU196" s="18" t="s">
        <v>77</v>
      </c>
      <c r="AY196" s="18" t="s">
        <v>131</v>
      </c>
      <c r="BE196" s="172">
        <f>IF(N196="základní",J196,0)</f>
        <v>0</v>
      </c>
      <c r="BF196" s="172">
        <f>IF(N196="snížená",J196,0)</f>
        <v>0</v>
      </c>
      <c r="BG196" s="172">
        <f>IF(N196="zákl. přenesená",J196,0)</f>
        <v>0</v>
      </c>
      <c r="BH196" s="172">
        <f>IF(N196="sníž. přenesená",J196,0)</f>
        <v>0</v>
      </c>
      <c r="BI196" s="172">
        <f>IF(N196="nulová",J196,0)</f>
        <v>0</v>
      </c>
      <c r="BJ196" s="18" t="s">
        <v>74</v>
      </c>
      <c r="BK196" s="172">
        <f>ROUND(I196*H196,2)</f>
        <v>0</v>
      </c>
      <c r="BL196" s="18" t="s">
        <v>138</v>
      </c>
      <c r="BM196" s="18" t="s">
        <v>257</v>
      </c>
    </row>
    <row r="197" spans="2:47" s="1" customFormat="1" ht="40.5">
      <c r="B197" s="35"/>
      <c r="D197" s="174" t="s">
        <v>228</v>
      </c>
      <c r="F197" s="203" t="s">
        <v>258</v>
      </c>
      <c r="I197" s="134"/>
      <c r="L197" s="35"/>
      <c r="M197" s="64"/>
      <c r="N197" s="36"/>
      <c r="O197" s="36"/>
      <c r="P197" s="36"/>
      <c r="Q197" s="36"/>
      <c r="R197" s="36"/>
      <c r="S197" s="36"/>
      <c r="T197" s="65"/>
      <c r="AT197" s="18" t="s">
        <v>228</v>
      </c>
      <c r="AU197" s="18" t="s">
        <v>77</v>
      </c>
    </row>
    <row r="198" spans="2:51" s="11" customFormat="1" ht="13.5">
      <c r="B198" s="173"/>
      <c r="D198" s="174" t="s">
        <v>140</v>
      </c>
      <c r="E198" s="175" t="s">
        <v>19</v>
      </c>
      <c r="F198" s="176" t="s">
        <v>259</v>
      </c>
      <c r="H198" s="177" t="s">
        <v>19</v>
      </c>
      <c r="I198" s="178"/>
      <c r="L198" s="173"/>
      <c r="M198" s="179"/>
      <c r="N198" s="180"/>
      <c r="O198" s="180"/>
      <c r="P198" s="180"/>
      <c r="Q198" s="180"/>
      <c r="R198" s="180"/>
      <c r="S198" s="180"/>
      <c r="T198" s="181"/>
      <c r="AT198" s="177" t="s">
        <v>140</v>
      </c>
      <c r="AU198" s="177" t="s">
        <v>77</v>
      </c>
      <c r="AV198" s="11" t="s">
        <v>74</v>
      </c>
      <c r="AW198" s="11" t="s">
        <v>34</v>
      </c>
      <c r="AX198" s="11" t="s">
        <v>70</v>
      </c>
      <c r="AY198" s="177" t="s">
        <v>131</v>
      </c>
    </row>
    <row r="199" spans="2:51" s="12" customFormat="1" ht="13.5">
      <c r="B199" s="182"/>
      <c r="D199" s="174" t="s">
        <v>140</v>
      </c>
      <c r="E199" s="183" t="s">
        <v>19</v>
      </c>
      <c r="F199" s="184" t="s">
        <v>74</v>
      </c>
      <c r="H199" s="185">
        <v>1</v>
      </c>
      <c r="I199" s="186"/>
      <c r="L199" s="182"/>
      <c r="M199" s="187"/>
      <c r="N199" s="188"/>
      <c r="O199" s="188"/>
      <c r="P199" s="188"/>
      <c r="Q199" s="188"/>
      <c r="R199" s="188"/>
      <c r="S199" s="188"/>
      <c r="T199" s="189"/>
      <c r="AT199" s="183" t="s">
        <v>140</v>
      </c>
      <c r="AU199" s="183" t="s">
        <v>77</v>
      </c>
      <c r="AV199" s="12" t="s">
        <v>77</v>
      </c>
      <c r="AW199" s="12" t="s">
        <v>34</v>
      </c>
      <c r="AX199" s="12" t="s">
        <v>70</v>
      </c>
      <c r="AY199" s="183" t="s">
        <v>131</v>
      </c>
    </row>
    <row r="200" spans="2:51" s="13" customFormat="1" ht="13.5">
      <c r="B200" s="190"/>
      <c r="D200" s="191" t="s">
        <v>140</v>
      </c>
      <c r="E200" s="192" t="s">
        <v>19</v>
      </c>
      <c r="F200" s="193" t="s">
        <v>143</v>
      </c>
      <c r="H200" s="194">
        <v>1</v>
      </c>
      <c r="I200" s="195"/>
      <c r="L200" s="190"/>
      <c r="M200" s="196"/>
      <c r="N200" s="197"/>
      <c r="O200" s="197"/>
      <c r="P200" s="197"/>
      <c r="Q200" s="197"/>
      <c r="R200" s="197"/>
      <c r="S200" s="197"/>
      <c r="T200" s="198"/>
      <c r="AT200" s="199" t="s">
        <v>140</v>
      </c>
      <c r="AU200" s="199" t="s">
        <v>77</v>
      </c>
      <c r="AV200" s="13" t="s">
        <v>138</v>
      </c>
      <c r="AW200" s="13" t="s">
        <v>34</v>
      </c>
      <c r="AX200" s="13" t="s">
        <v>74</v>
      </c>
      <c r="AY200" s="199" t="s">
        <v>131</v>
      </c>
    </row>
    <row r="201" spans="2:65" s="1" customFormat="1" ht="22.5" customHeight="1">
      <c r="B201" s="160"/>
      <c r="C201" s="161" t="s">
        <v>260</v>
      </c>
      <c r="D201" s="161" t="s">
        <v>133</v>
      </c>
      <c r="E201" s="162" t="s">
        <v>261</v>
      </c>
      <c r="F201" s="163" t="s">
        <v>262</v>
      </c>
      <c r="G201" s="164" t="s">
        <v>256</v>
      </c>
      <c r="H201" s="165">
        <v>1</v>
      </c>
      <c r="I201" s="166"/>
      <c r="J201" s="167">
        <f>ROUND(I201*H201,2)</f>
        <v>0</v>
      </c>
      <c r="K201" s="163" t="s">
        <v>137</v>
      </c>
      <c r="L201" s="35"/>
      <c r="M201" s="168" t="s">
        <v>19</v>
      </c>
      <c r="N201" s="169" t="s">
        <v>41</v>
      </c>
      <c r="O201" s="36"/>
      <c r="P201" s="170">
        <f>O201*H201</f>
        <v>0</v>
      </c>
      <c r="Q201" s="170">
        <v>0.00217264</v>
      </c>
      <c r="R201" s="170">
        <f>Q201*H201</f>
        <v>0.00217264</v>
      </c>
      <c r="S201" s="170">
        <v>0</v>
      </c>
      <c r="T201" s="171">
        <f>S201*H201</f>
        <v>0</v>
      </c>
      <c r="AR201" s="18" t="s">
        <v>138</v>
      </c>
      <c r="AT201" s="18" t="s">
        <v>133</v>
      </c>
      <c r="AU201" s="18" t="s">
        <v>77</v>
      </c>
      <c r="AY201" s="18" t="s">
        <v>131</v>
      </c>
      <c r="BE201" s="172">
        <f>IF(N201="základní",J201,0)</f>
        <v>0</v>
      </c>
      <c r="BF201" s="172">
        <f>IF(N201="snížená",J201,0)</f>
        <v>0</v>
      </c>
      <c r="BG201" s="172">
        <f>IF(N201="zákl. přenesená",J201,0)</f>
        <v>0</v>
      </c>
      <c r="BH201" s="172">
        <f>IF(N201="sníž. přenesená",J201,0)</f>
        <v>0</v>
      </c>
      <c r="BI201" s="172">
        <f>IF(N201="nulová",J201,0)</f>
        <v>0</v>
      </c>
      <c r="BJ201" s="18" t="s">
        <v>74</v>
      </c>
      <c r="BK201" s="172">
        <f>ROUND(I201*H201,2)</f>
        <v>0</v>
      </c>
      <c r="BL201" s="18" t="s">
        <v>138</v>
      </c>
      <c r="BM201" s="18" t="s">
        <v>263</v>
      </c>
    </row>
    <row r="202" spans="2:51" s="11" customFormat="1" ht="13.5">
      <c r="B202" s="173"/>
      <c r="D202" s="174" t="s">
        <v>140</v>
      </c>
      <c r="E202" s="175" t="s">
        <v>19</v>
      </c>
      <c r="F202" s="176" t="s">
        <v>264</v>
      </c>
      <c r="H202" s="177" t="s">
        <v>19</v>
      </c>
      <c r="I202" s="178"/>
      <c r="L202" s="173"/>
      <c r="M202" s="179"/>
      <c r="N202" s="180"/>
      <c r="O202" s="180"/>
      <c r="P202" s="180"/>
      <c r="Q202" s="180"/>
      <c r="R202" s="180"/>
      <c r="S202" s="180"/>
      <c r="T202" s="181"/>
      <c r="AT202" s="177" t="s">
        <v>140</v>
      </c>
      <c r="AU202" s="177" t="s">
        <v>77</v>
      </c>
      <c r="AV202" s="11" t="s">
        <v>74</v>
      </c>
      <c r="AW202" s="11" t="s">
        <v>34</v>
      </c>
      <c r="AX202" s="11" t="s">
        <v>70</v>
      </c>
      <c r="AY202" s="177" t="s">
        <v>131</v>
      </c>
    </row>
    <row r="203" spans="2:51" s="12" customFormat="1" ht="13.5">
      <c r="B203" s="182"/>
      <c r="D203" s="174" t="s">
        <v>140</v>
      </c>
      <c r="E203" s="183" t="s">
        <v>19</v>
      </c>
      <c r="F203" s="184" t="s">
        <v>74</v>
      </c>
      <c r="H203" s="185">
        <v>1</v>
      </c>
      <c r="I203" s="186"/>
      <c r="L203" s="182"/>
      <c r="M203" s="187"/>
      <c r="N203" s="188"/>
      <c r="O203" s="188"/>
      <c r="P203" s="188"/>
      <c r="Q203" s="188"/>
      <c r="R203" s="188"/>
      <c r="S203" s="188"/>
      <c r="T203" s="189"/>
      <c r="AT203" s="183" t="s">
        <v>140</v>
      </c>
      <c r="AU203" s="183" t="s">
        <v>77</v>
      </c>
      <c r="AV203" s="12" t="s">
        <v>77</v>
      </c>
      <c r="AW203" s="12" t="s">
        <v>34</v>
      </c>
      <c r="AX203" s="12" t="s">
        <v>70</v>
      </c>
      <c r="AY203" s="183" t="s">
        <v>131</v>
      </c>
    </row>
    <row r="204" spans="2:51" s="13" customFormat="1" ht="13.5">
      <c r="B204" s="190"/>
      <c r="D204" s="174" t="s">
        <v>140</v>
      </c>
      <c r="E204" s="200" t="s">
        <v>19</v>
      </c>
      <c r="F204" s="201" t="s">
        <v>143</v>
      </c>
      <c r="H204" s="202">
        <v>1</v>
      </c>
      <c r="I204" s="195"/>
      <c r="L204" s="190"/>
      <c r="M204" s="196"/>
      <c r="N204" s="197"/>
      <c r="O204" s="197"/>
      <c r="P204" s="197"/>
      <c r="Q204" s="197"/>
      <c r="R204" s="197"/>
      <c r="S204" s="197"/>
      <c r="T204" s="198"/>
      <c r="AT204" s="199" t="s">
        <v>140</v>
      </c>
      <c r="AU204" s="199" t="s">
        <v>77</v>
      </c>
      <c r="AV204" s="13" t="s">
        <v>138</v>
      </c>
      <c r="AW204" s="13" t="s">
        <v>34</v>
      </c>
      <c r="AX204" s="13" t="s">
        <v>74</v>
      </c>
      <c r="AY204" s="199" t="s">
        <v>131</v>
      </c>
    </row>
    <row r="205" spans="2:63" s="10" customFormat="1" ht="29.25" customHeight="1">
      <c r="B205" s="146"/>
      <c r="D205" s="157" t="s">
        <v>69</v>
      </c>
      <c r="E205" s="158" t="s">
        <v>149</v>
      </c>
      <c r="F205" s="158" t="s">
        <v>265</v>
      </c>
      <c r="I205" s="149"/>
      <c r="J205" s="159">
        <f>BK205</f>
        <v>0</v>
      </c>
      <c r="L205" s="146"/>
      <c r="M205" s="151"/>
      <c r="N205" s="152"/>
      <c r="O205" s="152"/>
      <c r="P205" s="153">
        <f>SUM(P206:P352)</f>
        <v>0</v>
      </c>
      <c r="Q205" s="152"/>
      <c r="R205" s="153">
        <f>SUM(R206:R352)</f>
        <v>73.15016850495</v>
      </c>
      <c r="S205" s="152"/>
      <c r="T205" s="154">
        <f>SUM(T206:T352)</f>
        <v>0</v>
      </c>
      <c r="AR205" s="147" t="s">
        <v>74</v>
      </c>
      <c r="AT205" s="155" t="s">
        <v>69</v>
      </c>
      <c r="AU205" s="155" t="s">
        <v>74</v>
      </c>
      <c r="AY205" s="147" t="s">
        <v>131</v>
      </c>
      <c r="BK205" s="156">
        <f>SUM(BK206:BK352)</f>
        <v>0</v>
      </c>
    </row>
    <row r="206" spans="2:65" s="1" customFormat="1" ht="22.5" customHeight="1">
      <c r="B206" s="160"/>
      <c r="C206" s="161" t="s">
        <v>266</v>
      </c>
      <c r="D206" s="161" t="s">
        <v>133</v>
      </c>
      <c r="E206" s="162" t="s">
        <v>267</v>
      </c>
      <c r="F206" s="163" t="s">
        <v>268</v>
      </c>
      <c r="G206" s="164" t="s">
        <v>136</v>
      </c>
      <c r="H206" s="165">
        <v>0.242</v>
      </c>
      <c r="I206" s="166"/>
      <c r="J206" s="167">
        <f>ROUND(I206*H206,2)</f>
        <v>0</v>
      </c>
      <c r="K206" s="163" t="s">
        <v>137</v>
      </c>
      <c r="L206" s="35"/>
      <c r="M206" s="168" t="s">
        <v>19</v>
      </c>
      <c r="N206" s="169" t="s">
        <v>41</v>
      </c>
      <c r="O206" s="36"/>
      <c r="P206" s="170">
        <f>O206*H206</f>
        <v>0</v>
      </c>
      <c r="Q206" s="170">
        <v>1.8775</v>
      </c>
      <c r="R206" s="170">
        <f>Q206*H206</f>
        <v>0.45435499999999995</v>
      </c>
      <c r="S206" s="170">
        <v>0</v>
      </c>
      <c r="T206" s="171">
        <f>S206*H206</f>
        <v>0</v>
      </c>
      <c r="AR206" s="18" t="s">
        <v>138</v>
      </c>
      <c r="AT206" s="18" t="s">
        <v>133</v>
      </c>
      <c r="AU206" s="18" t="s">
        <v>77</v>
      </c>
      <c r="AY206" s="18" t="s">
        <v>131</v>
      </c>
      <c r="BE206" s="172">
        <f>IF(N206="základní",J206,0)</f>
        <v>0</v>
      </c>
      <c r="BF206" s="172">
        <f>IF(N206="snížená",J206,0)</f>
        <v>0</v>
      </c>
      <c r="BG206" s="172">
        <f>IF(N206="zákl. přenesená",J206,0)</f>
        <v>0</v>
      </c>
      <c r="BH206" s="172">
        <f>IF(N206="sníž. přenesená",J206,0)</f>
        <v>0</v>
      </c>
      <c r="BI206" s="172">
        <f>IF(N206="nulová",J206,0)</f>
        <v>0</v>
      </c>
      <c r="BJ206" s="18" t="s">
        <v>74</v>
      </c>
      <c r="BK206" s="172">
        <f>ROUND(I206*H206,2)</f>
        <v>0</v>
      </c>
      <c r="BL206" s="18" t="s">
        <v>138</v>
      </c>
      <c r="BM206" s="18" t="s">
        <v>269</v>
      </c>
    </row>
    <row r="207" spans="2:51" s="11" customFormat="1" ht="13.5">
      <c r="B207" s="173"/>
      <c r="D207" s="174" t="s">
        <v>140</v>
      </c>
      <c r="E207" s="175" t="s">
        <v>19</v>
      </c>
      <c r="F207" s="176" t="s">
        <v>270</v>
      </c>
      <c r="H207" s="177" t="s">
        <v>19</v>
      </c>
      <c r="I207" s="178"/>
      <c r="L207" s="173"/>
      <c r="M207" s="179"/>
      <c r="N207" s="180"/>
      <c r="O207" s="180"/>
      <c r="P207" s="180"/>
      <c r="Q207" s="180"/>
      <c r="R207" s="180"/>
      <c r="S207" s="180"/>
      <c r="T207" s="181"/>
      <c r="AT207" s="177" t="s">
        <v>140</v>
      </c>
      <c r="AU207" s="177" t="s">
        <v>77</v>
      </c>
      <c r="AV207" s="11" t="s">
        <v>74</v>
      </c>
      <c r="AW207" s="11" t="s">
        <v>34</v>
      </c>
      <c r="AX207" s="11" t="s">
        <v>70</v>
      </c>
      <c r="AY207" s="177" t="s">
        <v>131</v>
      </c>
    </row>
    <row r="208" spans="2:51" s="12" customFormat="1" ht="13.5">
      <c r="B208" s="182"/>
      <c r="D208" s="174" t="s">
        <v>140</v>
      </c>
      <c r="E208" s="183" t="s">
        <v>19</v>
      </c>
      <c r="F208" s="184" t="s">
        <v>271</v>
      </c>
      <c r="H208" s="185">
        <v>0.242</v>
      </c>
      <c r="I208" s="186"/>
      <c r="L208" s="182"/>
      <c r="M208" s="187"/>
      <c r="N208" s="188"/>
      <c r="O208" s="188"/>
      <c r="P208" s="188"/>
      <c r="Q208" s="188"/>
      <c r="R208" s="188"/>
      <c r="S208" s="188"/>
      <c r="T208" s="189"/>
      <c r="AT208" s="183" t="s">
        <v>140</v>
      </c>
      <c r="AU208" s="183" t="s">
        <v>77</v>
      </c>
      <c r="AV208" s="12" t="s">
        <v>77</v>
      </c>
      <c r="AW208" s="12" t="s">
        <v>34</v>
      </c>
      <c r="AX208" s="12" t="s">
        <v>70</v>
      </c>
      <c r="AY208" s="183" t="s">
        <v>131</v>
      </c>
    </row>
    <row r="209" spans="2:51" s="13" customFormat="1" ht="13.5">
      <c r="B209" s="190"/>
      <c r="D209" s="191" t="s">
        <v>140</v>
      </c>
      <c r="E209" s="192" t="s">
        <v>19</v>
      </c>
      <c r="F209" s="193" t="s">
        <v>143</v>
      </c>
      <c r="H209" s="194">
        <v>0.242</v>
      </c>
      <c r="I209" s="195"/>
      <c r="L209" s="190"/>
      <c r="M209" s="196"/>
      <c r="N209" s="197"/>
      <c r="O209" s="197"/>
      <c r="P209" s="197"/>
      <c r="Q209" s="197"/>
      <c r="R209" s="197"/>
      <c r="S209" s="197"/>
      <c r="T209" s="198"/>
      <c r="AT209" s="199" t="s">
        <v>140</v>
      </c>
      <c r="AU209" s="199" t="s">
        <v>77</v>
      </c>
      <c r="AV209" s="13" t="s">
        <v>138</v>
      </c>
      <c r="AW209" s="13" t="s">
        <v>34</v>
      </c>
      <c r="AX209" s="13" t="s">
        <v>74</v>
      </c>
      <c r="AY209" s="199" t="s">
        <v>131</v>
      </c>
    </row>
    <row r="210" spans="2:65" s="1" customFormat="1" ht="31.5" customHeight="1">
      <c r="B210" s="160"/>
      <c r="C210" s="161" t="s">
        <v>272</v>
      </c>
      <c r="D210" s="161" t="s">
        <v>133</v>
      </c>
      <c r="E210" s="162" t="s">
        <v>273</v>
      </c>
      <c r="F210" s="163" t="s">
        <v>274</v>
      </c>
      <c r="G210" s="164" t="s">
        <v>212</v>
      </c>
      <c r="H210" s="165">
        <v>70.313</v>
      </c>
      <c r="I210" s="166"/>
      <c r="J210" s="167">
        <f>ROUND(I210*H210,2)</f>
        <v>0</v>
      </c>
      <c r="K210" s="163" t="s">
        <v>19</v>
      </c>
      <c r="L210" s="35"/>
      <c r="M210" s="168" t="s">
        <v>19</v>
      </c>
      <c r="N210" s="169" t="s">
        <v>41</v>
      </c>
      <c r="O210" s="36"/>
      <c r="P210" s="170">
        <f>O210*H210</f>
        <v>0</v>
      </c>
      <c r="Q210" s="170">
        <v>0.34662</v>
      </c>
      <c r="R210" s="170">
        <f>Q210*H210</f>
        <v>24.37189206</v>
      </c>
      <c r="S210" s="170">
        <v>0</v>
      </c>
      <c r="T210" s="171">
        <f>S210*H210</f>
        <v>0</v>
      </c>
      <c r="AR210" s="18" t="s">
        <v>138</v>
      </c>
      <c r="AT210" s="18" t="s">
        <v>133</v>
      </c>
      <c r="AU210" s="18" t="s">
        <v>77</v>
      </c>
      <c r="AY210" s="18" t="s">
        <v>131</v>
      </c>
      <c r="BE210" s="172">
        <f>IF(N210="základní",J210,0)</f>
        <v>0</v>
      </c>
      <c r="BF210" s="172">
        <f>IF(N210="snížená",J210,0)</f>
        <v>0</v>
      </c>
      <c r="BG210" s="172">
        <f>IF(N210="zákl. přenesená",J210,0)</f>
        <v>0</v>
      </c>
      <c r="BH210" s="172">
        <f>IF(N210="sníž. přenesená",J210,0)</f>
        <v>0</v>
      </c>
      <c r="BI210" s="172">
        <f>IF(N210="nulová",J210,0)</f>
        <v>0</v>
      </c>
      <c r="BJ210" s="18" t="s">
        <v>74</v>
      </c>
      <c r="BK210" s="172">
        <f>ROUND(I210*H210,2)</f>
        <v>0</v>
      </c>
      <c r="BL210" s="18" t="s">
        <v>138</v>
      </c>
      <c r="BM210" s="18" t="s">
        <v>275</v>
      </c>
    </row>
    <row r="211" spans="2:51" s="11" customFormat="1" ht="13.5">
      <c r="B211" s="173"/>
      <c r="D211" s="174" t="s">
        <v>140</v>
      </c>
      <c r="E211" s="175" t="s">
        <v>19</v>
      </c>
      <c r="F211" s="176" t="s">
        <v>276</v>
      </c>
      <c r="H211" s="177" t="s">
        <v>19</v>
      </c>
      <c r="I211" s="178"/>
      <c r="L211" s="173"/>
      <c r="M211" s="179"/>
      <c r="N211" s="180"/>
      <c r="O211" s="180"/>
      <c r="P211" s="180"/>
      <c r="Q211" s="180"/>
      <c r="R211" s="180"/>
      <c r="S211" s="180"/>
      <c r="T211" s="181"/>
      <c r="AT211" s="177" t="s">
        <v>140</v>
      </c>
      <c r="AU211" s="177" t="s">
        <v>77</v>
      </c>
      <c r="AV211" s="11" t="s">
        <v>74</v>
      </c>
      <c r="AW211" s="11" t="s">
        <v>34</v>
      </c>
      <c r="AX211" s="11" t="s">
        <v>70</v>
      </c>
      <c r="AY211" s="177" t="s">
        <v>131</v>
      </c>
    </row>
    <row r="212" spans="2:51" s="11" customFormat="1" ht="13.5">
      <c r="B212" s="173"/>
      <c r="D212" s="174" t="s">
        <v>140</v>
      </c>
      <c r="E212" s="175" t="s">
        <v>19</v>
      </c>
      <c r="F212" s="176" t="s">
        <v>277</v>
      </c>
      <c r="H212" s="177" t="s">
        <v>19</v>
      </c>
      <c r="I212" s="178"/>
      <c r="L212" s="173"/>
      <c r="M212" s="179"/>
      <c r="N212" s="180"/>
      <c r="O212" s="180"/>
      <c r="P212" s="180"/>
      <c r="Q212" s="180"/>
      <c r="R212" s="180"/>
      <c r="S212" s="180"/>
      <c r="T212" s="181"/>
      <c r="AT212" s="177" t="s">
        <v>140</v>
      </c>
      <c r="AU212" s="177" t="s">
        <v>77</v>
      </c>
      <c r="AV212" s="11" t="s">
        <v>74</v>
      </c>
      <c r="AW212" s="11" t="s">
        <v>34</v>
      </c>
      <c r="AX212" s="11" t="s">
        <v>70</v>
      </c>
      <c r="AY212" s="177" t="s">
        <v>131</v>
      </c>
    </row>
    <row r="213" spans="2:51" s="12" customFormat="1" ht="13.5">
      <c r="B213" s="182"/>
      <c r="D213" s="174" t="s">
        <v>140</v>
      </c>
      <c r="E213" s="183" t="s">
        <v>19</v>
      </c>
      <c r="F213" s="184" t="s">
        <v>278</v>
      </c>
      <c r="H213" s="185">
        <v>18.013</v>
      </c>
      <c r="I213" s="186"/>
      <c r="L213" s="182"/>
      <c r="M213" s="187"/>
      <c r="N213" s="188"/>
      <c r="O213" s="188"/>
      <c r="P213" s="188"/>
      <c r="Q213" s="188"/>
      <c r="R213" s="188"/>
      <c r="S213" s="188"/>
      <c r="T213" s="189"/>
      <c r="AT213" s="183" t="s">
        <v>140</v>
      </c>
      <c r="AU213" s="183" t="s">
        <v>77</v>
      </c>
      <c r="AV213" s="12" t="s">
        <v>77</v>
      </c>
      <c r="AW213" s="12" t="s">
        <v>34</v>
      </c>
      <c r="AX213" s="12" t="s">
        <v>70</v>
      </c>
      <c r="AY213" s="183" t="s">
        <v>131</v>
      </c>
    </row>
    <row r="214" spans="2:51" s="11" customFormat="1" ht="13.5">
      <c r="B214" s="173"/>
      <c r="D214" s="174" t="s">
        <v>140</v>
      </c>
      <c r="E214" s="175" t="s">
        <v>19</v>
      </c>
      <c r="F214" s="176" t="s">
        <v>279</v>
      </c>
      <c r="H214" s="177" t="s">
        <v>19</v>
      </c>
      <c r="I214" s="178"/>
      <c r="L214" s="173"/>
      <c r="M214" s="179"/>
      <c r="N214" s="180"/>
      <c r="O214" s="180"/>
      <c r="P214" s="180"/>
      <c r="Q214" s="180"/>
      <c r="R214" s="180"/>
      <c r="S214" s="180"/>
      <c r="T214" s="181"/>
      <c r="AT214" s="177" t="s">
        <v>140</v>
      </c>
      <c r="AU214" s="177" t="s">
        <v>77</v>
      </c>
      <c r="AV214" s="11" t="s">
        <v>74</v>
      </c>
      <c r="AW214" s="11" t="s">
        <v>34</v>
      </c>
      <c r="AX214" s="11" t="s">
        <v>70</v>
      </c>
      <c r="AY214" s="177" t="s">
        <v>131</v>
      </c>
    </row>
    <row r="215" spans="2:51" s="12" customFormat="1" ht="13.5">
      <c r="B215" s="182"/>
      <c r="D215" s="174" t="s">
        <v>140</v>
      </c>
      <c r="E215" s="183" t="s">
        <v>19</v>
      </c>
      <c r="F215" s="184" t="s">
        <v>280</v>
      </c>
      <c r="H215" s="185">
        <v>36.3</v>
      </c>
      <c r="I215" s="186"/>
      <c r="L215" s="182"/>
      <c r="M215" s="187"/>
      <c r="N215" s="188"/>
      <c r="O215" s="188"/>
      <c r="P215" s="188"/>
      <c r="Q215" s="188"/>
      <c r="R215" s="188"/>
      <c r="S215" s="188"/>
      <c r="T215" s="189"/>
      <c r="AT215" s="183" t="s">
        <v>140</v>
      </c>
      <c r="AU215" s="183" t="s">
        <v>77</v>
      </c>
      <c r="AV215" s="12" t="s">
        <v>77</v>
      </c>
      <c r="AW215" s="12" t="s">
        <v>34</v>
      </c>
      <c r="AX215" s="12" t="s">
        <v>70</v>
      </c>
      <c r="AY215" s="183" t="s">
        <v>131</v>
      </c>
    </row>
    <row r="216" spans="2:51" s="11" customFormat="1" ht="13.5">
      <c r="B216" s="173"/>
      <c r="D216" s="174" t="s">
        <v>140</v>
      </c>
      <c r="E216" s="175" t="s">
        <v>19</v>
      </c>
      <c r="F216" s="176" t="s">
        <v>281</v>
      </c>
      <c r="H216" s="177" t="s">
        <v>19</v>
      </c>
      <c r="I216" s="178"/>
      <c r="L216" s="173"/>
      <c r="M216" s="179"/>
      <c r="N216" s="180"/>
      <c r="O216" s="180"/>
      <c r="P216" s="180"/>
      <c r="Q216" s="180"/>
      <c r="R216" s="180"/>
      <c r="S216" s="180"/>
      <c r="T216" s="181"/>
      <c r="AT216" s="177" t="s">
        <v>140</v>
      </c>
      <c r="AU216" s="177" t="s">
        <v>77</v>
      </c>
      <c r="AV216" s="11" t="s">
        <v>74</v>
      </c>
      <c r="AW216" s="11" t="s">
        <v>34</v>
      </c>
      <c r="AX216" s="11" t="s">
        <v>70</v>
      </c>
      <c r="AY216" s="177" t="s">
        <v>131</v>
      </c>
    </row>
    <row r="217" spans="2:51" s="12" customFormat="1" ht="13.5">
      <c r="B217" s="182"/>
      <c r="D217" s="174" t="s">
        <v>140</v>
      </c>
      <c r="E217" s="183" t="s">
        <v>19</v>
      </c>
      <c r="F217" s="184" t="s">
        <v>282</v>
      </c>
      <c r="H217" s="185">
        <v>-1.6</v>
      </c>
      <c r="I217" s="186"/>
      <c r="L217" s="182"/>
      <c r="M217" s="187"/>
      <c r="N217" s="188"/>
      <c r="O217" s="188"/>
      <c r="P217" s="188"/>
      <c r="Q217" s="188"/>
      <c r="R217" s="188"/>
      <c r="S217" s="188"/>
      <c r="T217" s="189"/>
      <c r="AT217" s="183" t="s">
        <v>140</v>
      </c>
      <c r="AU217" s="183" t="s">
        <v>77</v>
      </c>
      <c r="AV217" s="12" t="s">
        <v>77</v>
      </c>
      <c r="AW217" s="12" t="s">
        <v>34</v>
      </c>
      <c r="AX217" s="12" t="s">
        <v>70</v>
      </c>
      <c r="AY217" s="183" t="s">
        <v>131</v>
      </c>
    </row>
    <row r="218" spans="2:51" s="11" customFormat="1" ht="13.5">
      <c r="B218" s="173"/>
      <c r="D218" s="174" t="s">
        <v>140</v>
      </c>
      <c r="E218" s="175" t="s">
        <v>19</v>
      </c>
      <c r="F218" s="176" t="s">
        <v>283</v>
      </c>
      <c r="H218" s="177" t="s">
        <v>19</v>
      </c>
      <c r="I218" s="178"/>
      <c r="L218" s="173"/>
      <c r="M218" s="179"/>
      <c r="N218" s="180"/>
      <c r="O218" s="180"/>
      <c r="P218" s="180"/>
      <c r="Q218" s="180"/>
      <c r="R218" s="180"/>
      <c r="S218" s="180"/>
      <c r="T218" s="181"/>
      <c r="AT218" s="177" t="s">
        <v>140</v>
      </c>
      <c r="AU218" s="177" t="s">
        <v>77</v>
      </c>
      <c r="AV218" s="11" t="s">
        <v>74</v>
      </c>
      <c r="AW218" s="11" t="s">
        <v>34</v>
      </c>
      <c r="AX218" s="11" t="s">
        <v>70</v>
      </c>
      <c r="AY218" s="177" t="s">
        <v>131</v>
      </c>
    </row>
    <row r="219" spans="2:51" s="12" customFormat="1" ht="13.5">
      <c r="B219" s="182"/>
      <c r="D219" s="174" t="s">
        <v>140</v>
      </c>
      <c r="E219" s="183" t="s">
        <v>19</v>
      </c>
      <c r="F219" s="184" t="s">
        <v>284</v>
      </c>
      <c r="H219" s="185">
        <v>17.6</v>
      </c>
      <c r="I219" s="186"/>
      <c r="L219" s="182"/>
      <c r="M219" s="187"/>
      <c r="N219" s="188"/>
      <c r="O219" s="188"/>
      <c r="P219" s="188"/>
      <c r="Q219" s="188"/>
      <c r="R219" s="188"/>
      <c r="S219" s="188"/>
      <c r="T219" s="189"/>
      <c r="AT219" s="183" t="s">
        <v>140</v>
      </c>
      <c r="AU219" s="183" t="s">
        <v>77</v>
      </c>
      <c r="AV219" s="12" t="s">
        <v>77</v>
      </c>
      <c r="AW219" s="12" t="s">
        <v>34</v>
      </c>
      <c r="AX219" s="12" t="s">
        <v>70</v>
      </c>
      <c r="AY219" s="183" t="s">
        <v>131</v>
      </c>
    </row>
    <row r="220" spans="2:51" s="13" customFormat="1" ht="13.5">
      <c r="B220" s="190"/>
      <c r="D220" s="191" t="s">
        <v>140</v>
      </c>
      <c r="E220" s="192" t="s">
        <v>19</v>
      </c>
      <c r="F220" s="193" t="s">
        <v>143</v>
      </c>
      <c r="H220" s="194">
        <v>70.313</v>
      </c>
      <c r="I220" s="195"/>
      <c r="L220" s="190"/>
      <c r="M220" s="196"/>
      <c r="N220" s="197"/>
      <c r="O220" s="197"/>
      <c r="P220" s="197"/>
      <c r="Q220" s="197"/>
      <c r="R220" s="197"/>
      <c r="S220" s="197"/>
      <c r="T220" s="198"/>
      <c r="AT220" s="199" t="s">
        <v>140</v>
      </c>
      <c r="AU220" s="199" t="s">
        <v>77</v>
      </c>
      <c r="AV220" s="13" t="s">
        <v>138</v>
      </c>
      <c r="AW220" s="13" t="s">
        <v>34</v>
      </c>
      <c r="AX220" s="13" t="s">
        <v>74</v>
      </c>
      <c r="AY220" s="199" t="s">
        <v>131</v>
      </c>
    </row>
    <row r="221" spans="2:65" s="1" customFormat="1" ht="31.5" customHeight="1">
      <c r="B221" s="160"/>
      <c r="C221" s="161" t="s">
        <v>285</v>
      </c>
      <c r="D221" s="161" t="s">
        <v>133</v>
      </c>
      <c r="E221" s="162" t="s">
        <v>286</v>
      </c>
      <c r="F221" s="163" t="s">
        <v>287</v>
      </c>
      <c r="G221" s="164" t="s">
        <v>212</v>
      </c>
      <c r="H221" s="165">
        <v>10.693</v>
      </c>
      <c r="I221" s="166"/>
      <c r="J221" s="167">
        <f>ROUND(I221*H221,2)</f>
        <v>0</v>
      </c>
      <c r="K221" s="163" t="s">
        <v>19</v>
      </c>
      <c r="L221" s="35"/>
      <c r="M221" s="168" t="s">
        <v>19</v>
      </c>
      <c r="N221" s="169" t="s">
        <v>41</v>
      </c>
      <c r="O221" s="36"/>
      <c r="P221" s="170">
        <f>O221*H221</f>
        <v>0</v>
      </c>
      <c r="Q221" s="170">
        <v>0.56301</v>
      </c>
      <c r="R221" s="170">
        <f>Q221*H221</f>
        <v>6.02026593</v>
      </c>
      <c r="S221" s="170">
        <v>0</v>
      </c>
      <c r="T221" s="171">
        <f>S221*H221</f>
        <v>0</v>
      </c>
      <c r="AR221" s="18" t="s">
        <v>138</v>
      </c>
      <c r="AT221" s="18" t="s">
        <v>133</v>
      </c>
      <c r="AU221" s="18" t="s">
        <v>77</v>
      </c>
      <c r="AY221" s="18" t="s">
        <v>131</v>
      </c>
      <c r="BE221" s="172">
        <f>IF(N221="základní",J221,0)</f>
        <v>0</v>
      </c>
      <c r="BF221" s="172">
        <f>IF(N221="snížená",J221,0)</f>
        <v>0</v>
      </c>
      <c r="BG221" s="172">
        <f>IF(N221="zákl. přenesená",J221,0)</f>
        <v>0</v>
      </c>
      <c r="BH221" s="172">
        <f>IF(N221="sníž. přenesená",J221,0)</f>
        <v>0</v>
      </c>
      <c r="BI221" s="172">
        <f>IF(N221="nulová",J221,0)</f>
        <v>0</v>
      </c>
      <c r="BJ221" s="18" t="s">
        <v>74</v>
      </c>
      <c r="BK221" s="172">
        <f>ROUND(I221*H221,2)</f>
        <v>0</v>
      </c>
      <c r="BL221" s="18" t="s">
        <v>138</v>
      </c>
      <c r="BM221" s="18" t="s">
        <v>288</v>
      </c>
    </row>
    <row r="222" spans="2:51" s="11" customFormat="1" ht="13.5">
      <c r="B222" s="173"/>
      <c r="D222" s="174" t="s">
        <v>140</v>
      </c>
      <c r="E222" s="175" t="s">
        <v>19</v>
      </c>
      <c r="F222" s="176" t="s">
        <v>289</v>
      </c>
      <c r="H222" s="177" t="s">
        <v>19</v>
      </c>
      <c r="I222" s="178"/>
      <c r="L222" s="173"/>
      <c r="M222" s="179"/>
      <c r="N222" s="180"/>
      <c r="O222" s="180"/>
      <c r="P222" s="180"/>
      <c r="Q222" s="180"/>
      <c r="R222" s="180"/>
      <c r="S222" s="180"/>
      <c r="T222" s="181"/>
      <c r="AT222" s="177" t="s">
        <v>140</v>
      </c>
      <c r="AU222" s="177" t="s">
        <v>77</v>
      </c>
      <c r="AV222" s="11" t="s">
        <v>74</v>
      </c>
      <c r="AW222" s="11" t="s">
        <v>34</v>
      </c>
      <c r="AX222" s="11" t="s">
        <v>70</v>
      </c>
      <c r="AY222" s="177" t="s">
        <v>131</v>
      </c>
    </row>
    <row r="223" spans="2:51" s="12" customFormat="1" ht="13.5">
      <c r="B223" s="182"/>
      <c r="D223" s="174" t="s">
        <v>140</v>
      </c>
      <c r="E223" s="183" t="s">
        <v>19</v>
      </c>
      <c r="F223" s="184" t="s">
        <v>290</v>
      </c>
      <c r="H223" s="185">
        <v>28.573</v>
      </c>
      <c r="I223" s="186"/>
      <c r="L223" s="182"/>
      <c r="M223" s="187"/>
      <c r="N223" s="188"/>
      <c r="O223" s="188"/>
      <c r="P223" s="188"/>
      <c r="Q223" s="188"/>
      <c r="R223" s="188"/>
      <c r="S223" s="188"/>
      <c r="T223" s="189"/>
      <c r="AT223" s="183" t="s">
        <v>140</v>
      </c>
      <c r="AU223" s="183" t="s">
        <v>77</v>
      </c>
      <c r="AV223" s="12" t="s">
        <v>77</v>
      </c>
      <c r="AW223" s="12" t="s">
        <v>34</v>
      </c>
      <c r="AX223" s="12" t="s">
        <v>70</v>
      </c>
      <c r="AY223" s="183" t="s">
        <v>131</v>
      </c>
    </row>
    <row r="224" spans="2:51" s="11" customFormat="1" ht="13.5">
      <c r="B224" s="173"/>
      <c r="D224" s="174" t="s">
        <v>140</v>
      </c>
      <c r="E224" s="175" t="s">
        <v>19</v>
      </c>
      <c r="F224" s="176" t="s">
        <v>291</v>
      </c>
      <c r="H224" s="177" t="s">
        <v>19</v>
      </c>
      <c r="I224" s="178"/>
      <c r="L224" s="173"/>
      <c r="M224" s="179"/>
      <c r="N224" s="180"/>
      <c r="O224" s="180"/>
      <c r="P224" s="180"/>
      <c r="Q224" s="180"/>
      <c r="R224" s="180"/>
      <c r="S224" s="180"/>
      <c r="T224" s="181"/>
      <c r="AT224" s="177" t="s">
        <v>140</v>
      </c>
      <c r="AU224" s="177" t="s">
        <v>77</v>
      </c>
      <c r="AV224" s="11" t="s">
        <v>74</v>
      </c>
      <c r="AW224" s="11" t="s">
        <v>34</v>
      </c>
      <c r="AX224" s="11" t="s">
        <v>70</v>
      </c>
      <c r="AY224" s="177" t="s">
        <v>131</v>
      </c>
    </row>
    <row r="225" spans="2:51" s="12" customFormat="1" ht="13.5">
      <c r="B225" s="182"/>
      <c r="D225" s="174" t="s">
        <v>140</v>
      </c>
      <c r="E225" s="183" t="s">
        <v>19</v>
      </c>
      <c r="F225" s="184" t="s">
        <v>292</v>
      </c>
      <c r="H225" s="185">
        <v>-15.75</v>
      </c>
      <c r="I225" s="186"/>
      <c r="L225" s="182"/>
      <c r="M225" s="187"/>
      <c r="N225" s="188"/>
      <c r="O225" s="188"/>
      <c r="P225" s="188"/>
      <c r="Q225" s="188"/>
      <c r="R225" s="188"/>
      <c r="S225" s="188"/>
      <c r="T225" s="189"/>
      <c r="AT225" s="183" t="s">
        <v>140</v>
      </c>
      <c r="AU225" s="183" t="s">
        <v>77</v>
      </c>
      <c r="AV225" s="12" t="s">
        <v>77</v>
      </c>
      <c r="AW225" s="12" t="s">
        <v>34</v>
      </c>
      <c r="AX225" s="12" t="s">
        <v>70</v>
      </c>
      <c r="AY225" s="183" t="s">
        <v>131</v>
      </c>
    </row>
    <row r="226" spans="2:51" s="12" customFormat="1" ht="13.5">
      <c r="B226" s="182"/>
      <c r="D226" s="174" t="s">
        <v>140</v>
      </c>
      <c r="E226" s="183" t="s">
        <v>19</v>
      </c>
      <c r="F226" s="184" t="s">
        <v>293</v>
      </c>
      <c r="H226" s="185">
        <v>-2.13</v>
      </c>
      <c r="I226" s="186"/>
      <c r="L226" s="182"/>
      <c r="M226" s="187"/>
      <c r="N226" s="188"/>
      <c r="O226" s="188"/>
      <c r="P226" s="188"/>
      <c r="Q226" s="188"/>
      <c r="R226" s="188"/>
      <c r="S226" s="188"/>
      <c r="T226" s="189"/>
      <c r="AT226" s="183" t="s">
        <v>140</v>
      </c>
      <c r="AU226" s="183" t="s">
        <v>77</v>
      </c>
      <c r="AV226" s="12" t="s">
        <v>77</v>
      </c>
      <c r="AW226" s="12" t="s">
        <v>34</v>
      </c>
      <c r="AX226" s="12" t="s">
        <v>70</v>
      </c>
      <c r="AY226" s="183" t="s">
        <v>131</v>
      </c>
    </row>
    <row r="227" spans="2:51" s="13" customFormat="1" ht="13.5">
      <c r="B227" s="190"/>
      <c r="D227" s="191" t="s">
        <v>140</v>
      </c>
      <c r="E227" s="192" t="s">
        <v>19</v>
      </c>
      <c r="F227" s="193" t="s">
        <v>143</v>
      </c>
      <c r="H227" s="194">
        <v>10.693</v>
      </c>
      <c r="I227" s="195"/>
      <c r="L227" s="190"/>
      <c r="M227" s="196"/>
      <c r="N227" s="197"/>
      <c r="O227" s="197"/>
      <c r="P227" s="197"/>
      <c r="Q227" s="197"/>
      <c r="R227" s="197"/>
      <c r="S227" s="197"/>
      <c r="T227" s="198"/>
      <c r="AT227" s="199" t="s">
        <v>140</v>
      </c>
      <c r="AU227" s="199" t="s">
        <v>77</v>
      </c>
      <c r="AV227" s="13" t="s">
        <v>138</v>
      </c>
      <c r="AW227" s="13" t="s">
        <v>34</v>
      </c>
      <c r="AX227" s="13" t="s">
        <v>74</v>
      </c>
      <c r="AY227" s="199" t="s">
        <v>131</v>
      </c>
    </row>
    <row r="228" spans="2:65" s="1" customFormat="1" ht="31.5" customHeight="1">
      <c r="B228" s="160"/>
      <c r="C228" s="161" t="s">
        <v>7</v>
      </c>
      <c r="D228" s="161" t="s">
        <v>133</v>
      </c>
      <c r="E228" s="162" t="s">
        <v>294</v>
      </c>
      <c r="F228" s="163" t="s">
        <v>295</v>
      </c>
      <c r="G228" s="164" t="s">
        <v>212</v>
      </c>
      <c r="H228" s="165">
        <v>13.75</v>
      </c>
      <c r="I228" s="166"/>
      <c r="J228" s="167">
        <f>ROUND(I228*H228,2)</f>
        <v>0</v>
      </c>
      <c r="K228" s="163" t="s">
        <v>19</v>
      </c>
      <c r="L228" s="35"/>
      <c r="M228" s="168" t="s">
        <v>19</v>
      </c>
      <c r="N228" s="169" t="s">
        <v>41</v>
      </c>
      <c r="O228" s="36"/>
      <c r="P228" s="170">
        <f>O228*H228</f>
        <v>0</v>
      </c>
      <c r="Q228" s="170">
        <v>0.67489</v>
      </c>
      <c r="R228" s="170">
        <f>Q228*H228</f>
        <v>9.2797375</v>
      </c>
      <c r="S228" s="170">
        <v>0</v>
      </c>
      <c r="T228" s="171">
        <f>S228*H228</f>
        <v>0</v>
      </c>
      <c r="AR228" s="18" t="s">
        <v>138</v>
      </c>
      <c r="AT228" s="18" t="s">
        <v>133</v>
      </c>
      <c r="AU228" s="18" t="s">
        <v>77</v>
      </c>
      <c r="AY228" s="18" t="s">
        <v>131</v>
      </c>
      <c r="BE228" s="172">
        <f>IF(N228="základní",J228,0)</f>
        <v>0</v>
      </c>
      <c r="BF228" s="172">
        <f>IF(N228="snížená",J228,0)</f>
        <v>0</v>
      </c>
      <c r="BG228" s="172">
        <f>IF(N228="zákl. přenesená",J228,0)</f>
        <v>0</v>
      </c>
      <c r="BH228" s="172">
        <f>IF(N228="sníž. přenesená",J228,0)</f>
        <v>0</v>
      </c>
      <c r="BI228" s="172">
        <f>IF(N228="nulová",J228,0)</f>
        <v>0</v>
      </c>
      <c r="BJ228" s="18" t="s">
        <v>74</v>
      </c>
      <c r="BK228" s="172">
        <f>ROUND(I228*H228,2)</f>
        <v>0</v>
      </c>
      <c r="BL228" s="18" t="s">
        <v>138</v>
      </c>
      <c r="BM228" s="18" t="s">
        <v>296</v>
      </c>
    </row>
    <row r="229" spans="2:51" s="11" customFormat="1" ht="13.5">
      <c r="B229" s="173"/>
      <c r="D229" s="174" t="s">
        <v>140</v>
      </c>
      <c r="E229" s="175" t="s">
        <v>19</v>
      </c>
      <c r="F229" s="176" t="s">
        <v>297</v>
      </c>
      <c r="H229" s="177" t="s">
        <v>19</v>
      </c>
      <c r="I229" s="178"/>
      <c r="L229" s="173"/>
      <c r="M229" s="179"/>
      <c r="N229" s="180"/>
      <c r="O229" s="180"/>
      <c r="P229" s="180"/>
      <c r="Q229" s="180"/>
      <c r="R229" s="180"/>
      <c r="S229" s="180"/>
      <c r="T229" s="181"/>
      <c r="AT229" s="177" t="s">
        <v>140</v>
      </c>
      <c r="AU229" s="177" t="s">
        <v>77</v>
      </c>
      <c r="AV229" s="11" t="s">
        <v>74</v>
      </c>
      <c r="AW229" s="11" t="s">
        <v>34</v>
      </c>
      <c r="AX229" s="11" t="s">
        <v>70</v>
      </c>
      <c r="AY229" s="177" t="s">
        <v>131</v>
      </c>
    </row>
    <row r="230" spans="2:51" s="12" customFormat="1" ht="13.5">
      <c r="B230" s="182"/>
      <c r="D230" s="174" t="s">
        <v>140</v>
      </c>
      <c r="E230" s="183" t="s">
        <v>19</v>
      </c>
      <c r="F230" s="184" t="s">
        <v>298</v>
      </c>
      <c r="H230" s="185">
        <v>13.75</v>
      </c>
      <c r="I230" s="186"/>
      <c r="L230" s="182"/>
      <c r="M230" s="187"/>
      <c r="N230" s="188"/>
      <c r="O230" s="188"/>
      <c r="P230" s="188"/>
      <c r="Q230" s="188"/>
      <c r="R230" s="188"/>
      <c r="S230" s="188"/>
      <c r="T230" s="189"/>
      <c r="AT230" s="183" t="s">
        <v>140</v>
      </c>
      <c r="AU230" s="183" t="s">
        <v>77</v>
      </c>
      <c r="AV230" s="12" t="s">
        <v>77</v>
      </c>
      <c r="AW230" s="12" t="s">
        <v>34</v>
      </c>
      <c r="AX230" s="12" t="s">
        <v>70</v>
      </c>
      <c r="AY230" s="183" t="s">
        <v>131</v>
      </c>
    </row>
    <row r="231" spans="2:51" s="13" customFormat="1" ht="13.5">
      <c r="B231" s="190"/>
      <c r="D231" s="191" t="s">
        <v>140</v>
      </c>
      <c r="E231" s="192" t="s">
        <v>19</v>
      </c>
      <c r="F231" s="193" t="s">
        <v>143</v>
      </c>
      <c r="H231" s="194">
        <v>13.75</v>
      </c>
      <c r="I231" s="195"/>
      <c r="L231" s="190"/>
      <c r="M231" s="196"/>
      <c r="N231" s="197"/>
      <c r="O231" s="197"/>
      <c r="P231" s="197"/>
      <c r="Q231" s="197"/>
      <c r="R231" s="197"/>
      <c r="S231" s="197"/>
      <c r="T231" s="198"/>
      <c r="AT231" s="199" t="s">
        <v>140</v>
      </c>
      <c r="AU231" s="199" t="s">
        <v>77</v>
      </c>
      <c r="AV231" s="13" t="s">
        <v>138</v>
      </c>
      <c r="AW231" s="13" t="s">
        <v>34</v>
      </c>
      <c r="AX231" s="13" t="s">
        <v>74</v>
      </c>
      <c r="AY231" s="199" t="s">
        <v>131</v>
      </c>
    </row>
    <row r="232" spans="2:65" s="1" customFormat="1" ht="31.5" customHeight="1">
      <c r="B232" s="160"/>
      <c r="C232" s="161" t="s">
        <v>299</v>
      </c>
      <c r="D232" s="161" t="s">
        <v>133</v>
      </c>
      <c r="E232" s="162" t="s">
        <v>300</v>
      </c>
      <c r="F232" s="163" t="s">
        <v>301</v>
      </c>
      <c r="G232" s="164" t="s">
        <v>136</v>
      </c>
      <c r="H232" s="165">
        <v>19.199</v>
      </c>
      <c r="I232" s="166"/>
      <c r="J232" s="167">
        <f>ROUND(I232*H232,2)</f>
        <v>0</v>
      </c>
      <c r="K232" s="163" t="s">
        <v>137</v>
      </c>
      <c r="L232" s="35"/>
      <c r="M232" s="168" t="s">
        <v>19</v>
      </c>
      <c r="N232" s="169" t="s">
        <v>41</v>
      </c>
      <c r="O232" s="36"/>
      <c r="P232" s="170">
        <f>O232*H232</f>
        <v>0</v>
      </c>
      <c r="Q232" s="170">
        <v>0.702968</v>
      </c>
      <c r="R232" s="170">
        <f>Q232*H232</f>
        <v>13.496282632000002</v>
      </c>
      <c r="S232" s="170">
        <v>0</v>
      </c>
      <c r="T232" s="171">
        <f>S232*H232</f>
        <v>0</v>
      </c>
      <c r="AR232" s="18" t="s">
        <v>138</v>
      </c>
      <c r="AT232" s="18" t="s">
        <v>133</v>
      </c>
      <c r="AU232" s="18" t="s">
        <v>77</v>
      </c>
      <c r="AY232" s="18" t="s">
        <v>131</v>
      </c>
      <c r="BE232" s="172">
        <f>IF(N232="základní",J232,0)</f>
        <v>0</v>
      </c>
      <c r="BF232" s="172">
        <f>IF(N232="snížená",J232,0)</f>
        <v>0</v>
      </c>
      <c r="BG232" s="172">
        <f>IF(N232="zákl. přenesená",J232,0)</f>
        <v>0</v>
      </c>
      <c r="BH232" s="172">
        <f>IF(N232="sníž. přenesená",J232,0)</f>
        <v>0</v>
      </c>
      <c r="BI232" s="172">
        <f>IF(N232="nulová",J232,0)</f>
        <v>0</v>
      </c>
      <c r="BJ232" s="18" t="s">
        <v>74</v>
      </c>
      <c r="BK232" s="172">
        <f>ROUND(I232*H232,2)</f>
        <v>0</v>
      </c>
      <c r="BL232" s="18" t="s">
        <v>138</v>
      </c>
      <c r="BM232" s="18" t="s">
        <v>302</v>
      </c>
    </row>
    <row r="233" spans="2:51" s="11" customFormat="1" ht="13.5">
      <c r="B233" s="173"/>
      <c r="D233" s="174" t="s">
        <v>140</v>
      </c>
      <c r="E233" s="175" t="s">
        <v>19</v>
      </c>
      <c r="F233" s="176" t="s">
        <v>303</v>
      </c>
      <c r="H233" s="177" t="s">
        <v>19</v>
      </c>
      <c r="I233" s="178"/>
      <c r="L233" s="173"/>
      <c r="M233" s="179"/>
      <c r="N233" s="180"/>
      <c r="O233" s="180"/>
      <c r="P233" s="180"/>
      <c r="Q233" s="180"/>
      <c r="R233" s="180"/>
      <c r="S233" s="180"/>
      <c r="T233" s="181"/>
      <c r="AT233" s="177" t="s">
        <v>140</v>
      </c>
      <c r="AU233" s="177" t="s">
        <v>77</v>
      </c>
      <c r="AV233" s="11" t="s">
        <v>74</v>
      </c>
      <c r="AW233" s="11" t="s">
        <v>34</v>
      </c>
      <c r="AX233" s="11" t="s">
        <v>70</v>
      </c>
      <c r="AY233" s="177" t="s">
        <v>131</v>
      </c>
    </row>
    <row r="234" spans="2:51" s="11" customFormat="1" ht="13.5">
      <c r="B234" s="173"/>
      <c r="D234" s="174" t="s">
        <v>140</v>
      </c>
      <c r="E234" s="175" t="s">
        <v>19</v>
      </c>
      <c r="F234" s="176" t="s">
        <v>304</v>
      </c>
      <c r="H234" s="177" t="s">
        <v>19</v>
      </c>
      <c r="I234" s="178"/>
      <c r="L234" s="173"/>
      <c r="M234" s="179"/>
      <c r="N234" s="180"/>
      <c r="O234" s="180"/>
      <c r="P234" s="180"/>
      <c r="Q234" s="180"/>
      <c r="R234" s="180"/>
      <c r="S234" s="180"/>
      <c r="T234" s="181"/>
      <c r="AT234" s="177" t="s">
        <v>140</v>
      </c>
      <c r="AU234" s="177" t="s">
        <v>77</v>
      </c>
      <c r="AV234" s="11" t="s">
        <v>74</v>
      </c>
      <c r="AW234" s="11" t="s">
        <v>34</v>
      </c>
      <c r="AX234" s="11" t="s">
        <v>70</v>
      </c>
      <c r="AY234" s="177" t="s">
        <v>131</v>
      </c>
    </row>
    <row r="235" spans="2:51" s="12" customFormat="1" ht="13.5">
      <c r="B235" s="182"/>
      <c r="D235" s="174" t="s">
        <v>140</v>
      </c>
      <c r="E235" s="183" t="s">
        <v>19</v>
      </c>
      <c r="F235" s="184" t="s">
        <v>305</v>
      </c>
      <c r="H235" s="185">
        <v>8.489</v>
      </c>
      <c r="I235" s="186"/>
      <c r="L235" s="182"/>
      <c r="M235" s="187"/>
      <c r="N235" s="188"/>
      <c r="O235" s="188"/>
      <c r="P235" s="188"/>
      <c r="Q235" s="188"/>
      <c r="R235" s="188"/>
      <c r="S235" s="188"/>
      <c r="T235" s="189"/>
      <c r="AT235" s="183" t="s">
        <v>140</v>
      </c>
      <c r="AU235" s="183" t="s">
        <v>77</v>
      </c>
      <c r="AV235" s="12" t="s">
        <v>77</v>
      </c>
      <c r="AW235" s="12" t="s">
        <v>34</v>
      </c>
      <c r="AX235" s="12" t="s">
        <v>70</v>
      </c>
      <c r="AY235" s="183" t="s">
        <v>131</v>
      </c>
    </row>
    <row r="236" spans="2:51" s="11" customFormat="1" ht="13.5">
      <c r="B236" s="173"/>
      <c r="D236" s="174" t="s">
        <v>140</v>
      </c>
      <c r="E236" s="175" t="s">
        <v>19</v>
      </c>
      <c r="F236" s="176" t="s">
        <v>291</v>
      </c>
      <c r="H236" s="177" t="s">
        <v>19</v>
      </c>
      <c r="I236" s="178"/>
      <c r="L236" s="173"/>
      <c r="M236" s="179"/>
      <c r="N236" s="180"/>
      <c r="O236" s="180"/>
      <c r="P236" s="180"/>
      <c r="Q236" s="180"/>
      <c r="R236" s="180"/>
      <c r="S236" s="180"/>
      <c r="T236" s="181"/>
      <c r="AT236" s="177" t="s">
        <v>140</v>
      </c>
      <c r="AU236" s="177" t="s">
        <v>77</v>
      </c>
      <c r="AV236" s="11" t="s">
        <v>74</v>
      </c>
      <c r="AW236" s="11" t="s">
        <v>34</v>
      </c>
      <c r="AX236" s="11" t="s">
        <v>70</v>
      </c>
      <c r="AY236" s="177" t="s">
        <v>131</v>
      </c>
    </row>
    <row r="237" spans="2:51" s="12" customFormat="1" ht="13.5">
      <c r="B237" s="182"/>
      <c r="D237" s="174" t="s">
        <v>140</v>
      </c>
      <c r="E237" s="183" t="s">
        <v>19</v>
      </c>
      <c r="F237" s="184" t="s">
        <v>306</v>
      </c>
      <c r="H237" s="185">
        <v>-0.42</v>
      </c>
      <c r="I237" s="186"/>
      <c r="L237" s="182"/>
      <c r="M237" s="187"/>
      <c r="N237" s="188"/>
      <c r="O237" s="188"/>
      <c r="P237" s="188"/>
      <c r="Q237" s="188"/>
      <c r="R237" s="188"/>
      <c r="S237" s="188"/>
      <c r="T237" s="189"/>
      <c r="AT237" s="183" t="s">
        <v>140</v>
      </c>
      <c r="AU237" s="183" t="s">
        <v>77</v>
      </c>
      <c r="AV237" s="12" t="s">
        <v>77</v>
      </c>
      <c r="AW237" s="12" t="s">
        <v>34</v>
      </c>
      <c r="AX237" s="12" t="s">
        <v>70</v>
      </c>
      <c r="AY237" s="183" t="s">
        <v>131</v>
      </c>
    </row>
    <row r="238" spans="2:51" s="12" customFormat="1" ht="13.5">
      <c r="B238" s="182"/>
      <c r="D238" s="174" t="s">
        <v>140</v>
      </c>
      <c r="E238" s="183" t="s">
        <v>19</v>
      </c>
      <c r="F238" s="184" t="s">
        <v>307</v>
      </c>
      <c r="H238" s="185">
        <v>-1.122</v>
      </c>
      <c r="I238" s="186"/>
      <c r="L238" s="182"/>
      <c r="M238" s="187"/>
      <c r="N238" s="188"/>
      <c r="O238" s="188"/>
      <c r="P238" s="188"/>
      <c r="Q238" s="188"/>
      <c r="R238" s="188"/>
      <c r="S238" s="188"/>
      <c r="T238" s="189"/>
      <c r="AT238" s="183" t="s">
        <v>140</v>
      </c>
      <c r="AU238" s="183" t="s">
        <v>77</v>
      </c>
      <c r="AV238" s="12" t="s">
        <v>77</v>
      </c>
      <c r="AW238" s="12" t="s">
        <v>34</v>
      </c>
      <c r="AX238" s="12" t="s">
        <v>70</v>
      </c>
      <c r="AY238" s="183" t="s">
        <v>131</v>
      </c>
    </row>
    <row r="239" spans="2:51" s="12" customFormat="1" ht="13.5">
      <c r="B239" s="182"/>
      <c r="D239" s="174" t="s">
        <v>140</v>
      </c>
      <c r="E239" s="183" t="s">
        <v>19</v>
      </c>
      <c r="F239" s="184" t="s">
        <v>308</v>
      </c>
      <c r="H239" s="185">
        <v>-0.825</v>
      </c>
      <c r="I239" s="186"/>
      <c r="L239" s="182"/>
      <c r="M239" s="187"/>
      <c r="N239" s="188"/>
      <c r="O239" s="188"/>
      <c r="P239" s="188"/>
      <c r="Q239" s="188"/>
      <c r="R239" s="188"/>
      <c r="S239" s="188"/>
      <c r="T239" s="189"/>
      <c r="AT239" s="183" t="s">
        <v>140</v>
      </c>
      <c r="AU239" s="183" t="s">
        <v>77</v>
      </c>
      <c r="AV239" s="12" t="s">
        <v>77</v>
      </c>
      <c r="AW239" s="12" t="s">
        <v>34</v>
      </c>
      <c r="AX239" s="12" t="s">
        <v>70</v>
      </c>
      <c r="AY239" s="183" t="s">
        <v>131</v>
      </c>
    </row>
    <row r="240" spans="2:51" s="11" customFormat="1" ht="13.5">
      <c r="B240" s="173"/>
      <c r="D240" s="174" t="s">
        <v>140</v>
      </c>
      <c r="E240" s="175" t="s">
        <v>19</v>
      </c>
      <c r="F240" s="176" t="s">
        <v>309</v>
      </c>
      <c r="H240" s="177" t="s">
        <v>19</v>
      </c>
      <c r="I240" s="178"/>
      <c r="L240" s="173"/>
      <c r="M240" s="179"/>
      <c r="N240" s="180"/>
      <c r="O240" s="180"/>
      <c r="P240" s="180"/>
      <c r="Q240" s="180"/>
      <c r="R240" s="180"/>
      <c r="S240" s="180"/>
      <c r="T240" s="181"/>
      <c r="AT240" s="177" t="s">
        <v>140</v>
      </c>
      <c r="AU240" s="177" t="s">
        <v>77</v>
      </c>
      <c r="AV240" s="11" t="s">
        <v>74</v>
      </c>
      <c r="AW240" s="11" t="s">
        <v>34</v>
      </c>
      <c r="AX240" s="11" t="s">
        <v>70</v>
      </c>
      <c r="AY240" s="177" t="s">
        <v>131</v>
      </c>
    </row>
    <row r="241" spans="2:51" s="12" customFormat="1" ht="13.5">
      <c r="B241" s="182"/>
      <c r="D241" s="174" t="s">
        <v>140</v>
      </c>
      <c r="E241" s="183" t="s">
        <v>19</v>
      </c>
      <c r="F241" s="184" t="s">
        <v>310</v>
      </c>
      <c r="H241" s="185">
        <v>8.217</v>
      </c>
      <c r="I241" s="186"/>
      <c r="L241" s="182"/>
      <c r="M241" s="187"/>
      <c r="N241" s="188"/>
      <c r="O241" s="188"/>
      <c r="P241" s="188"/>
      <c r="Q241" s="188"/>
      <c r="R241" s="188"/>
      <c r="S241" s="188"/>
      <c r="T241" s="189"/>
      <c r="AT241" s="183" t="s">
        <v>140</v>
      </c>
      <c r="AU241" s="183" t="s">
        <v>77</v>
      </c>
      <c r="AV241" s="12" t="s">
        <v>77</v>
      </c>
      <c r="AW241" s="12" t="s">
        <v>34</v>
      </c>
      <c r="AX241" s="12" t="s">
        <v>70</v>
      </c>
      <c r="AY241" s="183" t="s">
        <v>131</v>
      </c>
    </row>
    <row r="242" spans="2:51" s="11" customFormat="1" ht="13.5">
      <c r="B242" s="173"/>
      <c r="D242" s="174" t="s">
        <v>140</v>
      </c>
      <c r="E242" s="175" t="s">
        <v>19</v>
      </c>
      <c r="F242" s="176" t="s">
        <v>291</v>
      </c>
      <c r="H242" s="177" t="s">
        <v>19</v>
      </c>
      <c r="I242" s="178"/>
      <c r="L242" s="173"/>
      <c r="M242" s="179"/>
      <c r="N242" s="180"/>
      <c r="O242" s="180"/>
      <c r="P242" s="180"/>
      <c r="Q242" s="180"/>
      <c r="R242" s="180"/>
      <c r="S242" s="180"/>
      <c r="T242" s="181"/>
      <c r="AT242" s="177" t="s">
        <v>140</v>
      </c>
      <c r="AU242" s="177" t="s">
        <v>77</v>
      </c>
      <c r="AV242" s="11" t="s">
        <v>74</v>
      </c>
      <c r="AW242" s="11" t="s">
        <v>34</v>
      </c>
      <c r="AX242" s="11" t="s">
        <v>70</v>
      </c>
      <c r="AY242" s="177" t="s">
        <v>131</v>
      </c>
    </row>
    <row r="243" spans="2:51" s="12" customFormat="1" ht="13.5">
      <c r="B243" s="182"/>
      <c r="D243" s="174" t="s">
        <v>140</v>
      </c>
      <c r="E243" s="183" t="s">
        <v>19</v>
      </c>
      <c r="F243" s="184" t="s">
        <v>311</v>
      </c>
      <c r="H243" s="185">
        <v>-0.66</v>
      </c>
      <c r="I243" s="186"/>
      <c r="L243" s="182"/>
      <c r="M243" s="187"/>
      <c r="N243" s="188"/>
      <c r="O243" s="188"/>
      <c r="P243" s="188"/>
      <c r="Q243" s="188"/>
      <c r="R243" s="188"/>
      <c r="S243" s="188"/>
      <c r="T243" s="189"/>
      <c r="AT243" s="183" t="s">
        <v>140</v>
      </c>
      <c r="AU243" s="183" t="s">
        <v>77</v>
      </c>
      <c r="AV243" s="12" t="s">
        <v>77</v>
      </c>
      <c r="AW243" s="12" t="s">
        <v>34</v>
      </c>
      <c r="AX243" s="12" t="s">
        <v>70</v>
      </c>
      <c r="AY243" s="183" t="s">
        <v>131</v>
      </c>
    </row>
    <row r="244" spans="2:51" s="11" customFormat="1" ht="13.5">
      <c r="B244" s="173"/>
      <c r="D244" s="174" t="s">
        <v>140</v>
      </c>
      <c r="E244" s="175" t="s">
        <v>19</v>
      </c>
      <c r="F244" s="176" t="s">
        <v>312</v>
      </c>
      <c r="H244" s="177" t="s">
        <v>19</v>
      </c>
      <c r="I244" s="178"/>
      <c r="L244" s="173"/>
      <c r="M244" s="179"/>
      <c r="N244" s="180"/>
      <c r="O244" s="180"/>
      <c r="P244" s="180"/>
      <c r="Q244" s="180"/>
      <c r="R244" s="180"/>
      <c r="S244" s="180"/>
      <c r="T244" s="181"/>
      <c r="AT244" s="177" t="s">
        <v>140</v>
      </c>
      <c r="AU244" s="177" t="s">
        <v>77</v>
      </c>
      <c r="AV244" s="11" t="s">
        <v>74</v>
      </c>
      <c r="AW244" s="11" t="s">
        <v>34</v>
      </c>
      <c r="AX244" s="11" t="s">
        <v>70</v>
      </c>
      <c r="AY244" s="177" t="s">
        <v>131</v>
      </c>
    </row>
    <row r="245" spans="2:51" s="12" customFormat="1" ht="13.5">
      <c r="B245" s="182"/>
      <c r="D245" s="174" t="s">
        <v>140</v>
      </c>
      <c r="E245" s="183" t="s">
        <v>19</v>
      </c>
      <c r="F245" s="184" t="s">
        <v>313</v>
      </c>
      <c r="H245" s="185">
        <v>0.743</v>
      </c>
      <c r="I245" s="186"/>
      <c r="L245" s="182"/>
      <c r="M245" s="187"/>
      <c r="N245" s="188"/>
      <c r="O245" s="188"/>
      <c r="P245" s="188"/>
      <c r="Q245" s="188"/>
      <c r="R245" s="188"/>
      <c r="S245" s="188"/>
      <c r="T245" s="189"/>
      <c r="AT245" s="183" t="s">
        <v>140</v>
      </c>
      <c r="AU245" s="183" t="s">
        <v>77</v>
      </c>
      <c r="AV245" s="12" t="s">
        <v>77</v>
      </c>
      <c r="AW245" s="12" t="s">
        <v>34</v>
      </c>
      <c r="AX245" s="12" t="s">
        <v>70</v>
      </c>
      <c r="AY245" s="183" t="s">
        <v>131</v>
      </c>
    </row>
    <row r="246" spans="2:51" s="11" customFormat="1" ht="13.5">
      <c r="B246" s="173"/>
      <c r="D246" s="174" t="s">
        <v>140</v>
      </c>
      <c r="E246" s="175" t="s">
        <v>19</v>
      </c>
      <c r="F246" s="176" t="s">
        <v>314</v>
      </c>
      <c r="H246" s="177" t="s">
        <v>19</v>
      </c>
      <c r="I246" s="178"/>
      <c r="L246" s="173"/>
      <c r="M246" s="179"/>
      <c r="N246" s="180"/>
      <c r="O246" s="180"/>
      <c r="P246" s="180"/>
      <c r="Q246" s="180"/>
      <c r="R246" s="180"/>
      <c r="S246" s="180"/>
      <c r="T246" s="181"/>
      <c r="AT246" s="177" t="s">
        <v>140</v>
      </c>
      <c r="AU246" s="177" t="s">
        <v>77</v>
      </c>
      <c r="AV246" s="11" t="s">
        <v>74</v>
      </c>
      <c r="AW246" s="11" t="s">
        <v>34</v>
      </c>
      <c r="AX246" s="11" t="s">
        <v>70</v>
      </c>
      <c r="AY246" s="177" t="s">
        <v>131</v>
      </c>
    </row>
    <row r="247" spans="2:51" s="12" customFormat="1" ht="13.5">
      <c r="B247" s="182"/>
      <c r="D247" s="174" t="s">
        <v>140</v>
      </c>
      <c r="E247" s="183" t="s">
        <v>19</v>
      </c>
      <c r="F247" s="184" t="s">
        <v>315</v>
      </c>
      <c r="H247" s="185">
        <v>0.182</v>
      </c>
      <c r="I247" s="186"/>
      <c r="L247" s="182"/>
      <c r="M247" s="187"/>
      <c r="N247" s="188"/>
      <c r="O247" s="188"/>
      <c r="P247" s="188"/>
      <c r="Q247" s="188"/>
      <c r="R247" s="188"/>
      <c r="S247" s="188"/>
      <c r="T247" s="189"/>
      <c r="AT247" s="183" t="s">
        <v>140</v>
      </c>
      <c r="AU247" s="183" t="s">
        <v>77</v>
      </c>
      <c r="AV247" s="12" t="s">
        <v>77</v>
      </c>
      <c r="AW247" s="12" t="s">
        <v>34</v>
      </c>
      <c r="AX247" s="12" t="s">
        <v>70</v>
      </c>
      <c r="AY247" s="183" t="s">
        <v>131</v>
      </c>
    </row>
    <row r="248" spans="2:51" s="14" customFormat="1" ht="13.5">
      <c r="B248" s="204"/>
      <c r="D248" s="174" t="s">
        <v>140</v>
      </c>
      <c r="E248" s="205" t="s">
        <v>19</v>
      </c>
      <c r="F248" s="206" t="s">
        <v>316</v>
      </c>
      <c r="H248" s="207">
        <v>14.604</v>
      </c>
      <c r="I248" s="208"/>
      <c r="L248" s="204"/>
      <c r="M248" s="209"/>
      <c r="N248" s="210"/>
      <c r="O248" s="210"/>
      <c r="P248" s="210"/>
      <c r="Q248" s="210"/>
      <c r="R248" s="210"/>
      <c r="S248" s="210"/>
      <c r="T248" s="211"/>
      <c r="AT248" s="205" t="s">
        <v>140</v>
      </c>
      <c r="AU248" s="205" t="s">
        <v>77</v>
      </c>
      <c r="AV248" s="14" t="s">
        <v>149</v>
      </c>
      <c r="AW248" s="14" t="s">
        <v>34</v>
      </c>
      <c r="AX248" s="14" t="s">
        <v>70</v>
      </c>
      <c r="AY248" s="205" t="s">
        <v>131</v>
      </c>
    </row>
    <row r="249" spans="2:51" s="11" customFormat="1" ht="13.5">
      <c r="B249" s="173"/>
      <c r="D249" s="174" t="s">
        <v>140</v>
      </c>
      <c r="E249" s="175" t="s">
        <v>19</v>
      </c>
      <c r="F249" s="176" t="s">
        <v>317</v>
      </c>
      <c r="H249" s="177" t="s">
        <v>19</v>
      </c>
      <c r="I249" s="178"/>
      <c r="L249" s="173"/>
      <c r="M249" s="179"/>
      <c r="N249" s="180"/>
      <c r="O249" s="180"/>
      <c r="P249" s="180"/>
      <c r="Q249" s="180"/>
      <c r="R249" s="180"/>
      <c r="S249" s="180"/>
      <c r="T249" s="181"/>
      <c r="AT249" s="177" t="s">
        <v>140</v>
      </c>
      <c r="AU249" s="177" t="s">
        <v>77</v>
      </c>
      <c r="AV249" s="11" t="s">
        <v>74</v>
      </c>
      <c r="AW249" s="11" t="s">
        <v>34</v>
      </c>
      <c r="AX249" s="11" t="s">
        <v>70</v>
      </c>
      <c r="AY249" s="177" t="s">
        <v>131</v>
      </c>
    </row>
    <row r="250" spans="2:51" s="12" customFormat="1" ht="13.5">
      <c r="B250" s="182"/>
      <c r="D250" s="174" t="s">
        <v>140</v>
      </c>
      <c r="E250" s="183" t="s">
        <v>19</v>
      </c>
      <c r="F250" s="184" t="s">
        <v>318</v>
      </c>
      <c r="H250" s="185">
        <v>2.072</v>
      </c>
      <c r="I250" s="186"/>
      <c r="L250" s="182"/>
      <c r="M250" s="187"/>
      <c r="N250" s="188"/>
      <c r="O250" s="188"/>
      <c r="P250" s="188"/>
      <c r="Q250" s="188"/>
      <c r="R250" s="188"/>
      <c r="S250" s="188"/>
      <c r="T250" s="189"/>
      <c r="AT250" s="183" t="s">
        <v>140</v>
      </c>
      <c r="AU250" s="183" t="s">
        <v>77</v>
      </c>
      <c r="AV250" s="12" t="s">
        <v>77</v>
      </c>
      <c r="AW250" s="12" t="s">
        <v>34</v>
      </c>
      <c r="AX250" s="12" t="s">
        <v>70</v>
      </c>
      <c r="AY250" s="183" t="s">
        <v>131</v>
      </c>
    </row>
    <row r="251" spans="2:51" s="11" customFormat="1" ht="13.5">
      <c r="B251" s="173"/>
      <c r="D251" s="174" t="s">
        <v>140</v>
      </c>
      <c r="E251" s="175" t="s">
        <v>19</v>
      </c>
      <c r="F251" s="176" t="s">
        <v>319</v>
      </c>
      <c r="H251" s="177" t="s">
        <v>19</v>
      </c>
      <c r="I251" s="178"/>
      <c r="L251" s="173"/>
      <c r="M251" s="179"/>
      <c r="N251" s="180"/>
      <c r="O251" s="180"/>
      <c r="P251" s="180"/>
      <c r="Q251" s="180"/>
      <c r="R251" s="180"/>
      <c r="S251" s="180"/>
      <c r="T251" s="181"/>
      <c r="AT251" s="177" t="s">
        <v>140</v>
      </c>
      <c r="AU251" s="177" t="s">
        <v>77</v>
      </c>
      <c r="AV251" s="11" t="s">
        <v>74</v>
      </c>
      <c r="AW251" s="11" t="s">
        <v>34</v>
      </c>
      <c r="AX251" s="11" t="s">
        <v>70</v>
      </c>
      <c r="AY251" s="177" t="s">
        <v>131</v>
      </c>
    </row>
    <row r="252" spans="2:51" s="12" customFormat="1" ht="13.5">
      <c r="B252" s="182"/>
      <c r="D252" s="174" t="s">
        <v>140</v>
      </c>
      <c r="E252" s="183" t="s">
        <v>19</v>
      </c>
      <c r="F252" s="184" t="s">
        <v>320</v>
      </c>
      <c r="H252" s="185">
        <v>2.523</v>
      </c>
      <c r="I252" s="186"/>
      <c r="L252" s="182"/>
      <c r="M252" s="187"/>
      <c r="N252" s="188"/>
      <c r="O252" s="188"/>
      <c r="P252" s="188"/>
      <c r="Q252" s="188"/>
      <c r="R252" s="188"/>
      <c r="S252" s="188"/>
      <c r="T252" s="189"/>
      <c r="AT252" s="183" t="s">
        <v>140</v>
      </c>
      <c r="AU252" s="183" t="s">
        <v>77</v>
      </c>
      <c r="AV252" s="12" t="s">
        <v>77</v>
      </c>
      <c r="AW252" s="12" t="s">
        <v>34</v>
      </c>
      <c r="AX252" s="12" t="s">
        <v>70</v>
      </c>
      <c r="AY252" s="183" t="s">
        <v>131</v>
      </c>
    </row>
    <row r="253" spans="2:51" s="14" customFormat="1" ht="13.5">
      <c r="B253" s="204"/>
      <c r="D253" s="174" t="s">
        <v>140</v>
      </c>
      <c r="E253" s="205" t="s">
        <v>19</v>
      </c>
      <c r="F253" s="206" t="s">
        <v>316</v>
      </c>
      <c r="H253" s="207">
        <v>4.595</v>
      </c>
      <c r="I253" s="208"/>
      <c r="L253" s="204"/>
      <c r="M253" s="209"/>
      <c r="N253" s="210"/>
      <c r="O253" s="210"/>
      <c r="P253" s="210"/>
      <c r="Q253" s="210"/>
      <c r="R253" s="210"/>
      <c r="S253" s="210"/>
      <c r="T253" s="211"/>
      <c r="AT253" s="205" t="s">
        <v>140</v>
      </c>
      <c r="AU253" s="205" t="s">
        <v>77</v>
      </c>
      <c r="AV253" s="14" t="s">
        <v>149</v>
      </c>
      <c r="AW253" s="14" t="s">
        <v>34</v>
      </c>
      <c r="AX253" s="14" t="s">
        <v>70</v>
      </c>
      <c r="AY253" s="205" t="s">
        <v>131</v>
      </c>
    </row>
    <row r="254" spans="2:51" s="13" customFormat="1" ht="13.5">
      <c r="B254" s="190"/>
      <c r="D254" s="191" t="s">
        <v>140</v>
      </c>
      <c r="E254" s="192" t="s">
        <v>19</v>
      </c>
      <c r="F254" s="193" t="s">
        <v>143</v>
      </c>
      <c r="H254" s="194">
        <v>19.199</v>
      </c>
      <c r="I254" s="195"/>
      <c r="L254" s="190"/>
      <c r="M254" s="196"/>
      <c r="N254" s="197"/>
      <c r="O254" s="197"/>
      <c r="P254" s="197"/>
      <c r="Q254" s="197"/>
      <c r="R254" s="197"/>
      <c r="S254" s="197"/>
      <c r="T254" s="198"/>
      <c r="AT254" s="199" t="s">
        <v>140</v>
      </c>
      <c r="AU254" s="199" t="s">
        <v>77</v>
      </c>
      <c r="AV254" s="13" t="s">
        <v>138</v>
      </c>
      <c r="AW254" s="13" t="s">
        <v>34</v>
      </c>
      <c r="AX254" s="13" t="s">
        <v>74</v>
      </c>
      <c r="AY254" s="199" t="s">
        <v>131</v>
      </c>
    </row>
    <row r="255" spans="2:65" s="1" customFormat="1" ht="31.5" customHeight="1">
      <c r="B255" s="160"/>
      <c r="C255" s="161" t="s">
        <v>321</v>
      </c>
      <c r="D255" s="161" t="s">
        <v>133</v>
      </c>
      <c r="E255" s="162" t="s">
        <v>322</v>
      </c>
      <c r="F255" s="163" t="s">
        <v>323</v>
      </c>
      <c r="G255" s="164" t="s">
        <v>136</v>
      </c>
      <c r="H255" s="165">
        <v>0.705</v>
      </c>
      <c r="I255" s="166"/>
      <c r="J255" s="167">
        <f>ROUND(I255*H255,2)</f>
        <v>0</v>
      </c>
      <c r="K255" s="163" t="s">
        <v>137</v>
      </c>
      <c r="L255" s="35"/>
      <c r="M255" s="168" t="s">
        <v>19</v>
      </c>
      <c r="N255" s="169" t="s">
        <v>41</v>
      </c>
      <c r="O255" s="36"/>
      <c r="P255" s="170">
        <f>O255*H255</f>
        <v>0</v>
      </c>
      <c r="Q255" s="170">
        <v>0.697515</v>
      </c>
      <c r="R255" s="170">
        <f>Q255*H255</f>
        <v>0.49174807499999995</v>
      </c>
      <c r="S255" s="170">
        <v>0</v>
      </c>
      <c r="T255" s="171">
        <f>S255*H255</f>
        <v>0</v>
      </c>
      <c r="AR255" s="18" t="s">
        <v>138</v>
      </c>
      <c r="AT255" s="18" t="s">
        <v>133</v>
      </c>
      <c r="AU255" s="18" t="s">
        <v>77</v>
      </c>
      <c r="AY255" s="18" t="s">
        <v>131</v>
      </c>
      <c r="BE255" s="172">
        <f>IF(N255="základní",J255,0)</f>
        <v>0</v>
      </c>
      <c r="BF255" s="172">
        <f>IF(N255="snížená",J255,0)</f>
        <v>0</v>
      </c>
      <c r="BG255" s="172">
        <f>IF(N255="zákl. přenesená",J255,0)</f>
        <v>0</v>
      </c>
      <c r="BH255" s="172">
        <f>IF(N255="sníž. přenesená",J255,0)</f>
        <v>0</v>
      </c>
      <c r="BI255" s="172">
        <f>IF(N255="nulová",J255,0)</f>
        <v>0</v>
      </c>
      <c r="BJ255" s="18" t="s">
        <v>74</v>
      </c>
      <c r="BK255" s="172">
        <f>ROUND(I255*H255,2)</f>
        <v>0</v>
      </c>
      <c r="BL255" s="18" t="s">
        <v>138</v>
      </c>
      <c r="BM255" s="18" t="s">
        <v>324</v>
      </c>
    </row>
    <row r="256" spans="2:51" s="11" customFormat="1" ht="13.5">
      <c r="B256" s="173"/>
      <c r="D256" s="174" t="s">
        <v>140</v>
      </c>
      <c r="E256" s="175" t="s">
        <v>19</v>
      </c>
      <c r="F256" s="176" t="s">
        <v>325</v>
      </c>
      <c r="H256" s="177" t="s">
        <v>19</v>
      </c>
      <c r="I256" s="178"/>
      <c r="L256" s="173"/>
      <c r="M256" s="179"/>
      <c r="N256" s="180"/>
      <c r="O256" s="180"/>
      <c r="P256" s="180"/>
      <c r="Q256" s="180"/>
      <c r="R256" s="180"/>
      <c r="S256" s="180"/>
      <c r="T256" s="181"/>
      <c r="AT256" s="177" t="s">
        <v>140</v>
      </c>
      <c r="AU256" s="177" t="s">
        <v>77</v>
      </c>
      <c r="AV256" s="11" t="s">
        <v>74</v>
      </c>
      <c r="AW256" s="11" t="s">
        <v>34</v>
      </c>
      <c r="AX256" s="11" t="s">
        <v>70</v>
      </c>
      <c r="AY256" s="177" t="s">
        <v>131</v>
      </c>
    </row>
    <row r="257" spans="2:51" s="12" customFormat="1" ht="13.5">
      <c r="B257" s="182"/>
      <c r="D257" s="174" t="s">
        <v>140</v>
      </c>
      <c r="E257" s="183" t="s">
        <v>19</v>
      </c>
      <c r="F257" s="184" t="s">
        <v>326</v>
      </c>
      <c r="H257" s="185">
        <v>0.705</v>
      </c>
      <c r="I257" s="186"/>
      <c r="L257" s="182"/>
      <c r="M257" s="187"/>
      <c r="N257" s="188"/>
      <c r="O257" s="188"/>
      <c r="P257" s="188"/>
      <c r="Q257" s="188"/>
      <c r="R257" s="188"/>
      <c r="S257" s="188"/>
      <c r="T257" s="189"/>
      <c r="AT257" s="183" t="s">
        <v>140</v>
      </c>
      <c r="AU257" s="183" t="s">
        <v>77</v>
      </c>
      <c r="AV257" s="12" t="s">
        <v>77</v>
      </c>
      <c r="AW257" s="12" t="s">
        <v>34</v>
      </c>
      <c r="AX257" s="12" t="s">
        <v>70</v>
      </c>
      <c r="AY257" s="183" t="s">
        <v>131</v>
      </c>
    </row>
    <row r="258" spans="2:51" s="13" customFormat="1" ht="13.5">
      <c r="B258" s="190"/>
      <c r="D258" s="191" t="s">
        <v>140</v>
      </c>
      <c r="E258" s="192" t="s">
        <v>19</v>
      </c>
      <c r="F258" s="193" t="s">
        <v>143</v>
      </c>
      <c r="H258" s="194">
        <v>0.705</v>
      </c>
      <c r="I258" s="195"/>
      <c r="L258" s="190"/>
      <c r="M258" s="196"/>
      <c r="N258" s="197"/>
      <c r="O258" s="197"/>
      <c r="P258" s="197"/>
      <c r="Q258" s="197"/>
      <c r="R258" s="197"/>
      <c r="S258" s="197"/>
      <c r="T258" s="198"/>
      <c r="AT258" s="199" t="s">
        <v>140</v>
      </c>
      <c r="AU258" s="199" t="s">
        <v>77</v>
      </c>
      <c r="AV258" s="13" t="s">
        <v>138</v>
      </c>
      <c r="AW258" s="13" t="s">
        <v>34</v>
      </c>
      <c r="AX258" s="13" t="s">
        <v>74</v>
      </c>
      <c r="AY258" s="199" t="s">
        <v>131</v>
      </c>
    </row>
    <row r="259" spans="2:65" s="1" customFormat="1" ht="22.5" customHeight="1">
      <c r="B259" s="160"/>
      <c r="C259" s="161" t="s">
        <v>327</v>
      </c>
      <c r="D259" s="161" t="s">
        <v>133</v>
      </c>
      <c r="E259" s="162" t="s">
        <v>328</v>
      </c>
      <c r="F259" s="163" t="s">
        <v>329</v>
      </c>
      <c r="G259" s="164" t="s">
        <v>203</v>
      </c>
      <c r="H259" s="165">
        <v>1.735</v>
      </c>
      <c r="I259" s="166"/>
      <c r="J259" s="167">
        <f>ROUND(I259*H259,2)</f>
        <v>0</v>
      </c>
      <c r="K259" s="163" t="s">
        <v>137</v>
      </c>
      <c r="L259" s="35"/>
      <c r="M259" s="168" t="s">
        <v>19</v>
      </c>
      <c r="N259" s="169" t="s">
        <v>41</v>
      </c>
      <c r="O259" s="36"/>
      <c r="P259" s="170">
        <f>O259*H259</f>
        <v>0</v>
      </c>
      <c r="Q259" s="170">
        <v>1.04881371</v>
      </c>
      <c r="R259" s="170">
        <f>Q259*H259</f>
        <v>1.81969178685</v>
      </c>
      <c r="S259" s="170">
        <v>0</v>
      </c>
      <c r="T259" s="171">
        <f>S259*H259</f>
        <v>0</v>
      </c>
      <c r="AR259" s="18" t="s">
        <v>138</v>
      </c>
      <c r="AT259" s="18" t="s">
        <v>133</v>
      </c>
      <c r="AU259" s="18" t="s">
        <v>77</v>
      </c>
      <c r="AY259" s="18" t="s">
        <v>131</v>
      </c>
      <c r="BE259" s="172">
        <f>IF(N259="základní",J259,0)</f>
        <v>0</v>
      </c>
      <c r="BF259" s="172">
        <f>IF(N259="snížená",J259,0)</f>
        <v>0</v>
      </c>
      <c r="BG259" s="172">
        <f>IF(N259="zákl. přenesená",J259,0)</f>
        <v>0</v>
      </c>
      <c r="BH259" s="172">
        <f>IF(N259="sníž. přenesená",J259,0)</f>
        <v>0</v>
      </c>
      <c r="BI259" s="172">
        <f>IF(N259="nulová",J259,0)</f>
        <v>0</v>
      </c>
      <c r="BJ259" s="18" t="s">
        <v>74</v>
      </c>
      <c r="BK259" s="172">
        <f>ROUND(I259*H259,2)</f>
        <v>0</v>
      </c>
      <c r="BL259" s="18" t="s">
        <v>138</v>
      </c>
      <c r="BM259" s="18" t="s">
        <v>330</v>
      </c>
    </row>
    <row r="260" spans="2:51" s="11" customFormat="1" ht="13.5">
      <c r="B260" s="173"/>
      <c r="D260" s="174" t="s">
        <v>140</v>
      </c>
      <c r="E260" s="175" t="s">
        <v>19</v>
      </c>
      <c r="F260" s="176" t="s">
        <v>331</v>
      </c>
      <c r="H260" s="177" t="s">
        <v>19</v>
      </c>
      <c r="I260" s="178"/>
      <c r="L260" s="173"/>
      <c r="M260" s="179"/>
      <c r="N260" s="180"/>
      <c r="O260" s="180"/>
      <c r="P260" s="180"/>
      <c r="Q260" s="180"/>
      <c r="R260" s="180"/>
      <c r="S260" s="180"/>
      <c r="T260" s="181"/>
      <c r="AT260" s="177" t="s">
        <v>140</v>
      </c>
      <c r="AU260" s="177" t="s">
        <v>77</v>
      </c>
      <c r="AV260" s="11" t="s">
        <v>74</v>
      </c>
      <c r="AW260" s="11" t="s">
        <v>34</v>
      </c>
      <c r="AX260" s="11" t="s">
        <v>70</v>
      </c>
      <c r="AY260" s="177" t="s">
        <v>131</v>
      </c>
    </row>
    <row r="261" spans="2:51" s="12" customFormat="1" ht="13.5">
      <c r="B261" s="182"/>
      <c r="D261" s="174" t="s">
        <v>140</v>
      </c>
      <c r="E261" s="183" t="s">
        <v>19</v>
      </c>
      <c r="F261" s="184" t="s">
        <v>332</v>
      </c>
      <c r="H261" s="185">
        <v>1.055</v>
      </c>
      <c r="I261" s="186"/>
      <c r="L261" s="182"/>
      <c r="M261" s="187"/>
      <c r="N261" s="188"/>
      <c r="O261" s="188"/>
      <c r="P261" s="188"/>
      <c r="Q261" s="188"/>
      <c r="R261" s="188"/>
      <c r="S261" s="188"/>
      <c r="T261" s="189"/>
      <c r="AT261" s="183" t="s">
        <v>140</v>
      </c>
      <c r="AU261" s="183" t="s">
        <v>77</v>
      </c>
      <c r="AV261" s="12" t="s">
        <v>77</v>
      </c>
      <c r="AW261" s="12" t="s">
        <v>34</v>
      </c>
      <c r="AX261" s="12" t="s">
        <v>70</v>
      </c>
      <c r="AY261" s="183" t="s">
        <v>131</v>
      </c>
    </row>
    <row r="262" spans="2:51" s="12" customFormat="1" ht="13.5">
      <c r="B262" s="182"/>
      <c r="D262" s="174" t="s">
        <v>140</v>
      </c>
      <c r="E262" s="183" t="s">
        <v>19</v>
      </c>
      <c r="F262" s="184" t="s">
        <v>333</v>
      </c>
      <c r="H262" s="185">
        <v>0.267</v>
      </c>
      <c r="I262" s="186"/>
      <c r="L262" s="182"/>
      <c r="M262" s="187"/>
      <c r="N262" s="188"/>
      <c r="O262" s="188"/>
      <c r="P262" s="188"/>
      <c r="Q262" s="188"/>
      <c r="R262" s="188"/>
      <c r="S262" s="188"/>
      <c r="T262" s="189"/>
      <c r="AT262" s="183" t="s">
        <v>140</v>
      </c>
      <c r="AU262" s="183" t="s">
        <v>77</v>
      </c>
      <c r="AV262" s="12" t="s">
        <v>77</v>
      </c>
      <c r="AW262" s="12" t="s">
        <v>34</v>
      </c>
      <c r="AX262" s="12" t="s">
        <v>70</v>
      </c>
      <c r="AY262" s="183" t="s">
        <v>131</v>
      </c>
    </row>
    <row r="263" spans="2:51" s="12" customFormat="1" ht="13.5">
      <c r="B263" s="182"/>
      <c r="D263" s="174" t="s">
        <v>140</v>
      </c>
      <c r="E263" s="183" t="s">
        <v>19</v>
      </c>
      <c r="F263" s="184" t="s">
        <v>334</v>
      </c>
      <c r="H263" s="185">
        <v>0.413</v>
      </c>
      <c r="I263" s="186"/>
      <c r="L263" s="182"/>
      <c r="M263" s="187"/>
      <c r="N263" s="188"/>
      <c r="O263" s="188"/>
      <c r="P263" s="188"/>
      <c r="Q263" s="188"/>
      <c r="R263" s="188"/>
      <c r="S263" s="188"/>
      <c r="T263" s="189"/>
      <c r="AT263" s="183" t="s">
        <v>140</v>
      </c>
      <c r="AU263" s="183" t="s">
        <v>77</v>
      </c>
      <c r="AV263" s="12" t="s">
        <v>77</v>
      </c>
      <c r="AW263" s="12" t="s">
        <v>34</v>
      </c>
      <c r="AX263" s="12" t="s">
        <v>70</v>
      </c>
      <c r="AY263" s="183" t="s">
        <v>131</v>
      </c>
    </row>
    <row r="264" spans="2:51" s="13" customFormat="1" ht="13.5">
      <c r="B264" s="190"/>
      <c r="D264" s="191" t="s">
        <v>140</v>
      </c>
      <c r="E264" s="192" t="s">
        <v>19</v>
      </c>
      <c r="F264" s="193" t="s">
        <v>143</v>
      </c>
      <c r="H264" s="194">
        <v>1.735</v>
      </c>
      <c r="I264" s="195"/>
      <c r="L264" s="190"/>
      <c r="M264" s="196"/>
      <c r="N264" s="197"/>
      <c r="O264" s="197"/>
      <c r="P264" s="197"/>
      <c r="Q264" s="197"/>
      <c r="R264" s="197"/>
      <c r="S264" s="197"/>
      <c r="T264" s="198"/>
      <c r="AT264" s="199" t="s">
        <v>140</v>
      </c>
      <c r="AU264" s="199" t="s">
        <v>77</v>
      </c>
      <c r="AV264" s="13" t="s">
        <v>138</v>
      </c>
      <c r="AW264" s="13" t="s">
        <v>34</v>
      </c>
      <c r="AX264" s="13" t="s">
        <v>74</v>
      </c>
      <c r="AY264" s="199" t="s">
        <v>131</v>
      </c>
    </row>
    <row r="265" spans="2:65" s="1" customFormat="1" ht="31.5" customHeight="1">
      <c r="B265" s="160"/>
      <c r="C265" s="161" t="s">
        <v>335</v>
      </c>
      <c r="D265" s="161" t="s">
        <v>133</v>
      </c>
      <c r="E265" s="162" t="s">
        <v>336</v>
      </c>
      <c r="F265" s="163" t="s">
        <v>337</v>
      </c>
      <c r="G265" s="164" t="s">
        <v>256</v>
      </c>
      <c r="H265" s="165">
        <v>5</v>
      </c>
      <c r="I265" s="166"/>
      <c r="J265" s="167">
        <f>ROUND(I265*H265,2)</f>
        <v>0</v>
      </c>
      <c r="K265" s="163" t="s">
        <v>137</v>
      </c>
      <c r="L265" s="35"/>
      <c r="M265" s="168" t="s">
        <v>19</v>
      </c>
      <c r="N265" s="169" t="s">
        <v>41</v>
      </c>
      <c r="O265" s="36"/>
      <c r="P265" s="170">
        <f>O265*H265</f>
        <v>0</v>
      </c>
      <c r="Q265" s="170">
        <v>0.04026</v>
      </c>
      <c r="R265" s="170">
        <f>Q265*H265</f>
        <v>0.20129999999999998</v>
      </c>
      <c r="S265" s="170">
        <v>0</v>
      </c>
      <c r="T265" s="171">
        <f>S265*H265</f>
        <v>0</v>
      </c>
      <c r="AR265" s="18" t="s">
        <v>138</v>
      </c>
      <c r="AT265" s="18" t="s">
        <v>133</v>
      </c>
      <c r="AU265" s="18" t="s">
        <v>77</v>
      </c>
      <c r="AY265" s="18" t="s">
        <v>131</v>
      </c>
      <c r="BE265" s="172">
        <f>IF(N265="základní",J265,0)</f>
        <v>0</v>
      </c>
      <c r="BF265" s="172">
        <f>IF(N265="snížená",J265,0)</f>
        <v>0</v>
      </c>
      <c r="BG265" s="172">
        <f>IF(N265="zákl. přenesená",J265,0)</f>
        <v>0</v>
      </c>
      <c r="BH265" s="172">
        <f>IF(N265="sníž. přenesená",J265,0)</f>
        <v>0</v>
      </c>
      <c r="BI265" s="172">
        <f>IF(N265="nulová",J265,0)</f>
        <v>0</v>
      </c>
      <c r="BJ265" s="18" t="s">
        <v>74</v>
      </c>
      <c r="BK265" s="172">
        <f>ROUND(I265*H265,2)</f>
        <v>0</v>
      </c>
      <c r="BL265" s="18" t="s">
        <v>138</v>
      </c>
      <c r="BM265" s="18" t="s">
        <v>338</v>
      </c>
    </row>
    <row r="266" spans="2:47" s="1" customFormat="1" ht="27">
      <c r="B266" s="35"/>
      <c r="D266" s="174" t="s">
        <v>228</v>
      </c>
      <c r="F266" s="203" t="s">
        <v>339</v>
      </c>
      <c r="I266" s="134"/>
      <c r="L266" s="35"/>
      <c r="M266" s="64"/>
      <c r="N266" s="36"/>
      <c r="O266" s="36"/>
      <c r="P266" s="36"/>
      <c r="Q266" s="36"/>
      <c r="R266" s="36"/>
      <c r="S266" s="36"/>
      <c r="T266" s="65"/>
      <c r="AT266" s="18" t="s">
        <v>228</v>
      </c>
      <c r="AU266" s="18" t="s">
        <v>77</v>
      </c>
    </row>
    <row r="267" spans="2:51" s="11" customFormat="1" ht="13.5">
      <c r="B267" s="173"/>
      <c r="D267" s="174" t="s">
        <v>140</v>
      </c>
      <c r="E267" s="175" t="s">
        <v>19</v>
      </c>
      <c r="F267" s="176" t="s">
        <v>340</v>
      </c>
      <c r="H267" s="177" t="s">
        <v>19</v>
      </c>
      <c r="I267" s="178"/>
      <c r="L267" s="173"/>
      <c r="M267" s="179"/>
      <c r="N267" s="180"/>
      <c r="O267" s="180"/>
      <c r="P267" s="180"/>
      <c r="Q267" s="180"/>
      <c r="R267" s="180"/>
      <c r="S267" s="180"/>
      <c r="T267" s="181"/>
      <c r="AT267" s="177" t="s">
        <v>140</v>
      </c>
      <c r="AU267" s="177" t="s">
        <v>77</v>
      </c>
      <c r="AV267" s="11" t="s">
        <v>74</v>
      </c>
      <c r="AW267" s="11" t="s">
        <v>34</v>
      </c>
      <c r="AX267" s="11" t="s">
        <v>70</v>
      </c>
      <c r="AY267" s="177" t="s">
        <v>131</v>
      </c>
    </row>
    <row r="268" spans="2:51" s="11" customFormat="1" ht="13.5">
      <c r="B268" s="173"/>
      <c r="D268" s="174" t="s">
        <v>140</v>
      </c>
      <c r="E268" s="175" t="s">
        <v>19</v>
      </c>
      <c r="F268" s="176" t="s">
        <v>341</v>
      </c>
      <c r="H268" s="177" t="s">
        <v>19</v>
      </c>
      <c r="I268" s="178"/>
      <c r="L268" s="173"/>
      <c r="M268" s="179"/>
      <c r="N268" s="180"/>
      <c r="O268" s="180"/>
      <c r="P268" s="180"/>
      <c r="Q268" s="180"/>
      <c r="R268" s="180"/>
      <c r="S268" s="180"/>
      <c r="T268" s="181"/>
      <c r="AT268" s="177" t="s">
        <v>140</v>
      </c>
      <c r="AU268" s="177" t="s">
        <v>77</v>
      </c>
      <c r="AV268" s="11" t="s">
        <v>74</v>
      </c>
      <c r="AW268" s="11" t="s">
        <v>34</v>
      </c>
      <c r="AX268" s="11" t="s">
        <v>70</v>
      </c>
      <c r="AY268" s="177" t="s">
        <v>131</v>
      </c>
    </row>
    <row r="269" spans="2:51" s="12" customFormat="1" ht="13.5">
      <c r="B269" s="182"/>
      <c r="D269" s="174" t="s">
        <v>140</v>
      </c>
      <c r="E269" s="183" t="s">
        <v>19</v>
      </c>
      <c r="F269" s="184" t="s">
        <v>160</v>
      </c>
      <c r="H269" s="185">
        <v>5</v>
      </c>
      <c r="I269" s="186"/>
      <c r="L269" s="182"/>
      <c r="M269" s="187"/>
      <c r="N269" s="188"/>
      <c r="O269" s="188"/>
      <c r="P269" s="188"/>
      <c r="Q269" s="188"/>
      <c r="R269" s="188"/>
      <c r="S269" s="188"/>
      <c r="T269" s="189"/>
      <c r="AT269" s="183" t="s">
        <v>140</v>
      </c>
      <c r="AU269" s="183" t="s">
        <v>77</v>
      </c>
      <c r="AV269" s="12" t="s">
        <v>77</v>
      </c>
      <c r="AW269" s="12" t="s">
        <v>34</v>
      </c>
      <c r="AX269" s="12" t="s">
        <v>70</v>
      </c>
      <c r="AY269" s="183" t="s">
        <v>131</v>
      </c>
    </row>
    <row r="270" spans="2:51" s="13" customFormat="1" ht="13.5">
      <c r="B270" s="190"/>
      <c r="D270" s="191" t="s">
        <v>140</v>
      </c>
      <c r="E270" s="192" t="s">
        <v>19</v>
      </c>
      <c r="F270" s="193" t="s">
        <v>143</v>
      </c>
      <c r="H270" s="194">
        <v>5</v>
      </c>
      <c r="I270" s="195"/>
      <c r="L270" s="190"/>
      <c r="M270" s="196"/>
      <c r="N270" s="197"/>
      <c r="O270" s="197"/>
      <c r="P270" s="197"/>
      <c r="Q270" s="197"/>
      <c r="R270" s="197"/>
      <c r="S270" s="197"/>
      <c r="T270" s="198"/>
      <c r="AT270" s="199" t="s">
        <v>140</v>
      </c>
      <c r="AU270" s="199" t="s">
        <v>77</v>
      </c>
      <c r="AV270" s="13" t="s">
        <v>138</v>
      </c>
      <c r="AW270" s="13" t="s">
        <v>34</v>
      </c>
      <c r="AX270" s="13" t="s">
        <v>74</v>
      </c>
      <c r="AY270" s="199" t="s">
        <v>131</v>
      </c>
    </row>
    <row r="271" spans="2:65" s="1" customFormat="1" ht="22.5" customHeight="1">
      <c r="B271" s="160"/>
      <c r="C271" s="161" t="s">
        <v>342</v>
      </c>
      <c r="D271" s="161" t="s">
        <v>133</v>
      </c>
      <c r="E271" s="162" t="s">
        <v>343</v>
      </c>
      <c r="F271" s="163" t="s">
        <v>344</v>
      </c>
      <c r="G271" s="164" t="s">
        <v>256</v>
      </c>
      <c r="H271" s="165">
        <v>3</v>
      </c>
      <c r="I271" s="166"/>
      <c r="J271" s="167">
        <f>ROUND(I271*H271,2)</f>
        <v>0</v>
      </c>
      <c r="K271" s="163" t="s">
        <v>137</v>
      </c>
      <c r="L271" s="35"/>
      <c r="M271" s="168" t="s">
        <v>19</v>
      </c>
      <c r="N271" s="169" t="s">
        <v>41</v>
      </c>
      <c r="O271" s="36"/>
      <c r="P271" s="170">
        <f>O271*H271</f>
        <v>0</v>
      </c>
      <c r="Q271" s="170">
        <v>0.12914</v>
      </c>
      <c r="R271" s="170">
        <f>Q271*H271</f>
        <v>0.38742</v>
      </c>
      <c r="S271" s="170">
        <v>0</v>
      </c>
      <c r="T271" s="171">
        <f>S271*H271</f>
        <v>0</v>
      </c>
      <c r="AR271" s="18" t="s">
        <v>138</v>
      </c>
      <c r="AT271" s="18" t="s">
        <v>133</v>
      </c>
      <c r="AU271" s="18" t="s">
        <v>77</v>
      </c>
      <c r="AY271" s="18" t="s">
        <v>131</v>
      </c>
      <c r="BE271" s="172">
        <f>IF(N271="základní",J271,0)</f>
        <v>0</v>
      </c>
      <c r="BF271" s="172">
        <f>IF(N271="snížená",J271,0)</f>
        <v>0</v>
      </c>
      <c r="BG271" s="172">
        <f>IF(N271="zákl. přenesená",J271,0)</f>
        <v>0</v>
      </c>
      <c r="BH271" s="172">
        <f>IF(N271="sníž. přenesená",J271,0)</f>
        <v>0</v>
      </c>
      <c r="BI271" s="172">
        <f>IF(N271="nulová",J271,0)</f>
        <v>0</v>
      </c>
      <c r="BJ271" s="18" t="s">
        <v>74</v>
      </c>
      <c r="BK271" s="172">
        <f>ROUND(I271*H271,2)</f>
        <v>0</v>
      </c>
      <c r="BL271" s="18" t="s">
        <v>138</v>
      </c>
      <c r="BM271" s="18" t="s">
        <v>345</v>
      </c>
    </row>
    <row r="272" spans="2:47" s="1" customFormat="1" ht="27">
      <c r="B272" s="35"/>
      <c r="D272" s="174" t="s">
        <v>228</v>
      </c>
      <c r="F272" s="203" t="s">
        <v>346</v>
      </c>
      <c r="I272" s="134"/>
      <c r="L272" s="35"/>
      <c r="M272" s="64"/>
      <c r="N272" s="36"/>
      <c r="O272" s="36"/>
      <c r="P272" s="36"/>
      <c r="Q272" s="36"/>
      <c r="R272" s="36"/>
      <c r="S272" s="36"/>
      <c r="T272" s="65"/>
      <c r="AT272" s="18" t="s">
        <v>228</v>
      </c>
      <c r="AU272" s="18" t="s">
        <v>77</v>
      </c>
    </row>
    <row r="273" spans="2:51" s="11" customFormat="1" ht="13.5">
      <c r="B273" s="173"/>
      <c r="D273" s="174" t="s">
        <v>140</v>
      </c>
      <c r="E273" s="175" t="s">
        <v>19</v>
      </c>
      <c r="F273" s="176" t="s">
        <v>340</v>
      </c>
      <c r="H273" s="177" t="s">
        <v>19</v>
      </c>
      <c r="I273" s="178"/>
      <c r="L273" s="173"/>
      <c r="M273" s="179"/>
      <c r="N273" s="180"/>
      <c r="O273" s="180"/>
      <c r="P273" s="180"/>
      <c r="Q273" s="180"/>
      <c r="R273" s="180"/>
      <c r="S273" s="180"/>
      <c r="T273" s="181"/>
      <c r="AT273" s="177" t="s">
        <v>140</v>
      </c>
      <c r="AU273" s="177" t="s">
        <v>77</v>
      </c>
      <c r="AV273" s="11" t="s">
        <v>74</v>
      </c>
      <c r="AW273" s="11" t="s">
        <v>34</v>
      </c>
      <c r="AX273" s="11" t="s">
        <v>70</v>
      </c>
      <c r="AY273" s="177" t="s">
        <v>131</v>
      </c>
    </row>
    <row r="274" spans="2:51" s="11" customFormat="1" ht="13.5">
      <c r="B274" s="173"/>
      <c r="D274" s="174" t="s">
        <v>140</v>
      </c>
      <c r="E274" s="175" t="s">
        <v>19</v>
      </c>
      <c r="F274" s="176" t="s">
        <v>347</v>
      </c>
      <c r="H274" s="177" t="s">
        <v>19</v>
      </c>
      <c r="I274" s="178"/>
      <c r="L274" s="173"/>
      <c r="M274" s="179"/>
      <c r="N274" s="180"/>
      <c r="O274" s="180"/>
      <c r="P274" s="180"/>
      <c r="Q274" s="180"/>
      <c r="R274" s="180"/>
      <c r="S274" s="180"/>
      <c r="T274" s="181"/>
      <c r="AT274" s="177" t="s">
        <v>140</v>
      </c>
      <c r="AU274" s="177" t="s">
        <v>77</v>
      </c>
      <c r="AV274" s="11" t="s">
        <v>74</v>
      </c>
      <c r="AW274" s="11" t="s">
        <v>34</v>
      </c>
      <c r="AX274" s="11" t="s">
        <v>70</v>
      </c>
      <c r="AY274" s="177" t="s">
        <v>131</v>
      </c>
    </row>
    <row r="275" spans="2:51" s="12" customFormat="1" ht="13.5">
      <c r="B275" s="182"/>
      <c r="D275" s="174" t="s">
        <v>140</v>
      </c>
      <c r="E275" s="183" t="s">
        <v>19</v>
      </c>
      <c r="F275" s="184" t="s">
        <v>149</v>
      </c>
      <c r="H275" s="185">
        <v>3</v>
      </c>
      <c r="I275" s="186"/>
      <c r="L275" s="182"/>
      <c r="M275" s="187"/>
      <c r="N275" s="188"/>
      <c r="O275" s="188"/>
      <c r="P275" s="188"/>
      <c r="Q275" s="188"/>
      <c r="R275" s="188"/>
      <c r="S275" s="188"/>
      <c r="T275" s="189"/>
      <c r="AT275" s="183" t="s">
        <v>140</v>
      </c>
      <c r="AU275" s="183" t="s">
        <v>77</v>
      </c>
      <c r="AV275" s="12" t="s">
        <v>77</v>
      </c>
      <c r="AW275" s="12" t="s">
        <v>34</v>
      </c>
      <c r="AX275" s="12" t="s">
        <v>70</v>
      </c>
      <c r="AY275" s="183" t="s">
        <v>131</v>
      </c>
    </row>
    <row r="276" spans="2:51" s="13" customFormat="1" ht="13.5">
      <c r="B276" s="190"/>
      <c r="D276" s="191" t="s">
        <v>140</v>
      </c>
      <c r="E276" s="192" t="s">
        <v>19</v>
      </c>
      <c r="F276" s="193" t="s">
        <v>143</v>
      </c>
      <c r="H276" s="194">
        <v>3</v>
      </c>
      <c r="I276" s="195"/>
      <c r="L276" s="190"/>
      <c r="M276" s="196"/>
      <c r="N276" s="197"/>
      <c r="O276" s="197"/>
      <c r="P276" s="197"/>
      <c r="Q276" s="197"/>
      <c r="R276" s="197"/>
      <c r="S276" s="197"/>
      <c r="T276" s="198"/>
      <c r="AT276" s="199" t="s">
        <v>140</v>
      </c>
      <c r="AU276" s="199" t="s">
        <v>77</v>
      </c>
      <c r="AV276" s="13" t="s">
        <v>138</v>
      </c>
      <c r="AW276" s="13" t="s">
        <v>34</v>
      </c>
      <c r="AX276" s="13" t="s">
        <v>74</v>
      </c>
      <c r="AY276" s="199" t="s">
        <v>131</v>
      </c>
    </row>
    <row r="277" spans="2:65" s="1" customFormat="1" ht="22.5" customHeight="1">
      <c r="B277" s="160"/>
      <c r="C277" s="161" t="s">
        <v>348</v>
      </c>
      <c r="D277" s="161" t="s">
        <v>133</v>
      </c>
      <c r="E277" s="162" t="s">
        <v>349</v>
      </c>
      <c r="F277" s="163" t="s">
        <v>350</v>
      </c>
      <c r="G277" s="164" t="s">
        <v>256</v>
      </c>
      <c r="H277" s="165">
        <v>1</v>
      </c>
      <c r="I277" s="166"/>
      <c r="J277" s="167">
        <f>ROUND(I277*H277,2)</f>
        <v>0</v>
      </c>
      <c r="K277" s="163" t="s">
        <v>137</v>
      </c>
      <c r="L277" s="35"/>
      <c r="M277" s="168" t="s">
        <v>19</v>
      </c>
      <c r="N277" s="169" t="s">
        <v>41</v>
      </c>
      <c r="O277" s="36"/>
      <c r="P277" s="170">
        <f>O277*H277</f>
        <v>0</v>
      </c>
      <c r="Q277" s="170">
        <v>0.14562</v>
      </c>
      <c r="R277" s="170">
        <f>Q277*H277</f>
        <v>0.14562</v>
      </c>
      <c r="S277" s="170">
        <v>0</v>
      </c>
      <c r="T277" s="171">
        <f>S277*H277</f>
        <v>0</v>
      </c>
      <c r="AR277" s="18" t="s">
        <v>138</v>
      </c>
      <c r="AT277" s="18" t="s">
        <v>133</v>
      </c>
      <c r="AU277" s="18" t="s">
        <v>77</v>
      </c>
      <c r="AY277" s="18" t="s">
        <v>131</v>
      </c>
      <c r="BE277" s="172">
        <f>IF(N277="základní",J277,0)</f>
        <v>0</v>
      </c>
      <c r="BF277" s="172">
        <f>IF(N277="snížená",J277,0)</f>
        <v>0</v>
      </c>
      <c r="BG277" s="172">
        <f>IF(N277="zákl. přenesená",J277,0)</f>
        <v>0</v>
      </c>
      <c r="BH277" s="172">
        <f>IF(N277="sníž. přenesená",J277,0)</f>
        <v>0</v>
      </c>
      <c r="BI277" s="172">
        <f>IF(N277="nulová",J277,0)</f>
        <v>0</v>
      </c>
      <c r="BJ277" s="18" t="s">
        <v>74</v>
      </c>
      <c r="BK277" s="172">
        <f>ROUND(I277*H277,2)</f>
        <v>0</v>
      </c>
      <c r="BL277" s="18" t="s">
        <v>138</v>
      </c>
      <c r="BM277" s="18" t="s">
        <v>351</v>
      </c>
    </row>
    <row r="278" spans="2:47" s="1" customFormat="1" ht="27">
      <c r="B278" s="35"/>
      <c r="D278" s="174" t="s">
        <v>228</v>
      </c>
      <c r="F278" s="203" t="s">
        <v>352</v>
      </c>
      <c r="I278" s="134"/>
      <c r="L278" s="35"/>
      <c r="M278" s="64"/>
      <c r="N278" s="36"/>
      <c r="O278" s="36"/>
      <c r="P278" s="36"/>
      <c r="Q278" s="36"/>
      <c r="R278" s="36"/>
      <c r="S278" s="36"/>
      <c r="T278" s="65"/>
      <c r="AT278" s="18" t="s">
        <v>228</v>
      </c>
      <c r="AU278" s="18" t="s">
        <v>77</v>
      </c>
    </row>
    <row r="279" spans="2:51" s="11" customFormat="1" ht="13.5">
      <c r="B279" s="173"/>
      <c r="D279" s="174" t="s">
        <v>140</v>
      </c>
      <c r="E279" s="175" t="s">
        <v>19</v>
      </c>
      <c r="F279" s="176" t="s">
        <v>340</v>
      </c>
      <c r="H279" s="177" t="s">
        <v>19</v>
      </c>
      <c r="I279" s="178"/>
      <c r="L279" s="173"/>
      <c r="M279" s="179"/>
      <c r="N279" s="180"/>
      <c r="O279" s="180"/>
      <c r="P279" s="180"/>
      <c r="Q279" s="180"/>
      <c r="R279" s="180"/>
      <c r="S279" s="180"/>
      <c r="T279" s="181"/>
      <c r="AT279" s="177" t="s">
        <v>140</v>
      </c>
      <c r="AU279" s="177" t="s">
        <v>77</v>
      </c>
      <c r="AV279" s="11" t="s">
        <v>74</v>
      </c>
      <c r="AW279" s="11" t="s">
        <v>34</v>
      </c>
      <c r="AX279" s="11" t="s">
        <v>70</v>
      </c>
      <c r="AY279" s="177" t="s">
        <v>131</v>
      </c>
    </row>
    <row r="280" spans="2:51" s="11" customFormat="1" ht="13.5">
      <c r="B280" s="173"/>
      <c r="D280" s="174" t="s">
        <v>140</v>
      </c>
      <c r="E280" s="175" t="s">
        <v>19</v>
      </c>
      <c r="F280" s="176" t="s">
        <v>353</v>
      </c>
      <c r="H280" s="177" t="s">
        <v>19</v>
      </c>
      <c r="I280" s="178"/>
      <c r="L280" s="173"/>
      <c r="M280" s="179"/>
      <c r="N280" s="180"/>
      <c r="O280" s="180"/>
      <c r="P280" s="180"/>
      <c r="Q280" s="180"/>
      <c r="R280" s="180"/>
      <c r="S280" s="180"/>
      <c r="T280" s="181"/>
      <c r="AT280" s="177" t="s">
        <v>140</v>
      </c>
      <c r="AU280" s="177" t="s">
        <v>77</v>
      </c>
      <c r="AV280" s="11" t="s">
        <v>74</v>
      </c>
      <c r="AW280" s="11" t="s">
        <v>34</v>
      </c>
      <c r="AX280" s="11" t="s">
        <v>70</v>
      </c>
      <c r="AY280" s="177" t="s">
        <v>131</v>
      </c>
    </row>
    <row r="281" spans="2:51" s="12" customFormat="1" ht="13.5">
      <c r="B281" s="182"/>
      <c r="D281" s="174" t="s">
        <v>140</v>
      </c>
      <c r="E281" s="183" t="s">
        <v>19</v>
      </c>
      <c r="F281" s="184" t="s">
        <v>74</v>
      </c>
      <c r="H281" s="185">
        <v>1</v>
      </c>
      <c r="I281" s="186"/>
      <c r="L281" s="182"/>
      <c r="M281" s="187"/>
      <c r="N281" s="188"/>
      <c r="O281" s="188"/>
      <c r="P281" s="188"/>
      <c r="Q281" s="188"/>
      <c r="R281" s="188"/>
      <c r="S281" s="188"/>
      <c r="T281" s="189"/>
      <c r="AT281" s="183" t="s">
        <v>140</v>
      </c>
      <c r="AU281" s="183" t="s">
        <v>77</v>
      </c>
      <c r="AV281" s="12" t="s">
        <v>77</v>
      </c>
      <c r="AW281" s="12" t="s">
        <v>34</v>
      </c>
      <c r="AX281" s="12" t="s">
        <v>70</v>
      </c>
      <c r="AY281" s="183" t="s">
        <v>131</v>
      </c>
    </row>
    <row r="282" spans="2:51" s="13" customFormat="1" ht="13.5">
      <c r="B282" s="190"/>
      <c r="D282" s="191" t="s">
        <v>140</v>
      </c>
      <c r="E282" s="192" t="s">
        <v>19</v>
      </c>
      <c r="F282" s="193" t="s">
        <v>143</v>
      </c>
      <c r="H282" s="194">
        <v>1</v>
      </c>
      <c r="I282" s="195"/>
      <c r="L282" s="190"/>
      <c r="M282" s="196"/>
      <c r="N282" s="197"/>
      <c r="O282" s="197"/>
      <c r="P282" s="197"/>
      <c r="Q282" s="197"/>
      <c r="R282" s="197"/>
      <c r="S282" s="197"/>
      <c r="T282" s="198"/>
      <c r="AT282" s="199" t="s">
        <v>140</v>
      </c>
      <c r="AU282" s="199" t="s">
        <v>77</v>
      </c>
      <c r="AV282" s="13" t="s">
        <v>138</v>
      </c>
      <c r="AW282" s="13" t="s">
        <v>34</v>
      </c>
      <c r="AX282" s="13" t="s">
        <v>74</v>
      </c>
      <c r="AY282" s="199" t="s">
        <v>131</v>
      </c>
    </row>
    <row r="283" spans="2:65" s="1" customFormat="1" ht="22.5" customHeight="1">
      <c r="B283" s="160"/>
      <c r="C283" s="161" t="s">
        <v>354</v>
      </c>
      <c r="D283" s="161" t="s">
        <v>133</v>
      </c>
      <c r="E283" s="162" t="s">
        <v>355</v>
      </c>
      <c r="F283" s="163" t="s">
        <v>356</v>
      </c>
      <c r="G283" s="164" t="s">
        <v>136</v>
      </c>
      <c r="H283" s="165">
        <v>0.65</v>
      </c>
      <c r="I283" s="166"/>
      <c r="J283" s="167">
        <f>ROUND(I283*H283,2)</f>
        <v>0</v>
      </c>
      <c r="K283" s="163" t="s">
        <v>137</v>
      </c>
      <c r="L283" s="35"/>
      <c r="M283" s="168" t="s">
        <v>19</v>
      </c>
      <c r="N283" s="169" t="s">
        <v>41</v>
      </c>
      <c r="O283" s="36"/>
      <c r="P283" s="170">
        <f>O283*H283</f>
        <v>0</v>
      </c>
      <c r="Q283" s="170">
        <v>2.453297352</v>
      </c>
      <c r="R283" s="170">
        <f>Q283*H283</f>
        <v>1.5946432788</v>
      </c>
      <c r="S283" s="170">
        <v>0</v>
      </c>
      <c r="T283" s="171">
        <f>S283*H283</f>
        <v>0</v>
      </c>
      <c r="AR283" s="18" t="s">
        <v>138</v>
      </c>
      <c r="AT283" s="18" t="s">
        <v>133</v>
      </c>
      <c r="AU283" s="18" t="s">
        <v>77</v>
      </c>
      <c r="AY283" s="18" t="s">
        <v>131</v>
      </c>
      <c r="BE283" s="172">
        <f>IF(N283="základní",J283,0)</f>
        <v>0</v>
      </c>
      <c r="BF283" s="172">
        <f>IF(N283="snížená",J283,0)</f>
        <v>0</v>
      </c>
      <c r="BG283" s="172">
        <f>IF(N283="zákl. přenesená",J283,0)</f>
        <v>0</v>
      </c>
      <c r="BH283" s="172">
        <f>IF(N283="sníž. přenesená",J283,0)</f>
        <v>0</v>
      </c>
      <c r="BI283" s="172">
        <f>IF(N283="nulová",J283,0)</f>
        <v>0</v>
      </c>
      <c r="BJ283" s="18" t="s">
        <v>74</v>
      </c>
      <c r="BK283" s="172">
        <f>ROUND(I283*H283,2)</f>
        <v>0</v>
      </c>
      <c r="BL283" s="18" t="s">
        <v>138</v>
      </c>
      <c r="BM283" s="18" t="s">
        <v>357</v>
      </c>
    </row>
    <row r="284" spans="2:47" s="1" customFormat="1" ht="13.5">
      <c r="B284" s="35"/>
      <c r="D284" s="174" t="s">
        <v>228</v>
      </c>
      <c r="F284" s="203" t="s">
        <v>358</v>
      </c>
      <c r="I284" s="134"/>
      <c r="L284" s="35"/>
      <c r="M284" s="64"/>
      <c r="N284" s="36"/>
      <c r="O284" s="36"/>
      <c r="P284" s="36"/>
      <c r="Q284" s="36"/>
      <c r="R284" s="36"/>
      <c r="S284" s="36"/>
      <c r="T284" s="65"/>
      <c r="AT284" s="18" t="s">
        <v>228</v>
      </c>
      <c r="AU284" s="18" t="s">
        <v>77</v>
      </c>
    </row>
    <row r="285" spans="2:51" s="11" customFormat="1" ht="13.5">
      <c r="B285" s="173"/>
      <c r="D285" s="174" t="s">
        <v>140</v>
      </c>
      <c r="E285" s="175" t="s">
        <v>19</v>
      </c>
      <c r="F285" s="176" t="s">
        <v>359</v>
      </c>
      <c r="H285" s="177" t="s">
        <v>19</v>
      </c>
      <c r="I285" s="178"/>
      <c r="L285" s="173"/>
      <c r="M285" s="179"/>
      <c r="N285" s="180"/>
      <c r="O285" s="180"/>
      <c r="P285" s="180"/>
      <c r="Q285" s="180"/>
      <c r="R285" s="180"/>
      <c r="S285" s="180"/>
      <c r="T285" s="181"/>
      <c r="AT285" s="177" t="s">
        <v>140</v>
      </c>
      <c r="AU285" s="177" t="s">
        <v>77</v>
      </c>
      <c r="AV285" s="11" t="s">
        <v>74</v>
      </c>
      <c r="AW285" s="11" t="s">
        <v>34</v>
      </c>
      <c r="AX285" s="11" t="s">
        <v>70</v>
      </c>
      <c r="AY285" s="177" t="s">
        <v>131</v>
      </c>
    </row>
    <row r="286" spans="2:51" s="12" customFormat="1" ht="13.5">
      <c r="B286" s="182"/>
      <c r="D286" s="174" t="s">
        <v>140</v>
      </c>
      <c r="E286" s="183" t="s">
        <v>19</v>
      </c>
      <c r="F286" s="184" t="s">
        <v>360</v>
      </c>
      <c r="H286" s="185">
        <v>0.65</v>
      </c>
      <c r="I286" s="186"/>
      <c r="L286" s="182"/>
      <c r="M286" s="187"/>
      <c r="N286" s="188"/>
      <c r="O286" s="188"/>
      <c r="P286" s="188"/>
      <c r="Q286" s="188"/>
      <c r="R286" s="188"/>
      <c r="S286" s="188"/>
      <c r="T286" s="189"/>
      <c r="AT286" s="183" t="s">
        <v>140</v>
      </c>
      <c r="AU286" s="183" t="s">
        <v>77</v>
      </c>
      <c r="AV286" s="12" t="s">
        <v>77</v>
      </c>
      <c r="AW286" s="12" t="s">
        <v>34</v>
      </c>
      <c r="AX286" s="12" t="s">
        <v>70</v>
      </c>
      <c r="AY286" s="183" t="s">
        <v>131</v>
      </c>
    </row>
    <row r="287" spans="2:51" s="13" customFormat="1" ht="13.5">
      <c r="B287" s="190"/>
      <c r="D287" s="191" t="s">
        <v>140</v>
      </c>
      <c r="E287" s="192" t="s">
        <v>19</v>
      </c>
      <c r="F287" s="193" t="s">
        <v>143</v>
      </c>
      <c r="H287" s="194">
        <v>0.65</v>
      </c>
      <c r="I287" s="195"/>
      <c r="L287" s="190"/>
      <c r="M287" s="196"/>
      <c r="N287" s="197"/>
      <c r="O287" s="197"/>
      <c r="P287" s="197"/>
      <c r="Q287" s="197"/>
      <c r="R287" s="197"/>
      <c r="S287" s="197"/>
      <c r="T287" s="198"/>
      <c r="AT287" s="199" t="s">
        <v>140</v>
      </c>
      <c r="AU287" s="199" t="s">
        <v>77</v>
      </c>
      <c r="AV287" s="13" t="s">
        <v>138</v>
      </c>
      <c r="AW287" s="13" t="s">
        <v>34</v>
      </c>
      <c r="AX287" s="13" t="s">
        <v>74</v>
      </c>
      <c r="AY287" s="199" t="s">
        <v>131</v>
      </c>
    </row>
    <row r="288" spans="2:65" s="1" customFormat="1" ht="22.5" customHeight="1">
      <c r="B288" s="160"/>
      <c r="C288" s="161" t="s">
        <v>361</v>
      </c>
      <c r="D288" s="161" t="s">
        <v>133</v>
      </c>
      <c r="E288" s="162" t="s">
        <v>362</v>
      </c>
      <c r="F288" s="163" t="s">
        <v>363</v>
      </c>
      <c r="G288" s="164" t="s">
        <v>212</v>
      </c>
      <c r="H288" s="165">
        <v>7.8</v>
      </c>
      <c r="I288" s="166"/>
      <c r="J288" s="167">
        <f>ROUND(I288*H288,2)</f>
        <v>0</v>
      </c>
      <c r="K288" s="163" t="s">
        <v>137</v>
      </c>
      <c r="L288" s="35"/>
      <c r="M288" s="168" t="s">
        <v>19</v>
      </c>
      <c r="N288" s="169" t="s">
        <v>41</v>
      </c>
      <c r="O288" s="36"/>
      <c r="P288" s="170">
        <f>O288*H288</f>
        <v>0</v>
      </c>
      <c r="Q288" s="170">
        <v>0.00954564</v>
      </c>
      <c r="R288" s="170">
        <f>Q288*H288</f>
        <v>0.074455992</v>
      </c>
      <c r="S288" s="170">
        <v>0</v>
      </c>
      <c r="T288" s="171">
        <f>S288*H288</f>
        <v>0</v>
      </c>
      <c r="AR288" s="18" t="s">
        <v>138</v>
      </c>
      <c r="AT288" s="18" t="s">
        <v>133</v>
      </c>
      <c r="AU288" s="18" t="s">
        <v>77</v>
      </c>
      <c r="AY288" s="18" t="s">
        <v>131</v>
      </c>
      <c r="BE288" s="172">
        <f>IF(N288="základní",J288,0)</f>
        <v>0</v>
      </c>
      <c r="BF288" s="172">
        <f>IF(N288="snížená",J288,0)</f>
        <v>0</v>
      </c>
      <c r="BG288" s="172">
        <f>IF(N288="zákl. přenesená",J288,0)</f>
        <v>0</v>
      </c>
      <c r="BH288" s="172">
        <f>IF(N288="sníž. přenesená",J288,0)</f>
        <v>0</v>
      </c>
      <c r="BI288" s="172">
        <f>IF(N288="nulová",J288,0)</f>
        <v>0</v>
      </c>
      <c r="BJ288" s="18" t="s">
        <v>74</v>
      </c>
      <c r="BK288" s="172">
        <f>ROUND(I288*H288,2)</f>
        <v>0</v>
      </c>
      <c r="BL288" s="18" t="s">
        <v>138</v>
      </c>
      <c r="BM288" s="18" t="s">
        <v>364</v>
      </c>
    </row>
    <row r="289" spans="2:47" s="1" customFormat="1" ht="27">
      <c r="B289" s="35"/>
      <c r="D289" s="174" t="s">
        <v>228</v>
      </c>
      <c r="F289" s="203" t="s">
        <v>365</v>
      </c>
      <c r="I289" s="134"/>
      <c r="L289" s="35"/>
      <c r="M289" s="64"/>
      <c r="N289" s="36"/>
      <c r="O289" s="36"/>
      <c r="P289" s="36"/>
      <c r="Q289" s="36"/>
      <c r="R289" s="36"/>
      <c r="S289" s="36"/>
      <c r="T289" s="65"/>
      <c r="AT289" s="18" t="s">
        <v>228</v>
      </c>
      <c r="AU289" s="18" t="s">
        <v>77</v>
      </c>
    </row>
    <row r="290" spans="2:51" s="11" customFormat="1" ht="13.5">
      <c r="B290" s="173"/>
      <c r="D290" s="174" t="s">
        <v>140</v>
      </c>
      <c r="E290" s="175" t="s">
        <v>19</v>
      </c>
      <c r="F290" s="176" t="s">
        <v>366</v>
      </c>
      <c r="H290" s="177" t="s">
        <v>19</v>
      </c>
      <c r="I290" s="178"/>
      <c r="L290" s="173"/>
      <c r="M290" s="179"/>
      <c r="N290" s="180"/>
      <c r="O290" s="180"/>
      <c r="P290" s="180"/>
      <c r="Q290" s="180"/>
      <c r="R290" s="180"/>
      <c r="S290" s="180"/>
      <c r="T290" s="181"/>
      <c r="AT290" s="177" t="s">
        <v>140</v>
      </c>
      <c r="AU290" s="177" t="s">
        <v>77</v>
      </c>
      <c r="AV290" s="11" t="s">
        <v>74</v>
      </c>
      <c r="AW290" s="11" t="s">
        <v>34</v>
      </c>
      <c r="AX290" s="11" t="s">
        <v>70</v>
      </c>
      <c r="AY290" s="177" t="s">
        <v>131</v>
      </c>
    </row>
    <row r="291" spans="2:51" s="12" customFormat="1" ht="13.5">
      <c r="B291" s="182"/>
      <c r="D291" s="174" t="s">
        <v>140</v>
      </c>
      <c r="E291" s="183" t="s">
        <v>19</v>
      </c>
      <c r="F291" s="184" t="s">
        <v>367</v>
      </c>
      <c r="H291" s="185">
        <v>7.8</v>
      </c>
      <c r="I291" s="186"/>
      <c r="L291" s="182"/>
      <c r="M291" s="187"/>
      <c r="N291" s="188"/>
      <c r="O291" s="188"/>
      <c r="P291" s="188"/>
      <c r="Q291" s="188"/>
      <c r="R291" s="188"/>
      <c r="S291" s="188"/>
      <c r="T291" s="189"/>
      <c r="AT291" s="183" t="s">
        <v>140</v>
      </c>
      <c r="AU291" s="183" t="s">
        <v>77</v>
      </c>
      <c r="AV291" s="12" t="s">
        <v>77</v>
      </c>
      <c r="AW291" s="12" t="s">
        <v>34</v>
      </c>
      <c r="AX291" s="12" t="s">
        <v>70</v>
      </c>
      <c r="AY291" s="183" t="s">
        <v>131</v>
      </c>
    </row>
    <row r="292" spans="2:51" s="13" customFormat="1" ht="13.5">
      <c r="B292" s="190"/>
      <c r="D292" s="191" t="s">
        <v>140</v>
      </c>
      <c r="E292" s="192" t="s">
        <v>19</v>
      </c>
      <c r="F292" s="193" t="s">
        <v>143</v>
      </c>
      <c r="H292" s="194">
        <v>7.8</v>
      </c>
      <c r="I292" s="195"/>
      <c r="L292" s="190"/>
      <c r="M292" s="196"/>
      <c r="N292" s="197"/>
      <c r="O292" s="197"/>
      <c r="P292" s="197"/>
      <c r="Q292" s="197"/>
      <c r="R292" s="197"/>
      <c r="S292" s="197"/>
      <c r="T292" s="198"/>
      <c r="AT292" s="199" t="s">
        <v>140</v>
      </c>
      <c r="AU292" s="199" t="s">
        <v>77</v>
      </c>
      <c r="AV292" s="13" t="s">
        <v>138</v>
      </c>
      <c r="AW292" s="13" t="s">
        <v>34</v>
      </c>
      <c r="AX292" s="13" t="s">
        <v>74</v>
      </c>
      <c r="AY292" s="199" t="s">
        <v>131</v>
      </c>
    </row>
    <row r="293" spans="2:65" s="1" customFormat="1" ht="22.5" customHeight="1">
      <c r="B293" s="160"/>
      <c r="C293" s="161" t="s">
        <v>368</v>
      </c>
      <c r="D293" s="161" t="s">
        <v>133</v>
      </c>
      <c r="E293" s="162" t="s">
        <v>369</v>
      </c>
      <c r="F293" s="163" t="s">
        <v>370</v>
      </c>
      <c r="G293" s="164" t="s">
        <v>212</v>
      </c>
      <c r="H293" s="165">
        <v>7.8</v>
      </c>
      <c r="I293" s="166"/>
      <c r="J293" s="167">
        <f>ROUND(I293*H293,2)</f>
        <v>0</v>
      </c>
      <c r="K293" s="163" t="s">
        <v>137</v>
      </c>
      <c r="L293" s="35"/>
      <c r="M293" s="168" t="s">
        <v>19</v>
      </c>
      <c r="N293" s="169" t="s">
        <v>41</v>
      </c>
      <c r="O293" s="36"/>
      <c r="P293" s="170">
        <f>O293*H293</f>
        <v>0</v>
      </c>
      <c r="Q293" s="170">
        <v>0</v>
      </c>
      <c r="R293" s="170">
        <f>Q293*H293</f>
        <v>0</v>
      </c>
      <c r="S293" s="170">
        <v>0</v>
      </c>
      <c r="T293" s="171">
        <f>S293*H293</f>
        <v>0</v>
      </c>
      <c r="AR293" s="18" t="s">
        <v>138</v>
      </c>
      <c r="AT293" s="18" t="s">
        <v>133</v>
      </c>
      <c r="AU293" s="18" t="s">
        <v>77</v>
      </c>
      <c r="AY293" s="18" t="s">
        <v>131</v>
      </c>
      <c r="BE293" s="172">
        <f>IF(N293="základní",J293,0)</f>
        <v>0</v>
      </c>
      <c r="BF293" s="172">
        <f>IF(N293="snížená",J293,0)</f>
        <v>0</v>
      </c>
      <c r="BG293" s="172">
        <f>IF(N293="zákl. přenesená",J293,0)</f>
        <v>0</v>
      </c>
      <c r="BH293" s="172">
        <f>IF(N293="sníž. přenesená",J293,0)</f>
        <v>0</v>
      </c>
      <c r="BI293" s="172">
        <f>IF(N293="nulová",J293,0)</f>
        <v>0</v>
      </c>
      <c r="BJ293" s="18" t="s">
        <v>74</v>
      </c>
      <c r="BK293" s="172">
        <f>ROUND(I293*H293,2)</f>
        <v>0</v>
      </c>
      <c r="BL293" s="18" t="s">
        <v>138</v>
      </c>
      <c r="BM293" s="18" t="s">
        <v>371</v>
      </c>
    </row>
    <row r="294" spans="2:47" s="1" customFormat="1" ht="27">
      <c r="B294" s="35"/>
      <c r="D294" s="174" t="s">
        <v>228</v>
      </c>
      <c r="F294" s="203" t="s">
        <v>372</v>
      </c>
      <c r="I294" s="134"/>
      <c r="L294" s="35"/>
      <c r="M294" s="64"/>
      <c r="N294" s="36"/>
      <c r="O294" s="36"/>
      <c r="P294" s="36"/>
      <c r="Q294" s="36"/>
      <c r="R294" s="36"/>
      <c r="S294" s="36"/>
      <c r="T294" s="65"/>
      <c r="AT294" s="18" t="s">
        <v>228</v>
      </c>
      <c r="AU294" s="18" t="s">
        <v>77</v>
      </c>
    </row>
    <row r="295" spans="2:51" s="11" customFormat="1" ht="13.5">
      <c r="B295" s="173"/>
      <c r="D295" s="174" t="s">
        <v>140</v>
      </c>
      <c r="E295" s="175" t="s">
        <v>19</v>
      </c>
      <c r="F295" s="176" t="s">
        <v>373</v>
      </c>
      <c r="H295" s="177" t="s">
        <v>19</v>
      </c>
      <c r="I295" s="178"/>
      <c r="L295" s="173"/>
      <c r="M295" s="179"/>
      <c r="N295" s="180"/>
      <c r="O295" s="180"/>
      <c r="P295" s="180"/>
      <c r="Q295" s="180"/>
      <c r="R295" s="180"/>
      <c r="S295" s="180"/>
      <c r="T295" s="181"/>
      <c r="AT295" s="177" t="s">
        <v>140</v>
      </c>
      <c r="AU295" s="177" t="s">
        <v>77</v>
      </c>
      <c r="AV295" s="11" t="s">
        <v>74</v>
      </c>
      <c r="AW295" s="11" t="s">
        <v>34</v>
      </c>
      <c r="AX295" s="11" t="s">
        <v>70</v>
      </c>
      <c r="AY295" s="177" t="s">
        <v>131</v>
      </c>
    </row>
    <row r="296" spans="2:51" s="12" customFormat="1" ht="13.5">
      <c r="B296" s="182"/>
      <c r="D296" s="174" t="s">
        <v>140</v>
      </c>
      <c r="E296" s="183" t="s">
        <v>19</v>
      </c>
      <c r="F296" s="184" t="s">
        <v>374</v>
      </c>
      <c r="H296" s="185">
        <v>7.8</v>
      </c>
      <c r="I296" s="186"/>
      <c r="L296" s="182"/>
      <c r="M296" s="187"/>
      <c r="N296" s="188"/>
      <c r="O296" s="188"/>
      <c r="P296" s="188"/>
      <c r="Q296" s="188"/>
      <c r="R296" s="188"/>
      <c r="S296" s="188"/>
      <c r="T296" s="189"/>
      <c r="AT296" s="183" t="s">
        <v>140</v>
      </c>
      <c r="AU296" s="183" t="s">
        <v>77</v>
      </c>
      <c r="AV296" s="12" t="s">
        <v>77</v>
      </c>
      <c r="AW296" s="12" t="s">
        <v>34</v>
      </c>
      <c r="AX296" s="12" t="s">
        <v>70</v>
      </c>
      <c r="AY296" s="183" t="s">
        <v>131</v>
      </c>
    </row>
    <row r="297" spans="2:51" s="13" customFormat="1" ht="13.5">
      <c r="B297" s="190"/>
      <c r="D297" s="191" t="s">
        <v>140</v>
      </c>
      <c r="E297" s="192" t="s">
        <v>19</v>
      </c>
      <c r="F297" s="193" t="s">
        <v>143</v>
      </c>
      <c r="H297" s="194">
        <v>7.8</v>
      </c>
      <c r="I297" s="195"/>
      <c r="L297" s="190"/>
      <c r="M297" s="196"/>
      <c r="N297" s="197"/>
      <c r="O297" s="197"/>
      <c r="P297" s="197"/>
      <c r="Q297" s="197"/>
      <c r="R297" s="197"/>
      <c r="S297" s="197"/>
      <c r="T297" s="198"/>
      <c r="AT297" s="199" t="s">
        <v>140</v>
      </c>
      <c r="AU297" s="199" t="s">
        <v>77</v>
      </c>
      <c r="AV297" s="13" t="s">
        <v>138</v>
      </c>
      <c r="AW297" s="13" t="s">
        <v>34</v>
      </c>
      <c r="AX297" s="13" t="s">
        <v>74</v>
      </c>
      <c r="AY297" s="199" t="s">
        <v>131</v>
      </c>
    </row>
    <row r="298" spans="2:65" s="1" customFormat="1" ht="22.5" customHeight="1">
      <c r="B298" s="160"/>
      <c r="C298" s="161" t="s">
        <v>375</v>
      </c>
      <c r="D298" s="161" t="s">
        <v>133</v>
      </c>
      <c r="E298" s="162" t="s">
        <v>376</v>
      </c>
      <c r="F298" s="163" t="s">
        <v>377</v>
      </c>
      <c r="G298" s="164" t="s">
        <v>203</v>
      </c>
      <c r="H298" s="165">
        <v>0.086</v>
      </c>
      <c r="I298" s="166"/>
      <c r="J298" s="167">
        <f>ROUND(I298*H298,2)</f>
        <v>0</v>
      </c>
      <c r="K298" s="163" t="s">
        <v>137</v>
      </c>
      <c r="L298" s="35"/>
      <c r="M298" s="168" t="s">
        <v>19</v>
      </c>
      <c r="N298" s="169" t="s">
        <v>41</v>
      </c>
      <c r="O298" s="36"/>
      <c r="P298" s="170">
        <f>O298*H298</f>
        <v>0</v>
      </c>
      <c r="Q298" s="170">
        <v>1.0452812</v>
      </c>
      <c r="R298" s="170">
        <f>Q298*H298</f>
        <v>0.08989418319999999</v>
      </c>
      <c r="S298" s="170">
        <v>0</v>
      </c>
      <c r="T298" s="171">
        <f>S298*H298</f>
        <v>0</v>
      </c>
      <c r="AR298" s="18" t="s">
        <v>138</v>
      </c>
      <c r="AT298" s="18" t="s">
        <v>133</v>
      </c>
      <c r="AU298" s="18" t="s">
        <v>77</v>
      </c>
      <c r="AY298" s="18" t="s">
        <v>131</v>
      </c>
      <c r="BE298" s="172">
        <f>IF(N298="základní",J298,0)</f>
        <v>0</v>
      </c>
      <c r="BF298" s="172">
        <f>IF(N298="snížená",J298,0)</f>
        <v>0</v>
      </c>
      <c r="BG298" s="172">
        <f>IF(N298="zákl. přenesená",J298,0)</f>
        <v>0</v>
      </c>
      <c r="BH298" s="172">
        <f>IF(N298="sníž. přenesená",J298,0)</f>
        <v>0</v>
      </c>
      <c r="BI298" s="172">
        <f>IF(N298="nulová",J298,0)</f>
        <v>0</v>
      </c>
      <c r="BJ298" s="18" t="s">
        <v>74</v>
      </c>
      <c r="BK298" s="172">
        <f>ROUND(I298*H298,2)</f>
        <v>0</v>
      </c>
      <c r="BL298" s="18" t="s">
        <v>138</v>
      </c>
      <c r="BM298" s="18" t="s">
        <v>378</v>
      </c>
    </row>
    <row r="299" spans="2:47" s="1" customFormat="1" ht="27">
      <c r="B299" s="35"/>
      <c r="D299" s="174" t="s">
        <v>228</v>
      </c>
      <c r="F299" s="203" t="s">
        <v>379</v>
      </c>
      <c r="I299" s="134"/>
      <c r="L299" s="35"/>
      <c r="M299" s="64"/>
      <c r="N299" s="36"/>
      <c r="O299" s="36"/>
      <c r="P299" s="36"/>
      <c r="Q299" s="36"/>
      <c r="R299" s="36"/>
      <c r="S299" s="36"/>
      <c r="T299" s="65"/>
      <c r="AT299" s="18" t="s">
        <v>228</v>
      </c>
      <c r="AU299" s="18" t="s">
        <v>77</v>
      </c>
    </row>
    <row r="300" spans="2:51" s="11" customFormat="1" ht="13.5">
      <c r="B300" s="173"/>
      <c r="D300" s="174" t="s">
        <v>140</v>
      </c>
      <c r="E300" s="175" t="s">
        <v>19</v>
      </c>
      <c r="F300" s="176" t="s">
        <v>380</v>
      </c>
      <c r="H300" s="177" t="s">
        <v>19</v>
      </c>
      <c r="I300" s="178"/>
      <c r="L300" s="173"/>
      <c r="M300" s="179"/>
      <c r="N300" s="180"/>
      <c r="O300" s="180"/>
      <c r="P300" s="180"/>
      <c r="Q300" s="180"/>
      <c r="R300" s="180"/>
      <c r="S300" s="180"/>
      <c r="T300" s="181"/>
      <c r="AT300" s="177" t="s">
        <v>140</v>
      </c>
      <c r="AU300" s="177" t="s">
        <v>77</v>
      </c>
      <c r="AV300" s="11" t="s">
        <v>74</v>
      </c>
      <c r="AW300" s="11" t="s">
        <v>34</v>
      </c>
      <c r="AX300" s="11" t="s">
        <v>70</v>
      </c>
      <c r="AY300" s="177" t="s">
        <v>131</v>
      </c>
    </row>
    <row r="301" spans="2:51" s="11" customFormat="1" ht="13.5">
      <c r="B301" s="173"/>
      <c r="D301" s="174" t="s">
        <v>140</v>
      </c>
      <c r="E301" s="175" t="s">
        <v>19</v>
      </c>
      <c r="F301" s="176" t="s">
        <v>381</v>
      </c>
      <c r="H301" s="177" t="s">
        <v>19</v>
      </c>
      <c r="I301" s="178"/>
      <c r="L301" s="173"/>
      <c r="M301" s="179"/>
      <c r="N301" s="180"/>
      <c r="O301" s="180"/>
      <c r="P301" s="180"/>
      <c r="Q301" s="180"/>
      <c r="R301" s="180"/>
      <c r="S301" s="180"/>
      <c r="T301" s="181"/>
      <c r="AT301" s="177" t="s">
        <v>140</v>
      </c>
      <c r="AU301" s="177" t="s">
        <v>77</v>
      </c>
      <c r="AV301" s="11" t="s">
        <v>74</v>
      </c>
      <c r="AW301" s="11" t="s">
        <v>34</v>
      </c>
      <c r="AX301" s="11" t="s">
        <v>70</v>
      </c>
      <c r="AY301" s="177" t="s">
        <v>131</v>
      </c>
    </row>
    <row r="302" spans="2:51" s="12" customFormat="1" ht="13.5">
      <c r="B302" s="182"/>
      <c r="D302" s="174" t="s">
        <v>140</v>
      </c>
      <c r="E302" s="183" t="s">
        <v>19</v>
      </c>
      <c r="F302" s="184" t="s">
        <v>382</v>
      </c>
      <c r="H302" s="185">
        <v>0.069</v>
      </c>
      <c r="I302" s="186"/>
      <c r="L302" s="182"/>
      <c r="M302" s="187"/>
      <c r="N302" s="188"/>
      <c r="O302" s="188"/>
      <c r="P302" s="188"/>
      <c r="Q302" s="188"/>
      <c r="R302" s="188"/>
      <c r="S302" s="188"/>
      <c r="T302" s="189"/>
      <c r="AT302" s="183" t="s">
        <v>140</v>
      </c>
      <c r="AU302" s="183" t="s">
        <v>77</v>
      </c>
      <c r="AV302" s="12" t="s">
        <v>77</v>
      </c>
      <c r="AW302" s="12" t="s">
        <v>34</v>
      </c>
      <c r="AX302" s="12" t="s">
        <v>70</v>
      </c>
      <c r="AY302" s="183" t="s">
        <v>131</v>
      </c>
    </row>
    <row r="303" spans="2:51" s="11" customFormat="1" ht="13.5">
      <c r="B303" s="173"/>
      <c r="D303" s="174" t="s">
        <v>140</v>
      </c>
      <c r="E303" s="175" t="s">
        <v>19</v>
      </c>
      <c r="F303" s="176" t="s">
        <v>383</v>
      </c>
      <c r="H303" s="177" t="s">
        <v>19</v>
      </c>
      <c r="I303" s="178"/>
      <c r="L303" s="173"/>
      <c r="M303" s="179"/>
      <c r="N303" s="180"/>
      <c r="O303" s="180"/>
      <c r="P303" s="180"/>
      <c r="Q303" s="180"/>
      <c r="R303" s="180"/>
      <c r="S303" s="180"/>
      <c r="T303" s="181"/>
      <c r="AT303" s="177" t="s">
        <v>140</v>
      </c>
      <c r="AU303" s="177" t="s">
        <v>77</v>
      </c>
      <c r="AV303" s="11" t="s">
        <v>74</v>
      </c>
      <c r="AW303" s="11" t="s">
        <v>34</v>
      </c>
      <c r="AX303" s="11" t="s">
        <v>70</v>
      </c>
      <c r="AY303" s="177" t="s">
        <v>131</v>
      </c>
    </row>
    <row r="304" spans="2:51" s="12" customFormat="1" ht="13.5">
      <c r="B304" s="182"/>
      <c r="D304" s="174" t="s">
        <v>140</v>
      </c>
      <c r="E304" s="183" t="s">
        <v>19</v>
      </c>
      <c r="F304" s="184" t="s">
        <v>384</v>
      </c>
      <c r="H304" s="185">
        <v>0.017</v>
      </c>
      <c r="I304" s="186"/>
      <c r="L304" s="182"/>
      <c r="M304" s="187"/>
      <c r="N304" s="188"/>
      <c r="O304" s="188"/>
      <c r="P304" s="188"/>
      <c r="Q304" s="188"/>
      <c r="R304" s="188"/>
      <c r="S304" s="188"/>
      <c r="T304" s="189"/>
      <c r="AT304" s="183" t="s">
        <v>140</v>
      </c>
      <c r="AU304" s="183" t="s">
        <v>77</v>
      </c>
      <c r="AV304" s="12" t="s">
        <v>77</v>
      </c>
      <c r="AW304" s="12" t="s">
        <v>34</v>
      </c>
      <c r="AX304" s="12" t="s">
        <v>70</v>
      </c>
      <c r="AY304" s="183" t="s">
        <v>131</v>
      </c>
    </row>
    <row r="305" spans="2:51" s="13" customFormat="1" ht="13.5">
      <c r="B305" s="190"/>
      <c r="D305" s="191" t="s">
        <v>140</v>
      </c>
      <c r="E305" s="192" t="s">
        <v>19</v>
      </c>
      <c r="F305" s="193" t="s">
        <v>143</v>
      </c>
      <c r="H305" s="194">
        <v>0.086</v>
      </c>
      <c r="I305" s="195"/>
      <c r="L305" s="190"/>
      <c r="M305" s="196"/>
      <c r="N305" s="197"/>
      <c r="O305" s="197"/>
      <c r="P305" s="197"/>
      <c r="Q305" s="197"/>
      <c r="R305" s="197"/>
      <c r="S305" s="197"/>
      <c r="T305" s="198"/>
      <c r="AT305" s="199" t="s">
        <v>140</v>
      </c>
      <c r="AU305" s="199" t="s">
        <v>77</v>
      </c>
      <c r="AV305" s="13" t="s">
        <v>138</v>
      </c>
      <c r="AW305" s="13" t="s">
        <v>34</v>
      </c>
      <c r="AX305" s="13" t="s">
        <v>74</v>
      </c>
      <c r="AY305" s="199" t="s">
        <v>131</v>
      </c>
    </row>
    <row r="306" spans="2:65" s="1" customFormat="1" ht="31.5" customHeight="1">
      <c r="B306" s="160"/>
      <c r="C306" s="161" t="s">
        <v>385</v>
      </c>
      <c r="D306" s="161" t="s">
        <v>133</v>
      </c>
      <c r="E306" s="162" t="s">
        <v>386</v>
      </c>
      <c r="F306" s="163" t="s">
        <v>387</v>
      </c>
      <c r="G306" s="164" t="s">
        <v>212</v>
      </c>
      <c r="H306" s="165">
        <v>105.684</v>
      </c>
      <c r="I306" s="166"/>
      <c r="J306" s="167">
        <f>ROUND(I306*H306,2)</f>
        <v>0</v>
      </c>
      <c r="K306" s="163" t="s">
        <v>137</v>
      </c>
      <c r="L306" s="35"/>
      <c r="M306" s="168" t="s">
        <v>19</v>
      </c>
      <c r="N306" s="169" t="s">
        <v>41</v>
      </c>
      <c r="O306" s="36"/>
      <c r="P306" s="170">
        <f>O306*H306</f>
        <v>0</v>
      </c>
      <c r="Q306" s="170">
        <v>0.10422</v>
      </c>
      <c r="R306" s="170">
        <f>Q306*H306</f>
        <v>11.014386479999999</v>
      </c>
      <c r="S306" s="170">
        <v>0</v>
      </c>
      <c r="T306" s="171">
        <f>S306*H306</f>
        <v>0</v>
      </c>
      <c r="AR306" s="18" t="s">
        <v>138</v>
      </c>
      <c r="AT306" s="18" t="s">
        <v>133</v>
      </c>
      <c r="AU306" s="18" t="s">
        <v>77</v>
      </c>
      <c r="AY306" s="18" t="s">
        <v>131</v>
      </c>
      <c r="BE306" s="172">
        <f>IF(N306="základní",J306,0)</f>
        <v>0</v>
      </c>
      <c r="BF306" s="172">
        <f>IF(N306="snížená",J306,0)</f>
        <v>0</v>
      </c>
      <c r="BG306" s="172">
        <f>IF(N306="zákl. přenesená",J306,0)</f>
        <v>0</v>
      </c>
      <c r="BH306" s="172">
        <f>IF(N306="sníž. přenesená",J306,0)</f>
        <v>0</v>
      </c>
      <c r="BI306" s="172">
        <f>IF(N306="nulová",J306,0)</f>
        <v>0</v>
      </c>
      <c r="BJ306" s="18" t="s">
        <v>74</v>
      </c>
      <c r="BK306" s="172">
        <f>ROUND(I306*H306,2)</f>
        <v>0</v>
      </c>
      <c r="BL306" s="18" t="s">
        <v>138</v>
      </c>
      <c r="BM306" s="18" t="s">
        <v>388</v>
      </c>
    </row>
    <row r="307" spans="2:51" s="11" customFormat="1" ht="13.5">
      <c r="B307" s="173"/>
      <c r="D307" s="174" t="s">
        <v>140</v>
      </c>
      <c r="E307" s="175" t="s">
        <v>19</v>
      </c>
      <c r="F307" s="176" t="s">
        <v>389</v>
      </c>
      <c r="H307" s="177" t="s">
        <v>19</v>
      </c>
      <c r="I307" s="178"/>
      <c r="L307" s="173"/>
      <c r="M307" s="179"/>
      <c r="N307" s="180"/>
      <c r="O307" s="180"/>
      <c r="P307" s="180"/>
      <c r="Q307" s="180"/>
      <c r="R307" s="180"/>
      <c r="S307" s="180"/>
      <c r="T307" s="181"/>
      <c r="AT307" s="177" t="s">
        <v>140</v>
      </c>
      <c r="AU307" s="177" t="s">
        <v>77</v>
      </c>
      <c r="AV307" s="11" t="s">
        <v>74</v>
      </c>
      <c r="AW307" s="11" t="s">
        <v>34</v>
      </c>
      <c r="AX307" s="11" t="s">
        <v>70</v>
      </c>
      <c r="AY307" s="177" t="s">
        <v>131</v>
      </c>
    </row>
    <row r="308" spans="2:51" s="11" customFormat="1" ht="13.5">
      <c r="B308" s="173"/>
      <c r="D308" s="174" t="s">
        <v>140</v>
      </c>
      <c r="E308" s="175" t="s">
        <v>19</v>
      </c>
      <c r="F308" s="176" t="s">
        <v>390</v>
      </c>
      <c r="H308" s="177" t="s">
        <v>19</v>
      </c>
      <c r="I308" s="178"/>
      <c r="L308" s="173"/>
      <c r="M308" s="179"/>
      <c r="N308" s="180"/>
      <c r="O308" s="180"/>
      <c r="P308" s="180"/>
      <c r="Q308" s="180"/>
      <c r="R308" s="180"/>
      <c r="S308" s="180"/>
      <c r="T308" s="181"/>
      <c r="AT308" s="177" t="s">
        <v>140</v>
      </c>
      <c r="AU308" s="177" t="s">
        <v>77</v>
      </c>
      <c r="AV308" s="11" t="s">
        <v>74</v>
      </c>
      <c r="AW308" s="11" t="s">
        <v>34</v>
      </c>
      <c r="AX308" s="11" t="s">
        <v>70</v>
      </c>
      <c r="AY308" s="177" t="s">
        <v>131</v>
      </c>
    </row>
    <row r="309" spans="2:51" s="12" customFormat="1" ht="13.5">
      <c r="B309" s="182"/>
      <c r="D309" s="174" t="s">
        <v>140</v>
      </c>
      <c r="E309" s="183" t="s">
        <v>19</v>
      </c>
      <c r="F309" s="184" t="s">
        <v>391</v>
      </c>
      <c r="H309" s="185">
        <v>17.875</v>
      </c>
      <c r="I309" s="186"/>
      <c r="L309" s="182"/>
      <c r="M309" s="187"/>
      <c r="N309" s="188"/>
      <c r="O309" s="188"/>
      <c r="P309" s="188"/>
      <c r="Q309" s="188"/>
      <c r="R309" s="188"/>
      <c r="S309" s="188"/>
      <c r="T309" s="189"/>
      <c r="AT309" s="183" t="s">
        <v>140</v>
      </c>
      <c r="AU309" s="183" t="s">
        <v>77</v>
      </c>
      <c r="AV309" s="12" t="s">
        <v>77</v>
      </c>
      <c r="AW309" s="12" t="s">
        <v>34</v>
      </c>
      <c r="AX309" s="12" t="s">
        <v>70</v>
      </c>
      <c r="AY309" s="183" t="s">
        <v>131</v>
      </c>
    </row>
    <row r="310" spans="2:51" s="11" customFormat="1" ht="13.5">
      <c r="B310" s="173"/>
      <c r="D310" s="174" t="s">
        <v>140</v>
      </c>
      <c r="E310" s="175" t="s">
        <v>19</v>
      </c>
      <c r="F310" s="176" t="s">
        <v>392</v>
      </c>
      <c r="H310" s="177" t="s">
        <v>19</v>
      </c>
      <c r="I310" s="178"/>
      <c r="L310" s="173"/>
      <c r="M310" s="179"/>
      <c r="N310" s="180"/>
      <c r="O310" s="180"/>
      <c r="P310" s="180"/>
      <c r="Q310" s="180"/>
      <c r="R310" s="180"/>
      <c r="S310" s="180"/>
      <c r="T310" s="181"/>
      <c r="AT310" s="177" t="s">
        <v>140</v>
      </c>
      <c r="AU310" s="177" t="s">
        <v>77</v>
      </c>
      <c r="AV310" s="11" t="s">
        <v>74</v>
      </c>
      <c r="AW310" s="11" t="s">
        <v>34</v>
      </c>
      <c r="AX310" s="11" t="s">
        <v>70</v>
      </c>
      <c r="AY310" s="177" t="s">
        <v>131</v>
      </c>
    </row>
    <row r="311" spans="2:51" s="12" customFormat="1" ht="13.5">
      <c r="B311" s="182"/>
      <c r="D311" s="174" t="s">
        <v>140</v>
      </c>
      <c r="E311" s="183" t="s">
        <v>19</v>
      </c>
      <c r="F311" s="184" t="s">
        <v>393</v>
      </c>
      <c r="H311" s="185">
        <v>17.463</v>
      </c>
      <c r="I311" s="186"/>
      <c r="L311" s="182"/>
      <c r="M311" s="187"/>
      <c r="N311" s="188"/>
      <c r="O311" s="188"/>
      <c r="P311" s="188"/>
      <c r="Q311" s="188"/>
      <c r="R311" s="188"/>
      <c r="S311" s="188"/>
      <c r="T311" s="189"/>
      <c r="AT311" s="183" t="s">
        <v>140</v>
      </c>
      <c r="AU311" s="183" t="s">
        <v>77</v>
      </c>
      <c r="AV311" s="12" t="s">
        <v>77</v>
      </c>
      <c r="AW311" s="12" t="s">
        <v>34</v>
      </c>
      <c r="AX311" s="12" t="s">
        <v>70</v>
      </c>
      <c r="AY311" s="183" t="s">
        <v>131</v>
      </c>
    </row>
    <row r="312" spans="2:51" s="11" customFormat="1" ht="13.5">
      <c r="B312" s="173"/>
      <c r="D312" s="174" t="s">
        <v>140</v>
      </c>
      <c r="E312" s="175" t="s">
        <v>19</v>
      </c>
      <c r="F312" s="176" t="s">
        <v>394</v>
      </c>
      <c r="H312" s="177" t="s">
        <v>19</v>
      </c>
      <c r="I312" s="178"/>
      <c r="L312" s="173"/>
      <c r="M312" s="179"/>
      <c r="N312" s="180"/>
      <c r="O312" s="180"/>
      <c r="P312" s="180"/>
      <c r="Q312" s="180"/>
      <c r="R312" s="180"/>
      <c r="S312" s="180"/>
      <c r="T312" s="181"/>
      <c r="AT312" s="177" t="s">
        <v>140</v>
      </c>
      <c r="AU312" s="177" t="s">
        <v>77</v>
      </c>
      <c r="AV312" s="11" t="s">
        <v>74</v>
      </c>
      <c r="AW312" s="11" t="s">
        <v>34</v>
      </c>
      <c r="AX312" s="11" t="s">
        <v>70</v>
      </c>
      <c r="AY312" s="177" t="s">
        <v>131</v>
      </c>
    </row>
    <row r="313" spans="2:51" s="11" customFormat="1" ht="13.5">
      <c r="B313" s="173"/>
      <c r="D313" s="174" t="s">
        <v>140</v>
      </c>
      <c r="E313" s="175" t="s">
        <v>19</v>
      </c>
      <c r="F313" s="176" t="s">
        <v>395</v>
      </c>
      <c r="H313" s="177" t="s">
        <v>19</v>
      </c>
      <c r="I313" s="178"/>
      <c r="L313" s="173"/>
      <c r="M313" s="179"/>
      <c r="N313" s="180"/>
      <c r="O313" s="180"/>
      <c r="P313" s="180"/>
      <c r="Q313" s="180"/>
      <c r="R313" s="180"/>
      <c r="S313" s="180"/>
      <c r="T313" s="181"/>
      <c r="AT313" s="177" t="s">
        <v>140</v>
      </c>
      <c r="AU313" s="177" t="s">
        <v>77</v>
      </c>
      <c r="AV313" s="11" t="s">
        <v>74</v>
      </c>
      <c r="AW313" s="11" t="s">
        <v>34</v>
      </c>
      <c r="AX313" s="11" t="s">
        <v>70</v>
      </c>
      <c r="AY313" s="177" t="s">
        <v>131</v>
      </c>
    </row>
    <row r="314" spans="2:51" s="12" customFormat="1" ht="13.5">
      <c r="B314" s="182"/>
      <c r="D314" s="174" t="s">
        <v>140</v>
      </c>
      <c r="E314" s="183" t="s">
        <v>19</v>
      </c>
      <c r="F314" s="184" t="s">
        <v>396</v>
      </c>
      <c r="H314" s="185">
        <v>13.863</v>
      </c>
      <c r="I314" s="186"/>
      <c r="L314" s="182"/>
      <c r="M314" s="187"/>
      <c r="N314" s="188"/>
      <c r="O314" s="188"/>
      <c r="P314" s="188"/>
      <c r="Q314" s="188"/>
      <c r="R314" s="188"/>
      <c r="S314" s="188"/>
      <c r="T314" s="189"/>
      <c r="AT314" s="183" t="s">
        <v>140</v>
      </c>
      <c r="AU314" s="183" t="s">
        <v>77</v>
      </c>
      <c r="AV314" s="12" t="s">
        <v>77</v>
      </c>
      <c r="AW314" s="12" t="s">
        <v>34</v>
      </c>
      <c r="AX314" s="12" t="s">
        <v>70</v>
      </c>
      <c r="AY314" s="183" t="s">
        <v>131</v>
      </c>
    </row>
    <row r="315" spans="2:51" s="11" customFormat="1" ht="13.5">
      <c r="B315" s="173"/>
      <c r="D315" s="174" t="s">
        <v>140</v>
      </c>
      <c r="E315" s="175" t="s">
        <v>19</v>
      </c>
      <c r="F315" s="176" t="s">
        <v>397</v>
      </c>
      <c r="H315" s="177" t="s">
        <v>19</v>
      </c>
      <c r="I315" s="178"/>
      <c r="L315" s="173"/>
      <c r="M315" s="179"/>
      <c r="N315" s="180"/>
      <c r="O315" s="180"/>
      <c r="P315" s="180"/>
      <c r="Q315" s="180"/>
      <c r="R315" s="180"/>
      <c r="S315" s="180"/>
      <c r="T315" s="181"/>
      <c r="AT315" s="177" t="s">
        <v>140</v>
      </c>
      <c r="AU315" s="177" t="s">
        <v>77</v>
      </c>
      <c r="AV315" s="11" t="s">
        <v>74</v>
      </c>
      <c r="AW315" s="11" t="s">
        <v>34</v>
      </c>
      <c r="AX315" s="11" t="s">
        <v>70</v>
      </c>
      <c r="AY315" s="177" t="s">
        <v>131</v>
      </c>
    </row>
    <row r="316" spans="2:51" s="12" customFormat="1" ht="13.5">
      <c r="B316" s="182"/>
      <c r="D316" s="174" t="s">
        <v>140</v>
      </c>
      <c r="E316" s="183" t="s">
        <v>19</v>
      </c>
      <c r="F316" s="184" t="s">
        <v>398</v>
      </c>
      <c r="H316" s="185">
        <v>13.75</v>
      </c>
      <c r="I316" s="186"/>
      <c r="L316" s="182"/>
      <c r="M316" s="187"/>
      <c r="N316" s="188"/>
      <c r="O316" s="188"/>
      <c r="P316" s="188"/>
      <c r="Q316" s="188"/>
      <c r="R316" s="188"/>
      <c r="S316" s="188"/>
      <c r="T316" s="189"/>
      <c r="AT316" s="183" t="s">
        <v>140</v>
      </c>
      <c r="AU316" s="183" t="s">
        <v>77</v>
      </c>
      <c r="AV316" s="12" t="s">
        <v>77</v>
      </c>
      <c r="AW316" s="12" t="s">
        <v>34</v>
      </c>
      <c r="AX316" s="12" t="s">
        <v>70</v>
      </c>
      <c r="AY316" s="183" t="s">
        <v>131</v>
      </c>
    </row>
    <row r="317" spans="2:51" s="11" customFormat="1" ht="13.5">
      <c r="B317" s="173"/>
      <c r="D317" s="174" t="s">
        <v>140</v>
      </c>
      <c r="E317" s="175" t="s">
        <v>19</v>
      </c>
      <c r="F317" s="176" t="s">
        <v>399</v>
      </c>
      <c r="H317" s="177" t="s">
        <v>19</v>
      </c>
      <c r="I317" s="178"/>
      <c r="L317" s="173"/>
      <c r="M317" s="179"/>
      <c r="N317" s="180"/>
      <c r="O317" s="180"/>
      <c r="P317" s="180"/>
      <c r="Q317" s="180"/>
      <c r="R317" s="180"/>
      <c r="S317" s="180"/>
      <c r="T317" s="181"/>
      <c r="AT317" s="177" t="s">
        <v>140</v>
      </c>
      <c r="AU317" s="177" t="s">
        <v>77</v>
      </c>
      <c r="AV317" s="11" t="s">
        <v>74</v>
      </c>
      <c r="AW317" s="11" t="s">
        <v>34</v>
      </c>
      <c r="AX317" s="11" t="s">
        <v>70</v>
      </c>
      <c r="AY317" s="177" t="s">
        <v>131</v>
      </c>
    </row>
    <row r="318" spans="2:51" s="12" customFormat="1" ht="13.5">
      <c r="B318" s="182"/>
      <c r="D318" s="174" t="s">
        <v>140</v>
      </c>
      <c r="E318" s="183" t="s">
        <v>19</v>
      </c>
      <c r="F318" s="184" t="s">
        <v>398</v>
      </c>
      <c r="H318" s="185">
        <v>13.75</v>
      </c>
      <c r="I318" s="186"/>
      <c r="L318" s="182"/>
      <c r="M318" s="187"/>
      <c r="N318" s="188"/>
      <c r="O318" s="188"/>
      <c r="P318" s="188"/>
      <c r="Q318" s="188"/>
      <c r="R318" s="188"/>
      <c r="S318" s="188"/>
      <c r="T318" s="189"/>
      <c r="AT318" s="183" t="s">
        <v>140</v>
      </c>
      <c r="AU318" s="183" t="s">
        <v>77</v>
      </c>
      <c r="AV318" s="12" t="s">
        <v>77</v>
      </c>
      <c r="AW318" s="12" t="s">
        <v>34</v>
      </c>
      <c r="AX318" s="12" t="s">
        <v>70</v>
      </c>
      <c r="AY318" s="183" t="s">
        <v>131</v>
      </c>
    </row>
    <row r="319" spans="2:51" s="11" customFormat="1" ht="13.5">
      <c r="B319" s="173"/>
      <c r="D319" s="174" t="s">
        <v>140</v>
      </c>
      <c r="E319" s="175" t="s">
        <v>19</v>
      </c>
      <c r="F319" s="176" t="s">
        <v>400</v>
      </c>
      <c r="H319" s="177" t="s">
        <v>19</v>
      </c>
      <c r="I319" s="178"/>
      <c r="L319" s="173"/>
      <c r="M319" s="179"/>
      <c r="N319" s="180"/>
      <c r="O319" s="180"/>
      <c r="P319" s="180"/>
      <c r="Q319" s="180"/>
      <c r="R319" s="180"/>
      <c r="S319" s="180"/>
      <c r="T319" s="181"/>
      <c r="AT319" s="177" t="s">
        <v>140</v>
      </c>
      <c r="AU319" s="177" t="s">
        <v>77</v>
      </c>
      <c r="AV319" s="11" t="s">
        <v>74</v>
      </c>
      <c r="AW319" s="11" t="s">
        <v>34</v>
      </c>
      <c r="AX319" s="11" t="s">
        <v>70</v>
      </c>
      <c r="AY319" s="177" t="s">
        <v>131</v>
      </c>
    </row>
    <row r="320" spans="2:51" s="12" customFormat="1" ht="13.5">
      <c r="B320" s="182"/>
      <c r="D320" s="174" t="s">
        <v>140</v>
      </c>
      <c r="E320" s="183" t="s">
        <v>19</v>
      </c>
      <c r="F320" s="184" t="s">
        <v>401</v>
      </c>
      <c r="H320" s="185">
        <v>9.903</v>
      </c>
      <c r="I320" s="186"/>
      <c r="L320" s="182"/>
      <c r="M320" s="187"/>
      <c r="N320" s="188"/>
      <c r="O320" s="188"/>
      <c r="P320" s="188"/>
      <c r="Q320" s="188"/>
      <c r="R320" s="188"/>
      <c r="S320" s="188"/>
      <c r="T320" s="189"/>
      <c r="AT320" s="183" t="s">
        <v>140</v>
      </c>
      <c r="AU320" s="183" t="s">
        <v>77</v>
      </c>
      <c r="AV320" s="12" t="s">
        <v>77</v>
      </c>
      <c r="AW320" s="12" t="s">
        <v>34</v>
      </c>
      <c r="AX320" s="12" t="s">
        <v>70</v>
      </c>
      <c r="AY320" s="183" t="s">
        <v>131</v>
      </c>
    </row>
    <row r="321" spans="2:51" s="11" customFormat="1" ht="13.5">
      <c r="B321" s="173"/>
      <c r="D321" s="174" t="s">
        <v>140</v>
      </c>
      <c r="E321" s="175" t="s">
        <v>19</v>
      </c>
      <c r="F321" s="176" t="s">
        <v>402</v>
      </c>
      <c r="H321" s="177" t="s">
        <v>19</v>
      </c>
      <c r="I321" s="178"/>
      <c r="L321" s="173"/>
      <c r="M321" s="179"/>
      <c r="N321" s="180"/>
      <c r="O321" s="180"/>
      <c r="P321" s="180"/>
      <c r="Q321" s="180"/>
      <c r="R321" s="180"/>
      <c r="S321" s="180"/>
      <c r="T321" s="181"/>
      <c r="AT321" s="177" t="s">
        <v>140</v>
      </c>
      <c r="AU321" s="177" t="s">
        <v>77</v>
      </c>
      <c r="AV321" s="11" t="s">
        <v>74</v>
      </c>
      <c r="AW321" s="11" t="s">
        <v>34</v>
      </c>
      <c r="AX321" s="11" t="s">
        <v>70</v>
      </c>
      <c r="AY321" s="177" t="s">
        <v>131</v>
      </c>
    </row>
    <row r="322" spans="2:51" s="12" customFormat="1" ht="13.5">
      <c r="B322" s="182"/>
      <c r="D322" s="174" t="s">
        <v>140</v>
      </c>
      <c r="E322" s="183" t="s">
        <v>19</v>
      </c>
      <c r="F322" s="184" t="s">
        <v>403</v>
      </c>
      <c r="H322" s="185">
        <v>1.788</v>
      </c>
      <c r="I322" s="186"/>
      <c r="L322" s="182"/>
      <c r="M322" s="187"/>
      <c r="N322" s="188"/>
      <c r="O322" s="188"/>
      <c r="P322" s="188"/>
      <c r="Q322" s="188"/>
      <c r="R322" s="188"/>
      <c r="S322" s="188"/>
      <c r="T322" s="189"/>
      <c r="AT322" s="183" t="s">
        <v>140</v>
      </c>
      <c r="AU322" s="183" t="s">
        <v>77</v>
      </c>
      <c r="AV322" s="12" t="s">
        <v>77</v>
      </c>
      <c r="AW322" s="12" t="s">
        <v>34</v>
      </c>
      <c r="AX322" s="12" t="s">
        <v>70</v>
      </c>
      <c r="AY322" s="183" t="s">
        <v>131</v>
      </c>
    </row>
    <row r="323" spans="2:51" s="11" customFormat="1" ht="13.5">
      <c r="B323" s="173"/>
      <c r="D323" s="174" t="s">
        <v>140</v>
      </c>
      <c r="E323" s="175" t="s">
        <v>19</v>
      </c>
      <c r="F323" s="176" t="s">
        <v>404</v>
      </c>
      <c r="H323" s="177" t="s">
        <v>19</v>
      </c>
      <c r="I323" s="178"/>
      <c r="L323" s="173"/>
      <c r="M323" s="179"/>
      <c r="N323" s="180"/>
      <c r="O323" s="180"/>
      <c r="P323" s="180"/>
      <c r="Q323" s="180"/>
      <c r="R323" s="180"/>
      <c r="S323" s="180"/>
      <c r="T323" s="181"/>
      <c r="AT323" s="177" t="s">
        <v>140</v>
      </c>
      <c r="AU323" s="177" t="s">
        <v>77</v>
      </c>
      <c r="AV323" s="11" t="s">
        <v>74</v>
      </c>
      <c r="AW323" s="11" t="s">
        <v>34</v>
      </c>
      <c r="AX323" s="11" t="s">
        <v>70</v>
      </c>
      <c r="AY323" s="177" t="s">
        <v>131</v>
      </c>
    </row>
    <row r="324" spans="2:51" s="12" customFormat="1" ht="13.5">
      <c r="B324" s="182"/>
      <c r="D324" s="174" t="s">
        <v>140</v>
      </c>
      <c r="E324" s="183" t="s">
        <v>19</v>
      </c>
      <c r="F324" s="184" t="s">
        <v>405</v>
      </c>
      <c r="H324" s="185">
        <v>1.738</v>
      </c>
      <c r="I324" s="186"/>
      <c r="L324" s="182"/>
      <c r="M324" s="187"/>
      <c r="N324" s="188"/>
      <c r="O324" s="188"/>
      <c r="P324" s="188"/>
      <c r="Q324" s="188"/>
      <c r="R324" s="188"/>
      <c r="S324" s="188"/>
      <c r="T324" s="189"/>
      <c r="AT324" s="183" t="s">
        <v>140</v>
      </c>
      <c r="AU324" s="183" t="s">
        <v>77</v>
      </c>
      <c r="AV324" s="12" t="s">
        <v>77</v>
      </c>
      <c r="AW324" s="12" t="s">
        <v>34</v>
      </c>
      <c r="AX324" s="12" t="s">
        <v>70</v>
      </c>
      <c r="AY324" s="183" t="s">
        <v>131</v>
      </c>
    </row>
    <row r="325" spans="2:51" s="12" customFormat="1" ht="13.5">
      <c r="B325" s="182"/>
      <c r="D325" s="174" t="s">
        <v>140</v>
      </c>
      <c r="E325" s="183" t="s">
        <v>19</v>
      </c>
      <c r="F325" s="184" t="s">
        <v>406</v>
      </c>
      <c r="H325" s="185">
        <v>8.514</v>
      </c>
      <c r="I325" s="186"/>
      <c r="L325" s="182"/>
      <c r="M325" s="187"/>
      <c r="N325" s="188"/>
      <c r="O325" s="188"/>
      <c r="P325" s="188"/>
      <c r="Q325" s="188"/>
      <c r="R325" s="188"/>
      <c r="S325" s="188"/>
      <c r="T325" s="189"/>
      <c r="AT325" s="183" t="s">
        <v>140</v>
      </c>
      <c r="AU325" s="183" t="s">
        <v>77</v>
      </c>
      <c r="AV325" s="12" t="s">
        <v>77</v>
      </c>
      <c r="AW325" s="12" t="s">
        <v>34</v>
      </c>
      <c r="AX325" s="12" t="s">
        <v>70</v>
      </c>
      <c r="AY325" s="183" t="s">
        <v>131</v>
      </c>
    </row>
    <row r="326" spans="2:51" s="11" customFormat="1" ht="13.5">
      <c r="B326" s="173"/>
      <c r="D326" s="174" t="s">
        <v>140</v>
      </c>
      <c r="E326" s="175" t="s">
        <v>19</v>
      </c>
      <c r="F326" s="176" t="s">
        <v>407</v>
      </c>
      <c r="H326" s="177" t="s">
        <v>19</v>
      </c>
      <c r="I326" s="178"/>
      <c r="L326" s="173"/>
      <c r="M326" s="179"/>
      <c r="N326" s="180"/>
      <c r="O326" s="180"/>
      <c r="P326" s="180"/>
      <c r="Q326" s="180"/>
      <c r="R326" s="180"/>
      <c r="S326" s="180"/>
      <c r="T326" s="181"/>
      <c r="AT326" s="177" t="s">
        <v>140</v>
      </c>
      <c r="AU326" s="177" t="s">
        <v>77</v>
      </c>
      <c r="AV326" s="11" t="s">
        <v>74</v>
      </c>
      <c r="AW326" s="11" t="s">
        <v>34</v>
      </c>
      <c r="AX326" s="11" t="s">
        <v>70</v>
      </c>
      <c r="AY326" s="177" t="s">
        <v>131</v>
      </c>
    </row>
    <row r="327" spans="2:51" s="12" customFormat="1" ht="13.5">
      <c r="B327" s="182"/>
      <c r="D327" s="174" t="s">
        <v>140</v>
      </c>
      <c r="E327" s="183" t="s">
        <v>19</v>
      </c>
      <c r="F327" s="184" t="s">
        <v>408</v>
      </c>
      <c r="H327" s="185">
        <v>7.04</v>
      </c>
      <c r="I327" s="186"/>
      <c r="L327" s="182"/>
      <c r="M327" s="187"/>
      <c r="N327" s="188"/>
      <c r="O327" s="188"/>
      <c r="P327" s="188"/>
      <c r="Q327" s="188"/>
      <c r="R327" s="188"/>
      <c r="S327" s="188"/>
      <c r="T327" s="189"/>
      <c r="AT327" s="183" t="s">
        <v>140</v>
      </c>
      <c r="AU327" s="183" t="s">
        <v>77</v>
      </c>
      <c r="AV327" s="12" t="s">
        <v>77</v>
      </c>
      <c r="AW327" s="12" t="s">
        <v>34</v>
      </c>
      <c r="AX327" s="12" t="s">
        <v>70</v>
      </c>
      <c r="AY327" s="183" t="s">
        <v>131</v>
      </c>
    </row>
    <row r="328" spans="2:51" s="13" customFormat="1" ht="13.5">
      <c r="B328" s="190"/>
      <c r="D328" s="191" t="s">
        <v>140</v>
      </c>
      <c r="E328" s="192" t="s">
        <v>19</v>
      </c>
      <c r="F328" s="193" t="s">
        <v>143</v>
      </c>
      <c r="H328" s="194">
        <v>105.684</v>
      </c>
      <c r="I328" s="195"/>
      <c r="L328" s="190"/>
      <c r="M328" s="196"/>
      <c r="N328" s="197"/>
      <c r="O328" s="197"/>
      <c r="P328" s="197"/>
      <c r="Q328" s="197"/>
      <c r="R328" s="197"/>
      <c r="S328" s="197"/>
      <c r="T328" s="198"/>
      <c r="AT328" s="199" t="s">
        <v>140</v>
      </c>
      <c r="AU328" s="199" t="s">
        <v>77</v>
      </c>
      <c r="AV328" s="13" t="s">
        <v>138</v>
      </c>
      <c r="AW328" s="13" t="s">
        <v>34</v>
      </c>
      <c r="AX328" s="13" t="s">
        <v>74</v>
      </c>
      <c r="AY328" s="199" t="s">
        <v>131</v>
      </c>
    </row>
    <row r="329" spans="2:65" s="1" customFormat="1" ht="22.5" customHeight="1">
      <c r="B329" s="160"/>
      <c r="C329" s="161" t="s">
        <v>409</v>
      </c>
      <c r="D329" s="161" t="s">
        <v>133</v>
      </c>
      <c r="E329" s="162" t="s">
        <v>410</v>
      </c>
      <c r="F329" s="163" t="s">
        <v>411</v>
      </c>
      <c r="G329" s="164" t="s">
        <v>212</v>
      </c>
      <c r="H329" s="165">
        <v>3.65</v>
      </c>
      <c r="I329" s="166"/>
      <c r="J329" s="167">
        <f>ROUND(I329*H329,2)</f>
        <v>0</v>
      </c>
      <c r="K329" s="163" t="s">
        <v>137</v>
      </c>
      <c r="L329" s="35"/>
      <c r="M329" s="168" t="s">
        <v>19</v>
      </c>
      <c r="N329" s="169" t="s">
        <v>41</v>
      </c>
      <c r="O329" s="36"/>
      <c r="P329" s="170">
        <f>O329*H329</f>
        <v>0</v>
      </c>
      <c r="Q329" s="170">
        <v>0.2933</v>
      </c>
      <c r="R329" s="170">
        <f>Q329*H329</f>
        <v>1.070545</v>
      </c>
      <c r="S329" s="170">
        <v>0</v>
      </c>
      <c r="T329" s="171">
        <f>S329*H329</f>
        <v>0</v>
      </c>
      <c r="AR329" s="18" t="s">
        <v>138</v>
      </c>
      <c r="AT329" s="18" t="s">
        <v>133</v>
      </c>
      <c r="AU329" s="18" t="s">
        <v>77</v>
      </c>
      <c r="AY329" s="18" t="s">
        <v>131</v>
      </c>
      <c r="BE329" s="172">
        <f>IF(N329="základní",J329,0)</f>
        <v>0</v>
      </c>
      <c r="BF329" s="172">
        <f>IF(N329="snížená",J329,0)</f>
        <v>0</v>
      </c>
      <c r="BG329" s="172">
        <f>IF(N329="zákl. přenesená",J329,0)</f>
        <v>0</v>
      </c>
      <c r="BH329" s="172">
        <f>IF(N329="sníž. přenesená",J329,0)</f>
        <v>0</v>
      </c>
      <c r="BI329" s="172">
        <f>IF(N329="nulová",J329,0)</f>
        <v>0</v>
      </c>
      <c r="BJ329" s="18" t="s">
        <v>74</v>
      </c>
      <c r="BK329" s="172">
        <f>ROUND(I329*H329,2)</f>
        <v>0</v>
      </c>
      <c r="BL329" s="18" t="s">
        <v>138</v>
      </c>
      <c r="BM329" s="18" t="s">
        <v>412</v>
      </c>
    </row>
    <row r="330" spans="2:51" s="11" customFormat="1" ht="13.5">
      <c r="B330" s="173"/>
      <c r="D330" s="174" t="s">
        <v>140</v>
      </c>
      <c r="E330" s="175" t="s">
        <v>19</v>
      </c>
      <c r="F330" s="176" t="s">
        <v>413</v>
      </c>
      <c r="H330" s="177" t="s">
        <v>19</v>
      </c>
      <c r="I330" s="178"/>
      <c r="L330" s="173"/>
      <c r="M330" s="179"/>
      <c r="N330" s="180"/>
      <c r="O330" s="180"/>
      <c r="P330" s="180"/>
      <c r="Q330" s="180"/>
      <c r="R330" s="180"/>
      <c r="S330" s="180"/>
      <c r="T330" s="181"/>
      <c r="AT330" s="177" t="s">
        <v>140</v>
      </c>
      <c r="AU330" s="177" t="s">
        <v>77</v>
      </c>
      <c r="AV330" s="11" t="s">
        <v>74</v>
      </c>
      <c r="AW330" s="11" t="s">
        <v>34</v>
      </c>
      <c r="AX330" s="11" t="s">
        <v>70</v>
      </c>
      <c r="AY330" s="177" t="s">
        <v>131</v>
      </c>
    </row>
    <row r="331" spans="2:51" s="12" customFormat="1" ht="13.5">
      <c r="B331" s="182"/>
      <c r="D331" s="174" t="s">
        <v>140</v>
      </c>
      <c r="E331" s="183" t="s">
        <v>19</v>
      </c>
      <c r="F331" s="184" t="s">
        <v>414</v>
      </c>
      <c r="H331" s="185">
        <v>3.65</v>
      </c>
      <c r="I331" s="186"/>
      <c r="L331" s="182"/>
      <c r="M331" s="187"/>
      <c r="N331" s="188"/>
      <c r="O331" s="188"/>
      <c r="P331" s="188"/>
      <c r="Q331" s="188"/>
      <c r="R331" s="188"/>
      <c r="S331" s="188"/>
      <c r="T331" s="189"/>
      <c r="AT331" s="183" t="s">
        <v>140</v>
      </c>
      <c r="AU331" s="183" t="s">
        <v>77</v>
      </c>
      <c r="AV331" s="12" t="s">
        <v>77</v>
      </c>
      <c r="AW331" s="12" t="s">
        <v>34</v>
      </c>
      <c r="AX331" s="12" t="s">
        <v>70</v>
      </c>
      <c r="AY331" s="183" t="s">
        <v>131</v>
      </c>
    </row>
    <row r="332" spans="2:51" s="13" customFormat="1" ht="13.5">
      <c r="B332" s="190"/>
      <c r="D332" s="191" t="s">
        <v>140</v>
      </c>
      <c r="E332" s="192" t="s">
        <v>19</v>
      </c>
      <c r="F332" s="193" t="s">
        <v>143</v>
      </c>
      <c r="H332" s="194">
        <v>3.65</v>
      </c>
      <c r="I332" s="195"/>
      <c r="L332" s="190"/>
      <c r="M332" s="196"/>
      <c r="N332" s="197"/>
      <c r="O332" s="197"/>
      <c r="P332" s="197"/>
      <c r="Q332" s="197"/>
      <c r="R332" s="197"/>
      <c r="S332" s="197"/>
      <c r="T332" s="198"/>
      <c r="AT332" s="199" t="s">
        <v>140</v>
      </c>
      <c r="AU332" s="199" t="s">
        <v>77</v>
      </c>
      <c r="AV332" s="13" t="s">
        <v>138</v>
      </c>
      <c r="AW332" s="13" t="s">
        <v>34</v>
      </c>
      <c r="AX332" s="13" t="s">
        <v>74</v>
      </c>
      <c r="AY332" s="199" t="s">
        <v>131</v>
      </c>
    </row>
    <row r="333" spans="2:65" s="1" customFormat="1" ht="22.5" customHeight="1">
      <c r="B333" s="160"/>
      <c r="C333" s="161" t="s">
        <v>415</v>
      </c>
      <c r="D333" s="161" t="s">
        <v>133</v>
      </c>
      <c r="E333" s="162" t="s">
        <v>416</v>
      </c>
      <c r="F333" s="163" t="s">
        <v>417</v>
      </c>
      <c r="G333" s="164" t="s">
        <v>212</v>
      </c>
      <c r="H333" s="165">
        <v>3.65</v>
      </c>
      <c r="I333" s="166"/>
      <c r="J333" s="167">
        <f>ROUND(I333*H333,2)</f>
        <v>0</v>
      </c>
      <c r="K333" s="163" t="s">
        <v>137</v>
      </c>
      <c r="L333" s="35"/>
      <c r="M333" s="168" t="s">
        <v>19</v>
      </c>
      <c r="N333" s="169" t="s">
        <v>41</v>
      </c>
      <c r="O333" s="36"/>
      <c r="P333" s="170">
        <f>O333*H333</f>
        <v>0</v>
      </c>
      <c r="Q333" s="170">
        <v>0.0585</v>
      </c>
      <c r="R333" s="170">
        <f>Q333*H333</f>
        <v>0.21352500000000002</v>
      </c>
      <c r="S333" s="170">
        <v>0</v>
      </c>
      <c r="T333" s="171">
        <f>S333*H333</f>
        <v>0</v>
      </c>
      <c r="AR333" s="18" t="s">
        <v>138</v>
      </c>
      <c r="AT333" s="18" t="s">
        <v>133</v>
      </c>
      <c r="AU333" s="18" t="s">
        <v>77</v>
      </c>
      <c r="AY333" s="18" t="s">
        <v>131</v>
      </c>
      <c r="BE333" s="172">
        <f>IF(N333="základní",J333,0)</f>
        <v>0</v>
      </c>
      <c r="BF333" s="172">
        <f>IF(N333="snížená",J333,0)</f>
        <v>0</v>
      </c>
      <c r="BG333" s="172">
        <f>IF(N333="zákl. přenesená",J333,0)</f>
        <v>0</v>
      </c>
      <c r="BH333" s="172">
        <f>IF(N333="sníž. přenesená",J333,0)</f>
        <v>0</v>
      </c>
      <c r="BI333" s="172">
        <f>IF(N333="nulová",J333,0)</f>
        <v>0</v>
      </c>
      <c r="BJ333" s="18" t="s">
        <v>74</v>
      </c>
      <c r="BK333" s="172">
        <f>ROUND(I333*H333,2)</f>
        <v>0</v>
      </c>
      <c r="BL333" s="18" t="s">
        <v>138</v>
      </c>
      <c r="BM333" s="18" t="s">
        <v>418</v>
      </c>
    </row>
    <row r="334" spans="2:51" s="11" customFormat="1" ht="13.5">
      <c r="B334" s="173"/>
      <c r="D334" s="174" t="s">
        <v>140</v>
      </c>
      <c r="E334" s="175" t="s">
        <v>19</v>
      </c>
      <c r="F334" s="176" t="s">
        <v>419</v>
      </c>
      <c r="H334" s="177" t="s">
        <v>19</v>
      </c>
      <c r="I334" s="178"/>
      <c r="L334" s="173"/>
      <c r="M334" s="179"/>
      <c r="N334" s="180"/>
      <c r="O334" s="180"/>
      <c r="P334" s="180"/>
      <c r="Q334" s="180"/>
      <c r="R334" s="180"/>
      <c r="S334" s="180"/>
      <c r="T334" s="181"/>
      <c r="AT334" s="177" t="s">
        <v>140</v>
      </c>
      <c r="AU334" s="177" t="s">
        <v>77</v>
      </c>
      <c r="AV334" s="11" t="s">
        <v>74</v>
      </c>
      <c r="AW334" s="11" t="s">
        <v>34</v>
      </c>
      <c r="AX334" s="11" t="s">
        <v>70</v>
      </c>
      <c r="AY334" s="177" t="s">
        <v>131</v>
      </c>
    </row>
    <row r="335" spans="2:51" s="12" customFormat="1" ht="13.5">
      <c r="B335" s="182"/>
      <c r="D335" s="174" t="s">
        <v>140</v>
      </c>
      <c r="E335" s="183" t="s">
        <v>19</v>
      </c>
      <c r="F335" s="184" t="s">
        <v>420</v>
      </c>
      <c r="H335" s="185">
        <v>3.65</v>
      </c>
      <c r="I335" s="186"/>
      <c r="L335" s="182"/>
      <c r="M335" s="187"/>
      <c r="N335" s="188"/>
      <c r="O335" s="188"/>
      <c r="P335" s="188"/>
      <c r="Q335" s="188"/>
      <c r="R335" s="188"/>
      <c r="S335" s="188"/>
      <c r="T335" s="189"/>
      <c r="AT335" s="183" t="s">
        <v>140</v>
      </c>
      <c r="AU335" s="183" t="s">
        <v>77</v>
      </c>
      <c r="AV335" s="12" t="s">
        <v>77</v>
      </c>
      <c r="AW335" s="12" t="s">
        <v>34</v>
      </c>
      <c r="AX335" s="12" t="s">
        <v>70</v>
      </c>
      <c r="AY335" s="183" t="s">
        <v>131</v>
      </c>
    </row>
    <row r="336" spans="2:51" s="13" customFormat="1" ht="13.5">
      <c r="B336" s="190"/>
      <c r="D336" s="191" t="s">
        <v>140</v>
      </c>
      <c r="E336" s="192" t="s">
        <v>19</v>
      </c>
      <c r="F336" s="193" t="s">
        <v>143</v>
      </c>
      <c r="H336" s="194">
        <v>3.65</v>
      </c>
      <c r="I336" s="195"/>
      <c r="L336" s="190"/>
      <c r="M336" s="196"/>
      <c r="N336" s="197"/>
      <c r="O336" s="197"/>
      <c r="P336" s="197"/>
      <c r="Q336" s="197"/>
      <c r="R336" s="197"/>
      <c r="S336" s="197"/>
      <c r="T336" s="198"/>
      <c r="AT336" s="199" t="s">
        <v>140</v>
      </c>
      <c r="AU336" s="199" t="s">
        <v>77</v>
      </c>
      <c r="AV336" s="13" t="s">
        <v>138</v>
      </c>
      <c r="AW336" s="13" t="s">
        <v>34</v>
      </c>
      <c r="AX336" s="13" t="s">
        <v>74</v>
      </c>
      <c r="AY336" s="199" t="s">
        <v>131</v>
      </c>
    </row>
    <row r="337" spans="2:65" s="1" customFormat="1" ht="31.5" customHeight="1">
      <c r="B337" s="160"/>
      <c r="C337" s="161" t="s">
        <v>421</v>
      </c>
      <c r="D337" s="161" t="s">
        <v>133</v>
      </c>
      <c r="E337" s="162" t="s">
        <v>422</v>
      </c>
      <c r="F337" s="163" t="s">
        <v>423</v>
      </c>
      <c r="G337" s="164" t="s">
        <v>136</v>
      </c>
      <c r="H337" s="165">
        <v>0.946</v>
      </c>
      <c r="I337" s="166"/>
      <c r="J337" s="167">
        <f>ROUND(I337*H337,2)</f>
        <v>0</v>
      </c>
      <c r="K337" s="163" t="s">
        <v>137</v>
      </c>
      <c r="L337" s="35"/>
      <c r="M337" s="168" t="s">
        <v>19</v>
      </c>
      <c r="N337" s="169" t="s">
        <v>41</v>
      </c>
      <c r="O337" s="36"/>
      <c r="P337" s="170">
        <f>O337*H337</f>
        <v>0</v>
      </c>
      <c r="Q337" s="170">
        <v>2.5319526</v>
      </c>
      <c r="R337" s="170">
        <f>Q337*H337</f>
        <v>2.3952271595999997</v>
      </c>
      <c r="S337" s="170">
        <v>0</v>
      </c>
      <c r="T337" s="171">
        <f>S337*H337</f>
        <v>0</v>
      </c>
      <c r="AR337" s="18" t="s">
        <v>138</v>
      </c>
      <c r="AT337" s="18" t="s">
        <v>133</v>
      </c>
      <c r="AU337" s="18" t="s">
        <v>77</v>
      </c>
      <c r="AY337" s="18" t="s">
        <v>131</v>
      </c>
      <c r="BE337" s="172">
        <f>IF(N337="základní",J337,0)</f>
        <v>0</v>
      </c>
      <c r="BF337" s="172">
        <f>IF(N337="snížená",J337,0)</f>
        <v>0</v>
      </c>
      <c r="BG337" s="172">
        <f>IF(N337="zákl. přenesená",J337,0)</f>
        <v>0</v>
      </c>
      <c r="BH337" s="172">
        <f>IF(N337="sníž. přenesená",J337,0)</f>
        <v>0</v>
      </c>
      <c r="BI337" s="172">
        <f>IF(N337="nulová",J337,0)</f>
        <v>0</v>
      </c>
      <c r="BJ337" s="18" t="s">
        <v>74</v>
      </c>
      <c r="BK337" s="172">
        <f>ROUND(I337*H337,2)</f>
        <v>0</v>
      </c>
      <c r="BL337" s="18" t="s">
        <v>138</v>
      </c>
      <c r="BM337" s="18" t="s">
        <v>424</v>
      </c>
    </row>
    <row r="338" spans="2:51" s="11" customFormat="1" ht="13.5">
      <c r="B338" s="173"/>
      <c r="D338" s="174" t="s">
        <v>140</v>
      </c>
      <c r="E338" s="175" t="s">
        <v>19</v>
      </c>
      <c r="F338" s="176" t="s">
        <v>425</v>
      </c>
      <c r="H338" s="177" t="s">
        <v>19</v>
      </c>
      <c r="I338" s="178"/>
      <c r="L338" s="173"/>
      <c r="M338" s="179"/>
      <c r="N338" s="180"/>
      <c r="O338" s="180"/>
      <c r="P338" s="180"/>
      <c r="Q338" s="180"/>
      <c r="R338" s="180"/>
      <c r="S338" s="180"/>
      <c r="T338" s="181"/>
      <c r="AT338" s="177" t="s">
        <v>140</v>
      </c>
      <c r="AU338" s="177" t="s">
        <v>77</v>
      </c>
      <c r="AV338" s="11" t="s">
        <v>74</v>
      </c>
      <c r="AW338" s="11" t="s">
        <v>34</v>
      </c>
      <c r="AX338" s="11" t="s">
        <v>70</v>
      </c>
      <c r="AY338" s="177" t="s">
        <v>131</v>
      </c>
    </row>
    <row r="339" spans="2:51" s="11" customFormat="1" ht="13.5">
      <c r="B339" s="173"/>
      <c r="D339" s="174" t="s">
        <v>140</v>
      </c>
      <c r="E339" s="175" t="s">
        <v>19</v>
      </c>
      <c r="F339" s="176" t="s">
        <v>426</v>
      </c>
      <c r="H339" s="177" t="s">
        <v>19</v>
      </c>
      <c r="I339" s="178"/>
      <c r="L339" s="173"/>
      <c r="M339" s="179"/>
      <c r="N339" s="180"/>
      <c r="O339" s="180"/>
      <c r="P339" s="180"/>
      <c r="Q339" s="180"/>
      <c r="R339" s="180"/>
      <c r="S339" s="180"/>
      <c r="T339" s="181"/>
      <c r="AT339" s="177" t="s">
        <v>140</v>
      </c>
      <c r="AU339" s="177" t="s">
        <v>77</v>
      </c>
      <c r="AV339" s="11" t="s">
        <v>74</v>
      </c>
      <c r="AW339" s="11" t="s">
        <v>34</v>
      </c>
      <c r="AX339" s="11" t="s">
        <v>70</v>
      </c>
      <c r="AY339" s="177" t="s">
        <v>131</v>
      </c>
    </row>
    <row r="340" spans="2:51" s="12" customFormat="1" ht="13.5">
      <c r="B340" s="182"/>
      <c r="D340" s="174" t="s">
        <v>140</v>
      </c>
      <c r="E340" s="183" t="s">
        <v>19</v>
      </c>
      <c r="F340" s="184" t="s">
        <v>427</v>
      </c>
      <c r="H340" s="185">
        <v>0.608</v>
      </c>
      <c r="I340" s="186"/>
      <c r="L340" s="182"/>
      <c r="M340" s="187"/>
      <c r="N340" s="188"/>
      <c r="O340" s="188"/>
      <c r="P340" s="188"/>
      <c r="Q340" s="188"/>
      <c r="R340" s="188"/>
      <c r="S340" s="188"/>
      <c r="T340" s="189"/>
      <c r="AT340" s="183" t="s">
        <v>140</v>
      </c>
      <c r="AU340" s="183" t="s">
        <v>77</v>
      </c>
      <c r="AV340" s="12" t="s">
        <v>77</v>
      </c>
      <c r="AW340" s="12" t="s">
        <v>34</v>
      </c>
      <c r="AX340" s="12" t="s">
        <v>70</v>
      </c>
      <c r="AY340" s="183" t="s">
        <v>131</v>
      </c>
    </row>
    <row r="341" spans="2:51" s="11" customFormat="1" ht="13.5">
      <c r="B341" s="173"/>
      <c r="D341" s="174" t="s">
        <v>140</v>
      </c>
      <c r="E341" s="175" t="s">
        <v>19</v>
      </c>
      <c r="F341" s="176" t="s">
        <v>428</v>
      </c>
      <c r="H341" s="177" t="s">
        <v>19</v>
      </c>
      <c r="I341" s="178"/>
      <c r="L341" s="173"/>
      <c r="M341" s="179"/>
      <c r="N341" s="180"/>
      <c r="O341" s="180"/>
      <c r="P341" s="180"/>
      <c r="Q341" s="180"/>
      <c r="R341" s="180"/>
      <c r="S341" s="180"/>
      <c r="T341" s="181"/>
      <c r="AT341" s="177" t="s">
        <v>140</v>
      </c>
      <c r="AU341" s="177" t="s">
        <v>77</v>
      </c>
      <c r="AV341" s="11" t="s">
        <v>74</v>
      </c>
      <c r="AW341" s="11" t="s">
        <v>34</v>
      </c>
      <c r="AX341" s="11" t="s">
        <v>70</v>
      </c>
      <c r="AY341" s="177" t="s">
        <v>131</v>
      </c>
    </row>
    <row r="342" spans="2:51" s="12" customFormat="1" ht="13.5">
      <c r="B342" s="182"/>
      <c r="D342" s="174" t="s">
        <v>140</v>
      </c>
      <c r="E342" s="183" t="s">
        <v>19</v>
      </c>
      <c r="F342" s="184" t="s">
        <v>429</v>
      </c>
      <c r="H342" s="185">
        <v>0.338</v>
      </c>
      <c r="I342" s="186"/>
      <c r="L342" s="182"/>
      <c r="M342" s="187"/>
      <c r="N342" s="188"/>
      <c r="O342" s="188"/>
      <c r="P342" s="188"/>
      <c r="Q342" s="188"/>
      <c r="R342" s="188"/>
      <c r="S342" s="188"/>
      <c r="T342" s="189"/>
      <c r="AT342" s="183" t="s">
        <v>140</v>
      </c>
      <c r="AU342" s="183" t="s">
        <v>77</v>
      </c>
      <c r="AV342" s="12" t="s">
        <v>77</v>
      </c>
      <c r="AW342" s="12" t="s">
        <v>34</v>
      </c>
      <c r="AX342" s="12" t="s">
        <v>70</v>
      </c>
      <c r="AY342" s="183" t="s">
        <v>131</v>
      </c>
    </row>
    <row r="343" spans="2:51" s="13" customFormat="1" ht="13.5">
      <c r="B343" s="190"/>
      <c r="D343" s="191" t="s">
        <v>140</v>
      </c>
      <c r="E343" s="192" t="s">
        <v>19</v>
      </c>
      <c r="F343" s="193" t="s">
        <v>143</v>
      </c>
      <c r="H343" s="194">
        <v>0.946</v>
      </c>
      <c r="I343" s="195"/>
      <c r="L343" s="190"/>
      <c r="M343" s="196"/>
      <c r="N343" s="197"/>
      <c r="O343" s="197"/>
      <c r="P343" s="197"/>
      <c r="Q343" s="197"/>
      <c r="R343" s="197"/>
      <c r="S343" s="197"/>
      <c r="T343" s="198"/>
      <c r="AT343" s="199" t="s">
        <v>140</v>
      </c>
      <c r="AU343" s="199" t="s">
        <v>77</v>
      </c>
      <c r="AV343" s="13" t="s">
        <v>138</v>
      </c>
      <c r="AW343" s="13" t="s">
        <v>34</v>
      </c>
      <c r="AX343" s="13" t="s">
        <v>74</v>
      </c>
      <c r="AY343" s="199" t="s">
        <v>131</v>
      </c>
    </row>
    <row r="344" spans="2:65" s="1" customFormat="1" ht="31.5" customHeight="1">
      <c r="B344" s="160"/>
      <c r="C344" s="161" t="s">
        <v>430</v>
      </c>
      <c r="D344" s="161" t="s">
        <v>133</v>
      </c>
      <c r="E344" s="162" t="s">
        <v>431</v>
      </c>
      <c r="F344" s="163" t="s">
        <v>432</v>
      </c>
      <c r="G344" s="164" t="s">
        <v>212</v>
      </c>
      <c r="H344" s="165">
        <v>6.75</v>
      </c>
      <c r="I344" s="166"/>
      <c r="J344" s="167">
        <f>ROUND(I344*H344,2)</f>
        <v>0</v>
      </c>
      <c r="K344" s="163" t="s">
        <v>137</v>
      </c>
      <c r="L344" s="35"/>
      <c r="M344" s="168" t="s">
        <v>19</v>
      </c>
      <c r="N344" s="169" t="s">
        <v>41</v>
      </c>
      <c r="O344" s="36"/>
      <c r="P344" s="170">
        <f>O344*H344</f>
        <v>0</v>
      </c>
      <c r="Q344" s="170">
        <v>0.00432273</v>
      </c>
      <c r="R344" s="170">
        <f>Q344*H344</f>
        <v>0.029178427500000003</v>
      </c>
      <c r="S344" s="170">
        <v>0</v>
      </c>
      <c r="T344" s="171">
        <f>S344*H344</f>
        <v>0</v>
      </c>
      <c r="AR344" s="18" t="s">
        <v>138</v>
      </c>
      <c r="AT344" s="18" t="s">
        <v>133</v>
      </c>
      <c r="AU344" s="18" t="s">
        <v>77</v>
      </c>
      <c r="AY344" s="18" t="s">
        <v>131</v>
      </c>
      <c r="BE344" s="172">
        <f>IF(N344="základní",J344,0)</f>
        <v>0</v>
      </c>
      <c r="BF344" s="172">
        <f>IF(N344="snížená",J344,0)</f>
        <v>0</v>
      </c>
      <c r="BG344" s="172">
        <f>IF(N344="zákl. přenesená",J344,0)</f>
        <v>0</v>
      </c>
      <c r="BH344" s="172">
        <f>IF(N344="sníž. přenesená",J344,0)</f>
        <v>0</v>
      </c>
      <c r="BI344" s="172">
        <f>IF(N344="nulová",J344,0)</f>
        <v>0</v>
      </c>
      <c r="BJ344" s="18" t="s">
        <v>74</v>
      </c>
      <c r="BK344" s="172">
        <f>ROUND(I344*H344,2)</f>
        <v>0</v>
      </c>
      <c r="BL344" s="18" t="s">
        <v>138</v>
      </c>
      <c r="BM344" s="18" t="s">
        <v>433</v>
      </c>
    </row>
    <row r="345" spans="2:51" s="11" customFormat="1" ht="13.5">
      <c r="B345" s="173"/>
      <c r="D345" s="174" t="s">
        <v>140</v>
      </c>
      <c r="E345" s="175" t="s">
        <v>19</v>
      </c>
      <c r="F345" s="176" t="s">
        <v>434</v>
      </c>
      <c r="H345" s="177" t="s">
        <v>19</v>
      </c>
      <c r="I345" s="178"/>
      <c r="L345" s="173"/>
      <c r="M345" s="179"/>
      <c r="N345" s="180"/>
      <c r="O345" s="180"/>
      <c r="P345" s="180"/>
      <c r="Q345" s="180"/>
      <c r="R345" s="180"/>
      <c r="S345" s="180"/>
      <c r="T345" s="181"/>
      <c r="AT345" s="177" t="s">
        <v>140</v>
      </c>
      <c r="AU345" s="177" t="s">
        <v>77</v>
      </c>
      <c r="AV345" s="11" t="s">
        <v>74</v>
      </c>
      <c r="AW345" s="11" t="s">
        <v>34</v>
      </c>
      <c r="AX345" s="11" t="s">
        <v>70</v>
      </c>
      <c r="AY345" s="177" t="s">
        <v>131</v>
      </c>
    </row>
    <row r="346" spans="2:51" s="11" customFormat="1" ht="13.5">
      <c r="B346" s="173"/>
      <c r="D346" s="174" t="s">
        <v>140</v>
      </c>
      <c r="E346" s="175" t="s">
        <v>19</v>
      </c>
      <c r="F346" s="176" t="s">
        <v>428</v>
      </c>
      <c r="H346" s="177" t="s">
        <v>19</v>
      </c>
      <c r="I346" s="178"/>
      <c r="L346" s="173"/>
      <c r="M346" s="179"/>
      <c r="N346" s="180"/>
      <c r="O346" s="180"/>
      <c r="P346" s="180"/>
      <c r="Q346" s="180"/>
      <c r="R346" s="180"/>
      <c r="S346" s="180"/>
      <c r="T346" s="181"/>
      <c r="AT346" s="177" t="s">
        <v>140</v>
      </c>
      <c r="AU346" s="177" t="s">
        <v>77</v>
      </c>
      <c r="AV346" s="11" t="s">
        <v>74</v>
      </c>
      <c r="AW346" s="11" t="s">
        <v>34</v>
      </c>
      <c r="AX346" s="11" t="s">
        <v>70</v>
      </c>
      <c r="AY346" s="177" t="s">
        <v>131</v>
      </c>
    </row>
    <row r="347" spans="2:51" s="12" customFormat="1" ht="13.5">
      <c r="B347" s="182"/>
      <c r="D347" s="174" t="s">
        <v>140</v>
      </c>
      <c r="E347" s="183" t="s">
        <v>19</v>
      </c>
      <c r="F347" s="184" t="s">
        <v>435</v>
      </c>
      <c r="H347" s="185">
        <v>6.75</v>
      </c>
      <c r="I347" s="186"/>
      <c r="L347" s="182"/>
      <c r="M347" s="187"/>
      <c r="N347" s="188"/>
      <c r="O347" s="188"/>
      <c r="P347" s="188"/>
      <c r="Q347" s="188"/>
      <c r="R347" s="188"/>
      <c r="S347" s="188"/>
      <c r="T347" s="189"/>
      <c r="AT347" s="183" t="s">
        <v>140</v>
      </c>
      <c r="AU347" s="183" t="s">
        <v>77</v>
      </c>
      <c r="AV347" s="12" t="s">
        <v>77</v>
      </c>
      <c r="AW347" s="12" t="s">
        <v>34</v>
      </c>
      <c r="AX347" s="12" t="s">
        <v>70</v>
      </c>
      <c r="AY347" s="183" t="s">
        <v>131</v>
      </c>
    </row>
    <row r="348" spans="2:51" s="13" customFormat="1" ht="13.5">
      <c r="B348" s="190"/>
      <c r="D348" s="191" t="s">
        <v>140</v>
      </c>
      <c r="E348" s="192" t="s">
        <v>19</v>
      </c>
      <c r="F348" s="193" t="s">
        <v>143</v>
      </c>
      <c r="H348" s="194">
        <v>6.75</v>
      </c>
      <c r="I348" s="195"/>
      <c r="L348" s="190"/>
      <c r="M348" s="196"/>
      <c r="N348" s="197"/>
      <c r="O348" s="197"/>
      <c r="P348" s="197"/>
      <c r="Q348" s="197"/>
      <c r="R348" s="197"/>
      <c r="S348" s="197"/>
      <c r="T348" s="198"/>
      <c r="AT348" s="199" t="s">
        <v>140</v>
      </c>
      <c r="AU348" s="199" t="s">
        <v>77</v>
      </c>
      <c r="AV348" s="13" t="s">
        <v>138</v>
      </c>
      <c r="AW348" s="13" t="s">
        <v>34</v>
      </c>
      <c r="AX348" s="13" t="s">
        <v>74</v>
      </c>
      <c r="AY348" s="199" t="s">
        <v>131</v>
      </c>
    </row>
    <row r="349" spans="2:65" s="1" customFormat="1" ht="31.5" customHeight="1">
      <c r="B349" s="160"/>
      <c r="C349" s="161" t="s">
        <v>436</v>
      </c>
      <c r="D349" s="161" t="s">
        <v>133</v>
      </c>
      <c r="E349" s="162" t="s">
        <v>437</v>
      </c>
      <c r="F349" s="163" t="s">
        <v>438</v>
      </c>
      <c r="G349" s="164" t="s">
        <v>212</v>
      </c>
      <c r="H349" s="165">
        <v>6.75</v>
      </c>
      <c r="I349" s="166"/>
      <c r="J349" s="167">
        <f>ROUND(I349*H349,2)</f>
        <v>0</v>
      </c>
      <c r="K349" s="163" t="s">
        <v>137</v>
      </c>
      <c r="L349" s="35"/>
      <c r="M349" s="168" t="s">
        <v>19</v>
      </c>
      <c r="N349" s="169" t="s">
        <v>41</v>
      </c>
      <c r="O349" s="36"/>
      <c r="P349" s="170">
        <f>O349*H349</f>
        <v>0</v>
      </c>
      <c r="Q349" s="170">
        <v>0</v>
      </c>
      <c r="R349" s="170">
        <f>Q349*H349</f>
        <v>0</v>
      </c>
      <c r="S349" s="170">
        <v>0</v>
      </c>
      <c r="T349" s="171">
        <f>S349*H349</f>
        <v>0</v>
      </c>
      <c r="AR349" s="18" t="s">
        <v>138</v>
      </c>
      <c r="AT349" s="18" t="s">
        <v>133</v>
      </c>
      <c r="AU349" s="18" t="s">
        <v>77</v>
      </c>
      <c r="AY349" s="18" t="s">
        <v>131</v>
      </c>
      <c r="BE349" s="172">
        <f>IF(N349="základní",J349,0)</f>
        <v>0</v>
      </c>
      <c r="BF349" s="172">
        <f>IF(N349="snížená",J349,0)</f>
        <v>0</v>
      </c>
      <c r="BG349" s="172">
        <f>IF(N349="zákl. přenesená",J349,0)</f>
        <v>0</v>
      </c>
      <c r="BH349" s="172">
        <f>IF(N349="sníž. přenesená",J349,0)</f>
        <v>0</v>
      </c>
      <c r="BI349" s="172">
        <f>IF(N349="nulová",J349,0)</f>
        <v>0</v>
      </c>
      <c r="BJ349" s="18" t="s">
        <v>74</v>
      </c>
      <c r="BK349" s="172">
        <f>ROUND(I349*H349,2)</f>
        <v>0</v>
      </c>
      <c r="BL349" s="18" t="s">
        <v>138</v>
      </c>
      <c r="BM349" s="18" t="s">
        <v>439</v>
      </c>
    </row>
    <row r="350" spans="2:51" s="11" customFormat="1" ht="13.5">
      <c r="B350" s="173"/>
      <c r="D350" s="174" t="s">
        <v>140</v>
      </c>
      <c r="E350" s="175" t="s">
        <v>19</v>
      </c>
      <c r="F350" s="176" t="s">
        <v>373</v>
      </c>
      <c r="H350" s="177" t="s">
        <v>19</v>
      </c>
      <c r="I350" s="178"/>
      <c r="L350" s="173"/>
      <c r="M350" s="179"/>
      <c r="N350" s="180"/>
      <c r="O350" s="180"/>
      <c r="P350" s="180"/>
      <c r="Q350" s="180"/>
      <c r="R350" s="180"/>
      <c r="S350" s="180"/>
      <c r="T350" s="181"/>
      <c r="AT350" s="177" t="s">
        <v>140</v>
      </c>
      <c r="AU350" s="177" t="s">
        <v>77</v>
      </c>
      <c r="AV350" s="11" t="s">
        <v>74</v>
      </c>
      <c r="AW350" s="11" t="s">
        <v>34</v>
      </c>
      <c r="AX350" s="11" t="s">
        <v>70</v>
      </c>
      <c r="AY350" s="177" t="s">
        <v>131</v>
      </c>
    </row>
    <row r="351" spans="2:51" s="12" customFormat="1" ht="13.5">
      <c r="B351" s="182"/>
      <c r="D351" s="174" t="s">
        <v>140</v>
      </c>
      <c r="E351" s="183" t="s">
        <v>19</v>
      </c>
      <c r="F351" s="184" t="s">
        <v>440</v>
      </c>
      <c r="H351" s="185">
        <v>6.75</v>
      </c>
      <c r="I351" s="186"/>
      <c r="L351" s="182"/>
      <c r="M351" s="187"/>
      <c r="N351" s="188"/>
      <c r="O351" s="188"/>
      <c r="P351" s="188"/>
      <c r="Q351" s="188"/>
      <c r="R351" s="188"/>
      <c r="S351" s="188"/>
      <c r="T351" s="189"/>
      <c r="AT351" s="183" t="s">
        <v>140</v>
      </c>
      <c r="AU351" s="183" t="s">
        <v>77</v>
      </c>
      <c r="AV351" s="12" t="s">
        <v>77</v>
      </c>
      <c r="AW351" s="12" t="s">
        <v>34</v>
      </c>
      <c r="AX351" s="12" t="s">
        <v>70</v>
      </c>
      <c r="AY351" s="183" t="s">
        <v>131</v>
      </c>
    </row>
    <row r="352" spans="2:51" s="13" customFormat="1" ht="13.5">
      <c r="B352" s="190"/>
      <c r="D352" s="174" t="s">
        <v>140</v>
      </c>
      <c r="E352" s="200" t="s">
        <v>19</v>
      </c>
      <c r="F352" s="201" t="s">
        <v>143</v>
      </c>
      <c r="H352" s="202">
        <v>6.75</v>
      </c>
      <c r="I352" s="195"/>
      <c r="L352" s="190"/>
      <c r="M352" s="196"/>
      <c r="N352" s="197"/>
      <c r="O352" s="197"/>
      <c r="P352" s="197"/>
      <c r="Q352" s="197"/>
      <c r="R352" s="197"/>
      <c r="S352" s="197"/>
      <c r="T352" s="198"/>
      <c r="AT352" s="199" t="s">
        <v>140</v>
      </c>
      <c r="AU352" s="199" t="s">
        <v>77</v>
      </c>
      <c r="AV352" s="13" t="s">
        <v>138</v>
      </c>
      <c r="AW352" s="13" t="s">
        <v>34</v>
      </c>
      <c r="AX352" s="13" t="s">
        <v>74</v>
      </c>
      <c r="AY352" s="199" t="s">
        <v>131</v>
      </c>
    </row>
    <row r="353" spans="2:63" s="10" customFormat="1" ht="29.25" customHeight="1">
      <c r="B353" s="146"/>
      <c r="D353" s="157" t="s">
        <v>69</v>
      </c>
      <c r="E353" s="158" t="s">
        <v>138</v>
      </c>
      <c r="F353" s="158" t="s">
        <v>441</v>
      </c>
      <c r="I353" s="149"/>
      <c r="J353" s="159">
        <f>BK353</f>
        <v>0</v>
      </c>
      <c r="L353" s="146"/>
      <c r="M353" s="151"/>
      <c r="N353" s="152"/>
      <c r="O353" s="152"/>
      <c r="P353" s="153">
        <f>SUM(P354:P440)</f>
        <v>0</v>
      </c>
      <c r="Q353" s="152"/>
      <c r="R353" s="153">
        <f>SUM(R354:R440)</f>
        <v>81.88804676402799</v>
      </c>
      <c r="S353" s="152"/>
      <c r="T353" s="154">
        <f>SUM(T354:T440)</f>
        <v>0</v>
      </c>
      <c r="AR353" s="147" t="s">
        <v>74</v>
      </c>
      <c r="AT353" s="155" t="s">
        <v>69</v>
      </c>
      <c r="AU353" s="155" t="s">
        <v>74</v>
      </c>
      <c r="AY353" s="147" t="s">
        <v>131</v>
      </c>
      <c r="BK353" s="156">
        <f>SUM(BK354:BK440)</f>
        <v>0</v>
      </c>
    </row>
    <row r="354" spans="2:65" s="1" customFormat="1" ht="31.5" customHeight="1">
      <c r="B354" s="160"/>
      <c r="C354" s="161" t="s">
        <v>442</v>
      </c>
      <c r="D354" s="161" t="s">
        <v>133</v>
      </c>
      <c r="E354" s="162" t="s">
        <v>443</v>
      </c>
      <c r="F354" s="163" t="s">
        <v>444</v>
      </c>
      <c r="G354" s="164" t="s">
        <v>212</v>
      </c>
      <c r="H354" s="165">
        <v>69.993</v>
      </c>
      <c r="I354" s="166"/>
      <c r="J354" s="167">
        <f>ROUND(I354*H354,2)</f>
        <v>0</v>
      </c>
      <c r="K354" s="163" t="s">
        <v>137</v>
      </c>
      <c r="L354" s="35"/>
      <c r="M354" s="168" t="s">
        <v>19</v>
      </c>
      <c r="N354" s="169" t="s">
        <v>41</v>
      </c>
      <c r="O354" s="36"/>
      <c r="P354" s="170">
        <f>O354*H354</f>
        <v>0</v>
      </c>
      <c r="Q354" s="170">
        <v>0.333319744</v>
      </c>
      <c r="R354" s="170">
        <f>Q354*H354</f>
        <v>23.330048841791996</v>
      </c>
      <c r="S354" s="170">
        <v>0</v>
      </c>
      <c r="T354" s="171">
        <f>S354*H354</f>
        <v>0</v>
      </c>
      <c r="AR354" s="18" t="s">
        <v>138</v>
      </c>
      <c r="AT354" s="18" t="s">
        <v>133</v>
      </c>
      <c r="AU354" s="18" t="s">
        <v>77</v>
      </c>
      <c r="AY354" s="18" t="s">
        <v>131</v>
      </c>
      <c r="BE354" s="172">
        <f>IF(N354="základní",J354,0)</f>
        <v>0</v>
      </c>
      <c r="BF354" s="172">
        <f>IF(N354="snížená",J354,0)</f>
        <v>0</v>
      </c>
      <c r="BG354" s="172">
        <f>IF(N354="zákl. přenesená",J354,0)</f>
        <v>0</v>
      </c>
      <c r="BH354" s="172">
        <f>IF(N354="sníž. přenesená",J354,0)</f>
        <v>0</v>
      </c>
      <c r="BI354" s="172">
        <f>IF(N354="nulová",J354,0)</f>
        <v>0</v>
      </c>
      <c r="BJ354" s="18" t="s">
        <v>74</v>
      </c>
      <c r="BK354" s="172">
        <f>ROUND(I354*H354,2)</f>
        <v>0</v>
      </c>
      <c r="BL354" s="18" t="s">
        <v>138</v>
      </c>
      <c r="BM354" s="18" t="s">
        <v>445</v>
      </c>
    </row>
    <row r="355" spans="2:51" s="11" customFormat="1" ht="13.5">
      <c r="B355" s="173"/>
      <c r="D355" s="174" t="s">
        <v>140</v>
      </c>
      <c r="E355" s="175" t="s">
        <v>19</v>
      </c>
      <c r="F355" s="176" t="s">
        <v>446</v>
      </c>
      <c r="H355" s="177" t="s">
        <v>19</v>
      </c>
      <c r="I355" s="178"/>
      <c r="L355" s="173"/>
      <c r="M355" s="179"/>
      <c r="N355" s="180"/>
      <c r="O355" s="180"/>
      <c r="P355" s="180"/>
      <c r="Q355" s="180"/>
      <c r="R355" s="180"/>
      <c r="S355" s="180"/>
      <c r="T355" s="181"/>
      <c r="AT355" s="177" t="s">
        <v>140</v>
      </c>
      <c r="AU355" s="177" t="s">
        <v>77</v>
      </c>
      <c r="AV355" s="11" t="s">
        <v>74</v>
      </c>
      <c r="AW355" s="11" t="s">
        <v>34</v>
      </c>
      <c r="AX355" s="11" t="s">
        <v>70</v>
      </c>
      <c r="AY355" s="177" t="s">
        <v>131</v>
      </c>
    </row>
    <row r="356" spans="2:51" s="12" customFormat="1" ht="13.5">
      <c r="B356" s="182"/>
      <c r="D356" s="174" t="s">
        <v>140</v>
      </c>
      <c r="E356" s="183" t="s">
        <v>19</v>
      </c>
      <c r="F356" s="184" t="s">
        <v>447</v>
      </c>
      <c r="H356" s="185">
        <v>71.863</v>
      </c>
      <c r="I356" s="186"/>
      <c r="L356" s="182"/>
      <c r="M356" s="187"/>
      <c r="N356" s="188"/>
      <c r="O356" s="188"/>
      <c r="P356" s="188"/>
      <c r="Q356" s="188"/>
      <c r="R356" s="188"/>
      <c r="S356" s="188"/>
      <c r="T356" s="189"/>
      <c r="AT356" s="183" t="s">
        <v>140</v>
      </c>
      <c r="AU356" s="183" t="s">
        <v>77</v>
      </c>
      <c r="AV356" s="12" t="s">
        <v>77</v>
      </c>
      <c r="AW356" s="12" t="s">
        <v>34</v>
      </c>
      <c r="AX356" s="12" t="s">
        <v>70</v>
      </c>
      <c r="AY356" s="183" t="s">
        <v>131</v>
      </c>
    </row>
    <row r="357" spans="2:51" s="11" customFormat="1" ht="13.5">
      <c r="B357" s="173"/>
      <c r="D357" s="174" t="s">
        <v>140</v>
      </c>
      <c r="E357" s="175" t="s">
        <v>19</v>
      </c>
      <c r="F357" s="176" t="s">
        <v>281</v>
      </c>
      <c r="H357" s="177" t="s">
        <v>19</v>
      </c>
      <c r="I357" s="178"/>
      <c r="L357" s="173"/>
      <c r="M357" s="179"/>
      <c r="N357" s="180"/>
      <c r="O357" s="180"/>
      <c r="P357" s="180"/>
      <c r="Q357" s="180"/>
      <c r="R357" s="180"/>
      <c r="S357" s="180"/>
      <c r="T357" s="181"/>
      <c r="AT357" s="177" t="s">
        <v>140</v>
      </c>
      <c r="AU357" s="177" t="s">
        <v>77</v>
      </c>
      <c r="AV357" s="11" t="s">
        <v>74</v>
      </c>
      <c r="AW357" s="11" t="s">
        <v>34</v>
      </c>
      <c r="AX357" s="11" t="s">
        <v>70</v>
      </c>
      <c r="AY357" s="177" t="s">
        <v>131</v>
      </c>
    </row>
    <row r="358" spans="2:51" s="12" customFormat="1" ht="13.5">
      <c r="B358" s="182"/>
      <c r="D358" s="174" t="s">
        <v>140</v>
      </c>
      <c r="E358" s="183" t="s">
        <v>19</v>
      </c>
      <c r="F358" s="184" t="s">
        <v>448</v>
      </c>
      <c r="H358" s="185">
        <v>-0.96</v>
      </c>
      <c r="I358" s="186"/>
      <c r="L358" s="182"/>
      <c r="M358" s="187"/>
      <c r="N358" s="188"/>
      <c r="O358" s="188"/>
      <c r="P358" s="188"/>
      <c r="Q358" s="188"/>
      <c r="R358" s="188"/>
      <c r="S358" s="188"/>
      <c r="T358" s="189"/>
      <c r="AT358" s="183" t="s">
        <v>140</v>
      </c>
      <c r="AU358" s="183" t="s">
        <v>77</v>
      </c>
      <c r="AV358" s="12" t="s">
        <v>77</v>
      </c>
      <c r="AW358" s="12" t="s">
        <v>34</v>
      </c>
      <c r="AX358" s="12" t="s">
        <v>70</v>
      </c>
      <c r="AY358" s="183" t="s">
        <v>131</v>
      </c>
    </row>
    <row r="359" spans="2:51" s="12" customFormat="1" ht="13.5">
      <c r="B359" s="182"/>
      <c r="D359" s="174" t="s">
        <v>140</v>
      </c>
      <c r="E359" s="183" t="s">
        <v>19</v>
      </c>
      <c r="F359" s="184" t="s">
        <v>449</v>
      </c>
      <c r="H359" s="185">
        <v>-0.91</v>
      </c>
      <c r="I359" s="186"/>
      <c r="L359" s="182"/>
      <c r="M359" s="187"/>
      <c r="N359" s="188"/>
      <c r="O359" s="188"/>
      <c r="P359" s="188"/>
      <c r="Q359" s="188"/>
      <c r="R359" s="188"/>
      <c r="S359" s="188"/>
      <c r="T359" s="189"/>
      <c r="AT359" s="183" t="s">
        <v>140</v>
      </c>
      <c r="AU359" s="183" t="s">
        <v>77</v>
      </c>
      <c r="AV359" s="12" t="s">
        <v>77</v>
      </c>
      <c r="AW359" s="12" t="s">
        <v>34</v>
      </c>
      <c r="AX359" s="12" t="s">
        <v>70</v>
      </c>
      <c r="AY359" s="183" t="s">
        <v>131</v>
      </c>
    </row>
    <row r="360" spans="2:51" s="13" customFormat="1" ht="13.5">
      <c r="B360" s="190"/>
      <c r="D360" s="191" t="s">
        <v>140</v>
      </c>
      <c r="E360" s="192" t="s">
        <v>19</v>
      </c>
      <c r="F360" s="193" t="s">
        <v>143</v>
      </c>
      <c r="H360" s="194">
        <v>69.993</v>
      </c>
      <c r="I360" s="195"/>
      <c r="L360" s="190"/>
      <c r="M360" s="196"/>
      <c r="N360" s="197"/>
      <c r="O360" s="197"/>
      <c r="P360" s="197"/>
      <c r="Q360" s="197"/>
      <c r="R360" s="197"/>
      <c r="S360" s="197"/>
      <c r="T360" s="198"/>
      <c r="AT360" s="199" t="s">
        <v>140</v>
      </c>
      <c r="AU360" s="199" t="s">
        <v>77</v>
      </c>
      <c r="AV360" s="13" t="s">
        <v>138</v>
      </c>
      <c r="AW360" s="13" t="s">
        <v>34</v>
      </c>
      <c r="AX360" s="13" t="s">
        <v>74</v>
      </c>
      <c r="AY360" s="199" t="s">
        <v>131</v>
      </c>
    </row>
    <row r="361" spans="2:65" s="1" customFormat="1" ht="22.5" customHeight="1">
      <c r="B361" s="160"/>
      <c r="C361" s="161" t="s">
        <v>450</v>
      </c>
      <c r="D361" s="161" t="s">
        <v>133</v>
      </c>
      <c r="E361" s="162" t="s">
        <v>451</v>
      </c>
      <c r="F361" s="163" t="s">
        <v>452</v>
      </c>
      <c r="G361" s="164" t="s">
        <v>136</v>
      </c>
      <c r="H361" s="165">
        <v>18.106</v>
      </c>
      <c r="I361" s="166"/>
      <c r="J361" s="167">
        <f>ROUND(I361*H361,2)</f>
        <v>0</v>
      </c>
      <c r="K361" s="163" t="s">
        <v>137</v>
      </c>
      <c r="L361" s="35"/>
      <c r="M361" s="168" t="s">
        <v>19</v>
      </c>
      <c r="N361" s="169" t="s">
        <v>41</v>
      </c>
      <c r="O361" s="36"/>
      <c r="P361" s="170">
        <f>O361*H361</f>
        <v>0</v>
      </c>
      <c r="Q361" s="170">
        <v>2.45343</v>
      </c>
      <c r="R361" s="170">
        <f>Q361*H361</f>
        <v>44.42180358</v>
      </c>
      <c r="S361" s="170">
        <v>0</v>
      </c>
      <c r="T361" s="171">
        <f>S361*H361</f>
        <v>0</v>
      </c>
      <c r="AR361" s="18" t="s">
        <v>138</v>
      </c>
      <c r="AT361" s="18" t="s">
        <v>133</v>
      </c>
      <c r="AU361" s="18" t="s">
        <v>77</v>
      </c>
      <c r="AY361" s="18" t="s">
        <v>131</v>
      </c>
      <c r="BE361" s="172">
        <f>IF(N361="základní",J361,0)</f>
        <v>0</v>
      </c>
      <c r="BF361" s="172">
        <f>IF(N361="snížená",J361,0)</f>
        <v>0</v>
      </c>
      <c r="BG361" s="172">
        <f>IF(N361="zákl. přenesená",J361,0)</f>
        <v>0</v>
      </c>
      <c r="BH361" s="172">
        <f>IF(N361="sníž. přenesená",J361,0)</f>
        <v>0</v>
      </c>
      <c r="BI361" s="172">
        <f>IF(N361="nulová",J361,0)</f>
        <v>0</v>
      </c>
      <c r="BJ361" s="18" t="s">
        <v>74</v>
      </c>
      <c r="BK361" s="172">
        <f>ROUND(I361*H361,2)</f>
        <v>0</v>
      </c>
      <c r="BL361" s="18" t="s">
        <v>138</v>
      </c>
      <c r="BM361" s="18" t="s">
        <v>453</v>
      </c>
    </row>
    <row r="362" spans="2:51" s="11" customFormat="1" ht="13.5">
      <c r="B362" s="173"/>
      <c r="D362" s="174" t="s">
        <v>140</v>
      </c>
      <c r="E362" s="175" t="s">
        <v>19</v>
      </c>
      <c r="F362" s="176" t="s">
        <v>454</v>
      </c>
      <c r="H362" s="177" t="s">
        <v>19</v>
      </c>
      <c r="I362" s="178"/>
      <c r="L362" s="173"/>
      <c r="M362" s="179"/>
      <c r="N362" s="180"/>
      <c r="O362" s="180"/>
      <c r="P362" s="180"/>
      <c r="Q362" s="180"/>
      <c r="R362" s="180"/>
      <c r="S362" s="180"/>
      <c r="T362" s="181"/>
      <c r="AT362" s="177" t="s">
        <v>140</v>
      </c>
      <c r="AU362" s="177" t="s">
        <v>77</v>
      </c>
      <c r="AV362" s="11" t="s">
        <v>74</v>
      </c>
      <c r="AW362" s="11" t="s">
        <v>34</v>
      </c>
      <c r="AX362" s="11" t="s">
        <v>70</v>
      </c>
      <c r="AY362" s="177" t="s">
        <v>131</v>
      </c>
    </row>
    <row r="363" spans="2:51" s="12" customFormat="1" ht="13.5">
      <c r="B363" s="182"/>
      <c r="D363" s="174" t="s">
        <v>140</v>
      </c>
      <c r="E363" s="183" t="s">
        <v>19</v>
      </c>
      <c r="F363" s="184" t="s">
        <v>455</v>
      </c>
      <c r="H363" s="185">
        <v>17.974</v>
      </c>
      <c r="I363" s="186"/>
      <c r="L363" s="182"/>
      <c r="M363" s="187"/>
      <c r="N363" s="188"/>
      <c r="O363" s="188"/>
      <c r="P363" s="188"/>
      <c r="Q363" s="188"/>
      <c r="R363" s="188"/>
      <c r="S363" s="188"/>
      <c r="T363" s="189"/>
      <c r="AT363" s="183" t="s">
        <v>140</v>
      </c>
      <c r="AU363" s="183" t="s">
        <v>77</v>
      </c>
      <c r="AV363" s="12" t="s">
        <v>77</v>
      </c>
      <c r="AW363" s="12" t="s">
        <v>34</v>
      </c>
      <c r="AX363" s="12" t="s">
        <v>70</v>
      </c>
      <c r="AY363" s="183" t="s">
        <v>131</v>
      </c>
    </row>
    <row r="364" spans="2:51" s="11" customFormat="1" ht="13.5">
      <c r="B364" s="173"/>
      <c r="D364" s="174" t="s">
        <v>140</v>
      </c>
      <c r="E364" s="175" t="s">
        <v>19</v>
      </c>
      <c r="F364" s="176" t="s">
        <v>456</v>
      </c>
      <c r="H364" s="177" t="s">
        <v>19</v>
      </c>
      <c r="I364" s="178"/>
      <c r="L364" s="173"/>
      <c r="M364" s="179"/>
      <c r="N364" s="180"/>
      <c r="O364" s="180"/>
      <c r="P364" s="180"/>
      <c r="Q364" s="180"/>
      <c r="R364" s="180"/>
      <c r="S364" s="180"/>
      <c r="T364" s="181"/>
      <c r="AT364" s="177" t="s">
        <v>140</v>
      </c>
      <c r="AU364" s="177" t="s">
        <v>77</v>
      </c>
      <c r="AV364" s="11" t="s">
        <v>74</v>
      </c>
      <c r="AW364" s="11" t="s">
        <v>34</v>
      </c>
      <c r="AX364" s="11" t="s">
        <v>70</v>
      </c>
      <c r="AY364" s="177" t="s">
        <v>131</v>
      </c>
    </row>
    <row r="365" spans="2:51" s="12" customFormat="1" ht="13.5">
      <c r="B365" s="182"/>
      <c r="D365" s="174" t="s">
        <v>140</v>
      </c>
      <c r="E365" s="183" t="s">
        <v>19</v>
      </c>
      <c r="F365" s="184" t="s">
        <v>457</v>
      </c>
      <c r="H365" s="185">
        <v>1.432</v>
      </c>
      <c r="I365" s="186"/>
      <c r="L365" s="182"/>
      <c r="M365" s="187"/>
      <c r="N365" s="188"/>
      <c r="O365" s="188"/>
      <c r="P365" s="188"/>
      <c r="Q365" s="188"/>
      <c r="R365" s="188"/>
      <c r="S365" s="188"/>
      <c r="T365" s="189"/>
      <c r="AT365" s="183" t="s">
        <v>140</v>
      </c>
      <c r="AU365" s="183" t="s">
        <v>77</v>
      </c>
      <c r="AV365" s="12" t="s">
        <v>77</v>
      </c>
      <c r="AW365" s="12" t="s">
        <v>34</v>
      </c>
      <c r="AX365" s="12" t="s">
        <v>70</v>
      </c>
      <c r="AY365" s="183" t="s">
        <v>131</v>
      </c>
    </row>
    <row r="366" spans="2:51" s="11" customFormat="1" ht="13.5">
      <c r="B366" s="173"/>
      <c r="D366" s="174" t="s">
        <v>140</v>
      </c>
      <c r="E366" s="175" t="s">
        <v>19</v>
      </c>
      <c r="F366" s="176" t="s">
        <v>458</v>
      </c>
      <c r="H366" s="177" t="s">
        <v>19</v>
      </c>
      <c r="I366" s="178"/>
      <c r="L366" s="173"/>
      <c r="M366" s="179"/>
      <c r="N366" s="180"/>
      <c r="O366" s="180"/>
      <c r="P366" s="180"/>
      <c r="Q366" s="180"/>
      <c r="R366" s="180"/>
      <c r="S366" s="180"/>
      <c r="T366" s="181"/>
      <c r="AT366" s="177" t="s">
        <v>140</v>
      </c>
      <c r="AU366" s="177" t="s">
        <v>77</v>
      </c>
      <c r="AV366" s="11" t="s">
        <v>74</v>
      </c>
      <c r="AW366" s="11" t="s">
        <v>34</v>
      </c>
      <c r="AX366" s="11" t="s">
        <v>70</v>
      </c>
      <c r="AY366" s="177" t="s">
        <v>131</v>
      </c>
    </row>
    <row r="367" spans="2:51" s="12" customFormat="1" ht="13.5">
      <c r="B367" s="182"/>
      <c r="D367" s="174" t="s">
        <v>140</v>
      </c>
      <c r="E367" s="183" t="s">
        <v>19</v>
      </c>
      <c r="F367" s="184" t="s">
        <v>459</v>
      </c>
      <c r="H367" s="185">
        <v>-1.3</v>
      </c>
      <c r="I367" s="186"/>
      <c r="L367" s="182"/>
      <c r="M367" s="187"/>
      <c r="N367" s="188"/>
      <c r="O367" s="188"/>
      <c r="P367" s="188"/>
      <c r="Q367" s="188"/>
      <c r="R367" s="188"/>
      <c r="S367" s="188"/>
      <c r="T367" s="189"/>
      <c r="AT367" s="183" t="s">
        <v>140</v>
      </c>
      <c r="AU367" s="183" t="s">
        <v>77</v>
      </c>
      <c r="AV367" s="12" t="s">
        <v>77</v>
      </c>
      <c r="AW367" s="12" t="s">
        <v>34</v>
      </c>
      <c r="AX367" s="12" t="s">
        <v>70</v>
      </c>
      <c r="AY367" s="183" t="s">
        <v>131</v>
      </c>
    </row>
    <row r="368" spans="2:51" s="13" customFormat="1" ht="13.5">
      <c r="B368" s="190"/>
      <c r="D368" s="191" t="s">
        <v>140</v>
      </c>
      <c r="E368" s="192" t="s">
        <v>19</v>
      </c>
      <c r="F368" s="193" t="s">
        <v>143</v>
      </c>
      <c r="H368" s="194">
        <v>18.106</v>
      </c>
      <c r="I368" s="195"/>
      <c r="L368" s="190"/>
      <c r="M368" s="196"/>
      <c r="N368" s="197"/>
      <c r="O368" s="197"/>
      <c r="P368" s="197"/>
      <c r="Q368" s="197"/>
      <c r="R368" s="197"/>
      <c r="S368" s="197"/>
      <c r="T368" s="198"/>
      <c r="AT368" s="199" t="s">
        <v>140</v>
      </c>
      <c r="AU368" s="199" t="s">
        <v>77</v>
      </c>
      <c r="AV368" s="13" t="s">
        <v>138</v>
      </c>
      <c r="AW368" s="13" t="s">
        <v>34</v>
      </c>
      <c r="AX368" s="13" t="s">
        <v>74</v>
      </c>
      <c r="AY368" s="199" t="s">
        <v>131</v>
      </c>
    </row>
    <row r="369" spans="2:65" s="1" customFormat="1" ht="22.5" customHeight="1">
      <c r="B369" s="160"/>
      <c r="C369" s="161" t="s">
        <v>460</v>
      </c>
      <c r="D369" s="161" t="s">
        <v>133</v>
      </c>
      <c r="E369" s="162" t="s">
        <v>461</v>
      </c>
      <c r="F369" s="163" t="s">
        <v>462</v>
      </c>
      <c r="G369" s="164" t="s">
        <v>212</v>
      </c>
      <c r="H369" s="165">
        <v>72.427</v>
      </c>
      <c r="I369" s="166"/>
      <c r="J369" s="167">
        <f>ROUND(I369*H369,2)</f>
        <v>0</v>
      </c>
      <c r="K369" s="163" t="s">
        <v>137</v>
      </c>
      <c r="L369" s="35"/>
      <c r="M369" s="168" t="s">
        <v>19</v>
      </c>
      <c r="N369" s="169" t="s">
        <v>41</v>
      </c>
      <c r="O369" s="36"/>
      <c r="P369" s="170">
        <f>O369*H369</f>
        <v>0</v>
      </c>
      <c r="Q369" s="170">
        <v>0.00215268</v>
      </c>
      <c r="R369" s="170">
        <f>Q369*H369</f>
        <v>0.15591215436000003</v>
      </c>
      <c r="S369" s="170">
        <v>0</v>
      </c>
      <c r="T369" s="171">
        <f>S369*H369</f>
        <v>0</v>
      </c>
      <c r="AR369" s="18" t="s">
        <v>138</v>
      </c>
      <c r="AT369" s="18" t="s">
        <v>133</v>
      </c>
      <c r="AU369" s="18" t="s">
        <v>77</v>
      </c>
      <c r="AY369" s="18" t="s">
        <v>131</v>
      </c>
      <c r="BE369" s="172">
        <f>IF(N369="základní",J369,0)</f>
        <v>0</v>
      </c>
      <c r="BF369" s="172">
        <f>IF(N369="snížená",J369,0)</f>
        <v>0</v>
      </c>
      <c r="BG369" s="172">
        <f>IF(N369="zákl. přenesená",J369,0)</f>
        <v>0</v>
      </c>
      <c r="BH369" s="172">
        <f>IF(N369="sníž. přenesená",J369,0)</f>
        <v>0</v>
      </c>
      <c r="BI369" s="172">
        <f>IF(N369="nulová",J369,0)</f>
        <v>0</v>
      </c>
      <c r="BJ369" s="18" t="s">
        <v>74</v>
      </c>
      <c r="BK369" s="172">
        <f>ROUND(I369*H369,2)</f>
        <v>0</v>
      </c>
      <c r="BL369" s="18" t="s">
        <v>138</v>
      </c>
      <c r="BM369" s="18" t="s">
        <v>463</v>
      </c>
    </row>
    <row r="370" spans="2:51" s="11" customFormat="1" ht="13.5">
      <c r="B370" s="173"/>
      <c r="D370" s="174" t="s">
        <v>140</v>
      </c>
      <c r="E370" s="175" t="s">
        <v>19</v>
      </c>
      <c r="F370" s="176" t="s">
        <v>454</v>
      </c>
      <c r="H370" s="177" t="s">
        <v>19</v>
      </c>
      <c r="I370" s="178"/>
      <c r="L370" s="173"/>
      <c r="M370" s="179"/>
      <c r="N370" s="180"/>
      <c r="O370" s="180"/>
      <c r="P370" s="180"/>
      <c r="Q370" s="180"/>
      <c r="R370" s="180"/>
      <c r="S370" s="180"/>
      <c r="T370" s="181"/>
      <c r="AT370" s="177" t="s">
        <v>140</v>
      </c>
      <c r="AU370" s="177" t="s">
        <v>77</v>
      </c>
      <c r="AV370" s="11" t="s">
        <v>74</v>
      </c>
      <c r="AW370" s="11" t="s">
        <v>34</v>
      </c>
      <c r="AX370" s="11" t="s">
        <v>70</v>
      </c>
      <c r="AY370" s="177" t="s">
        <v>131</v>
      </c>
    </row>
    <row r="371" spans="2:51" s="12" customFormat="1" ht="13.5">
      <c r="B371" s="182"/>
      <c r="D371" s="174" t="s">
        <v>140</v>
      </c>
      <c r="E371" s="183" t="s">
        <v>19</v>
      </c>
      <c r="F371" s="184" t="s">
        <v>464</v>
      </c>
      <c r="H371" s="185">
        <v>71.898</v>
      </c>
      <c r="I371" s="186"/>
      <c r="L371" s="182"/>
      <c r="M371" s="187"/>
      <c r="N371" s="188"/>
      <c r="O371" s="188"/>
      <c r="P371" s="188"/>
      <c r="Q371" s="188"/>
      <c r="R371" s="188"/>
      <c r="S371" s="188"/>
      <c r="T371" s="189"/>
      <c r="AT371" s="183" t="s">
        <v>140</v>
      </c>
      <c r="AU371" s="183" t="s">
        <v>77</v>
      </c>
      <c r="AV371" s="12" t="s">
        <v>77</v>
      </c>
      <c r="AW371" s="12" t="s">
        <v>34</v>
      </c>
      <c r="AX371" s="12" t="s">
        <v>70</v>
      </c>
      <c r="AY371" s="183" t="s">
        <v>131</v>
      </c>
    </row>
    <row r="372" spans="2:51" s="11" customFormat="1" ht="13.5">
      <c r="B372" s="173"/>
      <c r="D372" s="174" t="s">
        <v>140</v>
      </c>
      <c r="E372" s="175" t="s">
        <v>19</v>
      </c>
      <c r="F372" s="176" t="s">
        <v>456</v>
      </c>
      <c r="H372" s="177" t="s">
        <v>19</v>
      </c>
      <c r="I372" s="178"/>
      <c r="L372" s="173"/>
      <c r="M372" s="179"/>
      <c r="N372" s="180"/>
      <c r="O372" s="180"/>
      <c r="P372" s="180"/>
      <c r="Q372" s="180"/>
      <c r="R372" s="180"/>
      <c r="S372" s="180"/>
      <c r="T372" s="181"/>
      <c r="AT372" s="177" t="s">
        <v>140</v>
      </c>
      <c r="AU372" s="177" t="s">
        <v>77</v>
      </c>
      <c r="AV372" s="11" t="s">
        <v>74</v>
      </c>
      <c r="AW372" s="11" t="s">
        <v>34</v>
      </c>
      <c r="AX372" s="11" t="s">
        <v>70</v>
      </c>
      <c r="AY372" s="177" t="s">
        <v>131</v>
      </c>
    </row>
    <row r="373" spans="2:51" s="12" customFormat="1" ht="13.5">
      <c r="B373" s="182"/>
      <c r="D373" s="174" t="s">
        <v>140</v>
      </c>
      <c r="E373" s="183" t="s">
        <v>19</v>
      </c>
      <c r="F373" s="184" t="s">
        <v>465</v>
      </c>
      <c r="H373" s="185">
        <v>5.729</v>
      </c>
      <c r="I373" s="186"/>
      <c r="L373" s="182"/>
      <c r="M373" s="187"/>
      <c r="N373" s="188"/>
      <c r="O373" s="188"/>
      <c r="P373" s="188"/>
      <c r="Q373" s="188"/>
      <c r="R373" s="188"/>
      <c r="S373" s="188"/>
      <c r="T373" s="189"/>
      <c r="AT373" s="183" t="s">
        <v>140</v>
      </c>
      <c r="AU373" s="183" t="s">
        <v>77</v>
      </c>
      <c r="AV373" s="12" t="s">
        <v>77</v>
      </c>
      <c r="AW373" s="12" t="s">
        <v>34</v>
      </c>
      <c r="AX373" s="12" t="s">
        <v>70</v>
      </c>
      <c r="AY373" s="183" t="s">
        <v>131</v>
      </c>
    </row>
    <row r="374" spans="2:51" s="11" customFormat="1" ht="13.5">
      <c r="B374" s="173"/>
      <c r="D374" s="174" t="s">
        <v>140</v>
      </c>
      <c r="E374" s="175" t="s">
        <v>19</v>
      </c>
      <c r="F374" s="176" t="s">
        <v>458</v>
      </c>
      <c r="H374" s="177" t="s">
        <v>19</v>
      </c>
      <c r="I374" s="178"/>
      <c r="L374" s="173"/>
      <c r="M374" s="179"/>
      <c r="N374" s="180"/>
      <c r="O374" s="180"/>
      <c r="P374" s="180"/>
      <c r="Q374" s="180"/>
      <c r="R374" s="180"/>
      <c r="S374" s="180"/>
      <c r="T374" s="181"/>
      <c r="AT374" s="177" t="s">
        <v>140</v>
      </c>
      <c r="AU374" s="177" t="s">
        <v>77</v>
      </c>
      <c r="AV374" s="11" t="s">
        <v>74</v>
      </c>
      <c r="AW374" s="11" t="s">
        <v>34</v>
      </c>
      <c r="AX374" s="11" t="s">
        <v>70</v>
      </c>
      <c r="AY374" s="177" t="s">
        <v>131</v>
      </c>
    </row>
    <row r="375" spans="2:51" s="12" customFormat="1" ht="13.5">
      <c r="B375" s="182"/>
      <c r="D375" s="174" t="s">
        <v>140</v>
      </c>
      <c r="E375" s="183" t="s">
        <v>19</v>
      </c>
      <c r="F375" s="184" t="s">
        <v>466</v>
      </c>
      <c r="H375" s="185">
        <v>-5.2</v>
      </c>
      <c r="I375" s="186"/>
      <c r="L375" s="182"/>
      <c r="M375" s="187"/>
      <c r="N375" s="188"/>
      <c r="O375" s="188"/>
      <c r="P375" s="188"/>
      <c r="Q375" s="188"/>
      <c r="R375" s="188"/>
      <c r="S375" s="188"/>
      <c r="T375" s="189"/>
      <c r="AT375" s="183" t="s">
        <v>140</v>
      </c>
      <c r="AU375" s="183" t="s">
        <v>77</v>
      </c>
      <c r="AV375" s="12" t="s">
        <v>77</v>
      </c>
      <c r="AW375" s="12" t="s">
        <v>34</v>
      </c>
      <c r="AX375" s="12" t="s">
        <v>70</v>
      </c>
      <c r="AY375" s="183" t="s">
        <v>131</v>
      </c>
    </row>
    <row r="376" spans="2:51" s="13" customFormat="1" ht="13.5">
      <c r="B376" s="190"/>
      <c r="D376" s="191" t="s">
        <v>140</v>
      </c>
      <c r="E376" s="192" t="s">
        <v>19</v>
      </c>
      <c r="F376" s="193" t="s">
        <v>143</v>
      </c>
      <c r="H376" s="194">
        <v>72.427</v>
      </c>
      <c r="I376" s="195"/>
      <c r="L376" s="190"/>
      <c r="M376" s="196"/>
      <c r="N376" s="197"/>
      <c r="O376" s="197"/>
      <c r="P376" s="197"/>
      <c r="Q376" s="197"/>
      <c r="R376" s="197"/>
      <c r="S376" s="197"/>
      <c r="T376" s="198"/>
      <c r="AT376" s="199" t="s">
        <v>140</v>
      </c>
      <c r="AU376" s="199" t="s">
        <v>77</v>
      </c>
      <c r="AV376" s="13" t="s">
        <v>138</v>
      </c>
      <c r="AW376" s="13" t="s">
        <v>34</v>
      </c>
      <c r="AX376" s="13" t="s">
        <v>74</v>
      </c>
      <c r="AY376" s="199" t="s">
        <v>131</v>
      </c>
    </row>
    <row r="377" spans="2:65" s="1" customFormat="1" ht="22.5" customHeight="1">
      <c r="B377" s="160"/>
      <c r="C377" s="161" t="s">
        <v>467</v>
      </c>
      <c r="D377" s="161" t="s">
        <v>133</v>
      </c>
      <c r="E377" s="162" t="s">
        <v>468</v>
      </c>
      <c r="F377" s="163" t="s">
        <v>469</v>
      </c>
      <c r="G377" s="164" t="s">
        <v>212</v>
      </c>
      <c r="H377" s="165">
        <v>72.427</v>
      </c>
      <c r="I377" s="166"/>
      <c r="J377" s="167">
        <f>ROUND(I377*H377,2)</f>
        <v>0</v>
      </c>
      <c r="K377" s="163" t="s">
        <v>137</v>
      </c>
      <c r="L377" s="35"/>
      <c r="M377" s="168" t="s">
        <v>19</v>
      </c>
      <c r="N377" s="169" t="s">
        <v>41</v>
      </c>
      <c r="O377" s="36"/>
      <c r="P377" s="170">
        <f>O377*H377</f>
        <v>0</v>
      </c>
      <c r="Q377" s="170">
        <v>0</v>
      </c>
      <c r="R377" s="170">
        <f>Q377*H377</f>
        <v>0</v>
      </c>
      <c r="S377" s="170">
        <v>0</v>
      </c>
      <c r="T377" s="171">
        <f>S377*H377</f>
        <v>0</v>
      </c>
      <c r="AR377" s="18" t="s">
        <v>138</v>
      </c>
      <c r="AT377" s="18" t="s">
        <v>133</v>
      </c>
      <c r="AU377" s="18" t="s">
        <v>77</v>
      </c>
      <c r="AY377" s="18" t="s">
        <v>131</v>
      </c>
      <c r="BE377" s="172">
        <f>IF(N377="základní",J377,0)</f>
        <v>0</v>
      </c>
      <c r="BF377" s="172">
        <f>IF(N377="snížená",J377,0)</f>
        <v>0</v>
      </c>
      <c r="BG377" s="172">
        <f>IF(N377="zákl. přenesená",J377,0)</f>
        <v>0</v>
      </c>
      <c r="BH377" s="172">
        <f>IF(N377="sníž. přenesená",J377,0)</f>
        <v>0</v>
      </c>
      <c r="BI377" s="172">
        <f>IF(N377="nulová",J377,0)</f>
        <v>0</v>
      </c>
      <c r="BJ377" s="18" t="s">
        <v>74</v>
      </c>
      <c r="BK377" s="172">
        <f>ROUND(I377*H377,2)</f>
        <v>0</v>
      </c>
      <c r="BL377" s="18" t="s">
        <v>138</v>
      </c>
      <c r="BM377" s="18" t="s">
        <v>470</v>
      </c>
    </row>
    <row r="378" spans="2:51" s="11" customFormat="1" ht="13.5">
      <c r="B378" s="173"/>
      <c r="D378" s="174" t="s">
        <v>140</v>
      </c>
      <c r="E378" s="175" t="s">
        <v>19</v>
      </c>
      <c r="F378" s="176" t="s">
        <v>373</v>
      </c>
      <c r="H378" s="177" t="s">
        <v>19</v>
      </c>
      <c r="I378" s="178"/>
      <c r="L378" s="173"/>
      <c r="M378" s="179"/>
      <c r="N378" s="180"/>
      <c r="O378" s="180"/>
      <c r="P378" s="180"/>
      <c r="Q378" s="180"/>
      <c r="R378" s="180"/>
      <c r="S378" s="180"/>
      <c r="T378" s="181"/>
      <c r="AT378" s="177" t="s">
        <v>140</v>
      </c>
      <c r="AU378" s="177" t="s">
        <v>77</v>
      </c>
      <c r="AV378" s="11" t="s">
        <v>74</v>
      </c>
      <c r="AW378" s="11" t="s">
        <v>34</v>
      </c>
      <c r="AX378" s="11" t="s">
        <v>70</v>
      </c>
      <c r="AY378" s="177" t="s">
        <v>131</v>
      </c>
    </row>
    <row r="379" spans="2:51" s="12" customFormat="1" ht="13.5">
      <c r="B379" s="182"/>
      <c r="D379" s="174" t="s">
        <v>140</v>
      </c>
      <c r="E379" s="183" t="s">
        <v>19</v>
      </c>
      <c r="F379" s="184" t="s">
        <v>471</v>
      </c>
      <c r="H379" s="185">
        <v>72.427</v>
      </c>
      <c r="I379" s="186"/>
      <c r="L379" s="182"/>
      <c r="M379" s="187"/>
      <c r="N379" s="188"/>
      <c r="O379" s="188"/>
      <c r="P379" s="188"/>
      <c r="Q379" s="188"/>
      <c r="R379" s="188"/>
      <c r="S379" s="188"/>
      <c r="T379" s="189"/>
      <c r="AT379" s="183" t="s">
        <v>140</v>
      </c>
      <c r="AU379" s="183" t="s">
        <v>77</v>
      </c>
      <c r="AV379" s="12" t="s">
        <v>77</v>
      </c>
      <c r="AW379" s="12" t="s">
        <v>34</v>
      </c>
      <c r="AX379" s="12" t="s">
        <v>70</v>
      </c>
      <c r="AY379" s="183" t="s">
        <v>131</v>
      </c>
    </row>
    <row r="380" spans="2:51" s="13" customFormat="1" ht="13.5">
      <c r="B380" s="190"/>
      <c r="D380" s="191" t="s">
        <v>140</v>
      </c>
      <c r="E380" s="192" t="s">
        <v>19</v>
      </c>
      <c r="F380" s="193" t="s">
        <v>143</v>
      </c>
      <c r="H380" s="194">
        <v>72.427</v>
      </c>
      <c r="I380" s="195"/>
      <c r="L380" s="190"/>
      <c r="M380" s="196"/>
      <c r="N380" s="197"/>
      <c r="O380" s="197"/>
      <c r="P380" s="197"/>
      <c r="Q380" s="197"/>
      <c r="R380" s="197"/>
      <c r="S380" s="197"/>
      <c r="T380" s="198"/>
      <c r="AT380" s="199" t="s">
        <v>140</v>
      </c>
      <c r="AU380" s="199" t="s">
        <v>77</v>
      </c>
      <c r="AV380" s="13" t="s">
        <v>138</v>
      </c>
      <c r="AW380" s="13" t="s">
        <v>34</v>
      </c>
      <c r="AX380" s="13" t="s">
        <v>74</v>
      </c>
      <c r="AY380" s="199" t="s">
        <v>131</v>
      </c>
    </row>
    <row r="381" spans="2:65" s="1" customFormat="1" ht="22.5" customHeight="1">
      <c r="B381" s="160"/>
      <c r="C381" s="161" t="s">
        <v>472</v>
      </c>
      <c r="D381" s="161" t="s">
        <v>133</v>
      </c>
      <c r="E381" s="162" t="s">
        <v>473</v>
      </c>
      <c r="F381" s="163" t="s">
        <v>474</v>
      </c>
      <c r="G381" s="164" t="s">
        <v>212</v>
      </c>
      <c r="H381" s="165">
        <v>72.427</v>
      </c>
      <c r="I381" s="166"/>
      <c r="J381" s="167">
        <f>ROUND(I381*H381,2)</f>
        <v>0</v>
      </c>
      <c r="K381" s="163" t="s">
        <v>137</v>
      </c>
      <c r="L381" s="35"/>
      <c r="M381" s="168" t="s">
        <v>19</v>
      </c>
      <c r="N381" s="169" t="s">
        <v>41</v>
      </c>
      <c r="O381" s="36"/>
      <c r="P381" s="170">
        <f>O381*H381</f>
        <v>0</v>
      </c>
      <c r="Q381" s="170">
        <v>0.007473</v>
      </c>
      <c r="R381" s="170">
        <f>Q381*H381</f>
        <v>0.5412469710000001</v>
      </c>
      <c r="S381" s="170">
        <v>0</v>
      </c>
      <c r="T381" s="171">
        <f>S381*H381</f>
        <v>0</v>
      </c>
      <c r="AR381" s="18" t="s">
        <v>138</v>
      </c>
      <c r="AT381" s="18" t="s">
        <v>133</v>
      </c>
      <c r="AU381" s="18" t="s">
        <v>77</v>
      </c>
      <c r="AY381" s="18" t="s">
        <v>131</v>
      </c>
      <c r="BE381" s="172">
        <f>IF(N381="základní",J381,0)</f>
        <v>0</v>
      </c>
      <c r="BF381" s="172">
        <f>IF(N381="snížená",J381,0)</f>
        <v>0</v>
      </c>
      <c r="BG381" s="172">
        <f>IF(N381="zákl. přenesená",J381,0)</f>
        <v>0</v>
      </c>
      <c r="BH381" s="172">
        <f>IF(N381="sníž. přenesená",J381,0)</f>
        <v>0</v>
      </c>
      <c r="BI381" s="172">
        <f>IF(N381="nulová",J381,0)</f>
        <v>0</v>
      </c>
      <c r="BJ381" s="18" t="s">
        <v>74</v>
      </c>
      <c r="BK381" s="172">
        <f>ROUND(I381*H381,2)</f>
        <v>0</v>
      </c>
      <c r="BL381" s="18" t="s">
        <v>138</v>
      </c>
      <c r="BM381" s="18" t="s">
        <v>475</v>
      </c>
    </row>
    <row r="382" spans="2:51" s="11" customFormat="1" ht="13.5">
      <c r="B382" s="173"/>
      <c r="D382" s="174" t="s">
        <v>140</v>
      </c>
      <c r="E382" s="175" t="s">
        <v>19</v>
      </c>
      <c r="F382" s="176" t="s">
        <v>373</v>
      </c>
      <c r="H382" s="177" t="s">
        <v>19</v>
      </c>
      <c r="I382" s="178"/>
      <c r="L382" s="173"/>
      <c r="M382" s="179"/>
      <c r="N382" s="180"/>
      <c r="O382" s="180"/>
      <c r="P382" s="180"/>
      <c r="Q382" s="180"/>
      <c r="R382" s="180"/>
      <c r="S382" s="180"/>
      <c r="T382" s="181"/>
      <c r="AT382" s="177" t="s">
        <v>140</v>
      </c>
      <c r="AU382" s="177" t="s">
        <v>77</v>
      </c>
      <c r="AV382" s="11" t="s">
        <v>74</v>
      </c>
      <c r="AW382" s="11" t="s">
        <v>34</v>
      </c>
      <c r="AX382" s="11" t="s">
        <v>70</v>
      </c>
      <c r="AY382" s="177" t="s">
        <v>131</v>
      </c>
    </row>
    <row r="383" spans="2:51" s="12" customFormat="1" ht="13.5">
      <c r="B383" s="182"/>
      <c r="D383" s="174" t="s">
        <v>140</v>
      </c>
      <c r="E383" s="183" t="s">
        <v>19</v>
      </c>
      <c r="F383" s="184" t="s">
        <v>471</v>
      </c>
      <c r="H383" s="185">
        <v>72.427</v>
      </c>
      <c r="I383" s="186"/>
      <c r="L383" s="182"/>
      <c r="M383" s="187"/>
      <c r="N383" s="188"/>
      <c r="O383" s="188"/>
      <c r="P383" s="188"/>
      <c r="Q383" s="188"/>
      <c r="R383" s="188"/>
      <c r="S383" s="188"/>
      <c r="T383" s="189"/>
      <c r="AT383" s="183" t="s">
        <v>140</v>
      </c>
      <c r="AU383" s="183" t="s">
        <v>77</v>
      </c>
      <c r="AV383" s="12" t="s">
        <v>77</v>
      </c>
      <c r="AW383" s="12" t="s">
        <v>34</v>
      </c>
      <c r="AX383" s="12" t="s">
        <v>70</v>
      </c>
      <c r="AY383" s="183" t="s">
        <v>131</v>
      </c>
    </row>
    <row r="384" spans="2:51" s="13" customFormat="1" ht="13.5">
      <c r="B384" s="190"/>
      <c r="D384" s="191" t="s">
        <v>140</v>
      </c>
      <c r="E384" s="192" t="s">
        <v>19</v>
      </c>
      <c r="F384" s="193" t="s">
        <v>143</v>
      </c>
      <c r="H384" s="194">
        <v>72.427</v>
      </c>
      <c r="I384" s="195"/>
      <c r="L384" s="190"/>
      <c r="M384" s="196"/>
      <c r="N384" s="197"/>
      <c r="O384" s="197"/>
      <c r="P384" s="197"/>
      <c r="Q384" s="197"/>
      <c r="R384" s="197"/>
      <c r="S384" s="197"/>
      <c r="T384" s="198"/>
      <c r="AT384" s="199" t="s">
        <v>140</v>
      </c>
      <c r="AU384" s="199" t="s">
        <v>77</v>
      </c>
      <c r="AV384" s="13" t="s">
        <v>138</v>
      </c>
      <c r="AW384" s="13" t="s">
        <v>34</v>
      </c>
      <c r="AX384" s="13" t="s">
        <v>74</v>
      </c>
      <c r="AY384" s="199" t="s">
        <v>131</v>
      </c>
    </row>
    <row r="385" spans="2:65" s="1" customFormat="1" ht="22.5" customHeight="1">
      <c r="B385" s="160"/>
      <c r="C385" s="161" t="s">
        <v>476</v>
      </c>
      <c r="D385" s="161" t="s">
        <v>133</v>
      </c>
      <c r="E385" s="162" t="s">
        <v>477</v>
      </c>
      <c r="F385" s="163" t="s">
        <v>478</v>
      </c>
      <c r="G385" s="164" t="s">
        <v>212</v>
      </c>
      <c r="H385" s="165">
        <v>72.427</v>
      </c>
      <c r="I385" s="166"/>
      <c r="J385" s="167">
        <f>ROUND(I385*H385,2)</f>
        <v>0</v>
      </c>
      <c r="K385" s="163" t="s">
        <v>137</v>
      </c>
      <c r="L385" s="35"/>
      <c r="M385" s="168" t="s">
        <v>19</v>
      </c>
      <c r="N385" s="169" t="s">
        <v>41</v>
      </c>
      <c r="O385" s="36"/>
      <c r="P385" s="170">
        <f>O385*H385</f>
        <v>0</v>
      </c>
      <c r="Q385" s="170">
        <v>0</v>
      </c>
      <c r="R385" s="170">
        <f>Q385*H385</f>
        <v>0</v>
      </c>
      <c r="S385" s="170">
        <v>0</v>
      </c>
      <c r="T385" s="171">
        <f>S385*H385</f>
        <v>0</v>
      </c>
      <c r="AR385" s="18" t="s">
        <v>138</v>
      </c>
      <c r="AT385" s="18" t="s">
        <v>133</v>
      </c>
      <c r="AU385" s="18" t="s">
        <v>77</v>
      </c>
      <c r="AY385" s="18" t="s">
        <v>131</v>
      </c>
      <c r="BE385" s="172">
        <f>IF(N385="základní",J385,0)</f>
        <v>0</v>
      </c>
      <c r="BF385" s="172">
        <f>IF(N385="snížená",J385,0)</f>
        <v>0</v>
      </c>
      <c r="BG385" s="172">
        <f>IF(N385="zákl. přenesená",J385,0)</f>
        <v>0</v>
      </c>
      <c r="BH385" s="172">
        <f>IF(N385="sníž. přenesená",J385,0)</f>
        <v>0</v>
      </c>
      <c r="BI385" s="172">
        <f>IF(N385="nulová",J385,0)</f>
        <v>0</v>
      </c>
      <c r="BJ385" s="18" t="s">
        <v>74</v>
      </c>
      <c r="BK385" s="172">
        <f>ROUND(I385*H385,2)</f>
        <v>0</v>
      </c>
      <c r="BL385" s="18" t="s">
        <v>138</v>
      </c>
      <c r="BM385" s="18" t="s">
        <v>479</v>
      </c>
    </row>
    <row r="386" spans="2:51" s="11" customFormat="1" ht="13.5">
      <c r="B386" s="173"/>
      <c r="D386" s="174" t="s">
        <v>140</v>
      </c>
      <c r="E386" s="175" t="s">
        <v>19</v>
      </c>
      <c r="F386" s="176" t="s">
        <v>373</v>
      </c>
      <c r="H386" s="177" t="s">
        <v>19</v>
      </c>
      <c r="I386" s="178"/>
      <c r="L386" s="173"/>
      <c r="M386" s="179"/>
      <c r="N386" s="180"/>
      <c r="O386" s="180"/>
      <c r="P386" s="180"/>
      <c r="Q386" s="180"/>
      <c r="R386" s="180"/>
      <c r="S386" s="180"/>
      <c r="T386" s="181"/>
      <c r="AT386" s="177" t="s">
        <v>140</v>
      </c>
      <c r="AU386" s="177" t="s">
        <v>77</v>
      </c>
      <c r="AV386" s="11" t="s">
        <v>74</v>
      </c>
      <c r="AW386" s="11" t="s">
        <v>34</v>
      </c>
      <c r="AX386" s="11" t="s">
        <v>70</v>
      </c>
      <c r="AY386" s="177" t="s">
        <v>131</v>
      </c>
    </row>
    <row r="387" spans="2:51" s="12" customFormat="1" ht="13.5">
      <c r="B387" s="182"/>
      <c r="D387" s="174" t="s">
        <v>140</v>
      </c>
      <c r="E387" s="183" t="s">
        <v>19</v>
      </c>
      <c r="F387" s="184" t="s">
        <v>471</v>
      </c>
      <c r="H387" s="185">
        <v>72.427</v>
      </c>
      <c r="I387" s="186"/>
      <c r="L387" s="182"/>
      <c r="M387" s="187"/>
      <c r="N387" s="188"/>
      <c r="O387" s="188"/>
      <c r="P387" s="188"/>
      <c r="Q387" s="188"/>
      <c r="R387" s="188"/>
      <c r="S387" s="188"/>
      <c r="T387" s="189"/>
      <c r="AT387" s="183" t="s">
        <v>140</v>
      </c>
      <c r="AU387" s="183" t="s">
        <v>77</v>
      </c>
      <c r="AV387" s="12" t="s">
        <v>77</v>
      </c>
      <c r="AW387" s="12" t="s">
        <v>34</v>
      </c>
      <c r="AX387" s="12" t="s">
        <v>70</v>
      </c>
      <c r="AY387" s="183" t="s">
        <v>131</v>
      </c>
    </row>
    <row r="388" spans="2:51" s="13" customFormat="1" ht="13.5">
      <c r="B388" s="190"/>
      <c r="D388" s="191" t="s">
        <v>140</v>
      </c>
      <c r="E388" s="192" t="s">
        <v>19</v>
      </c>
      <c r="F388" s="193" t="s">
        <v>143</v>
      </c>
      <c r="H388" s="194">
        <v>72.427</v>
      </c>
      <c r="I388" s="195"/>
      <c r="L388" s="190"/>
      <c r="M388" s="196"/>
      <c r="N388" s="197"/>
      <c r="O388" s="197"/>
      <c r="P388" s="197"/>
      <c r="Q388" s="197"/>
      <c r="R388" s="197"/>
      <c r="S388" s="197"/>
      <c r="T388" s="198"/>
      <c r="AT388" s="199" t="s">
        <v>140</v>
      </c>
      <c r="AU388" s="199" t="s">
        <v>77</v>
      </c>
      <c r="AV388" s="13" t="s">
        <v>138</v>
      </c>
      <c r="AW388" s="13" t="s">
        <v>34</v>
      </c>
      <c r="AX388" s="13" t="s">
        <v>74</v>
      </c>
      <c r="AY388" s="199" t="s">
        <v>131</v>
      </c>
    </row>
    <row r="389" spans="2:65" s="1" customFormat="1" ht="22.5" customHeight="1">
      <c r="B389" s="160"/>
      <c r="C389" s="161" t="s">
        <v>480</v>
      </c>
      <c r="D389" s="161" t="s">
        <v>133</v>
      </c>
      <c r="E389" s="162" t="s">
        <v>481</v>
      </c>
      <c r="F389" s="163" t="s">
        <v>482</v>
      </c>
      <c r="G389" s="164" t="s">
        <v>203</v>
      </c>
      <c r="H389" s="165">
        <v>2.716</v>
      </c>
      <c r="I389" s="166"/>
      <c r="J389" s="167">
        <f>ROUND(I389*H389,2)</f>
        <v>0</v>
      </c>
      <c r="K389" s="163" t="s">
        <v>137</v>
      </c>
      <c r="L389" s="35"/>
      <c r="M389" s="168" t="s">
        <v>19</v>
      </c>
      <c r="N389" s="169" t="s">
        <v>41</v>
      </c>
      <c r="O389" s="36"/>
      <c r="P389" s="170">
        <f>O389*H389</f>
        <v>0</v>
      </c>
      <c r="Q389" s="170">
        <v>1.05515684</v>
      </c>
      <c r="R389" s="170">
        <f>Q389*H389</f>
        <v>2.86580597744</v>
      </c>
      <c r="S389" s="170">
        <v>0</v>
      </c>
      <c r="T389" s="171">
        <f>S389*H389</f>
        <v>0</v>
      </c>
      <c r="AR389" s="18" t="s">
        <v>138</v>
      </c>
      <c r="AT389" s="18" t="s">
        <v>133</v>
      </c>
      <c r="AU389" s="18" t="s">
        <v>77</v>
      </c>
      <c r="AY389" s="18" t="s">
        <v>131</v>
      </c>
      <c r="BE389" s="172">
        <f>IF(N389="základní",J389,0)</f>
        <v>0</v>
      </c>
      <c r="BF389" s="172">
        <f>IF(N389="snížená",J389,0)</f>
        <v>0</v>
      </c>
      <c r="BG389" s="172">
        <f>IF(N389="zákl. přenesená",J389,0)</f>
        <v>0</v>
      </c>
      <c r="BH389" s="172">
        <f>IF(N389="sníž. přenesená",J389,0)</f>
        <v>0</v>
      </c>
      <c r="BI389" s="172">
        <f>IF(N389="nulová",J389,0)</f>
        <v>0</v>
      </c>
      <c r="BJ389" s="18" t="s">
        <v>74</v>
      </c>
      <c r="BK389" s="172">
        <f>ROUND(I389*H389,2)</f>
        <v>0</v>
      </c>
      <c r="BL389" s="18" t="s">
        <v>138</v>
      </c>
      <c r="BM389" s="18" t="s">
        <v>483</v>
      </c>
    </row>
    <row r="390" spans="2:51" s="11" customFormat="1" ht="13.5">
      <c r="B390" s="173"/>
      <c r="D390" s="174" t="s">
        <v>140</v>
      </c>
      <c r="E390" s="175" t="s">
        <v>19</v>
      </c>
      <c r="F390" s="176" t="s">
        <v>454</v>
      </c>
      <c r="H390" s="177" t="s">
        <v>19</v>
      </c>
      <c r="I390" s="178"/>
      <c r="L390" s="173"/>
      <c r="M390" s="179"/>
      <c r="N390" s="180"/>
      <c r="O390" s="180"/>
      <c r="P390" s="180"/>
      <c r="Q390" s="180"/>
      <c r="R390" s="180"/>
      <c r="S390" s="180"/>
      <c r="T390" s="181"/>
      <c r="AT390" s="177" t="s">
        <v>140</v>
      </c>
      <c r="AU390" s="177" t="s">
        <v>77</v>
      </c>
      <c r="AV390" s="11" t="s">
        <v>74</v>
      </c>
      <c r="AW390" s="11" t="s">
        <v>34</v>
      </c>
      <c r="AX390" s="11" t="s">
        <v>70</v>
      </c>
      <c r="AY390" s="177" t="s">
        <v>131</v>
      </c>
    </row>
    <row r="391" spans="2:51" s="12" customFormat="1" ht="13.5">
      <c r="B391" s="182"/>
      <c r="D391" s="174" t="s">
        <v>140</v>
      </c>
      <c r="E391" s="183" t="s">
        <v>19</v>
      </c>
      <c r="F391" s="184" t="s">
        <v>484</v>
      </c>
      <c r="H391" s="185">
        <v>2.716</v>
      </c>
      <c r="I391" s="186"/>
      <c r="L391" s="182"/>
      <c r="M391" s="187"/>
      <c r="N391" s="188"/>
      <c r="O391" s="188"/>
      <c r="P391" s="188"/>
      <c r="Q391" s="188"/>
      <c r="R391" s="188"/>
      <c r="S391" s="188"/>
      <c r="T391" s="189"/>
      <c r="AT391" s="183" t="s">
        <v>140</v>
      </c>
      <c r="AU391" s="183" t="s">
        <v>77</v>
      </c>
      <c r="AV391" s="12" t="s">
        <v>77</v>
      </c>
      <c r="AW391" s="12" t="s">
        <v>34</v>
      </c>
      <c r="AX391" s="12" t="s">
        <v>70</v>
      </c>
      <c r="AY391" s="183" t="s">
        <v>131</v>
      </c>
    </row>
    <row r="392" spans="2:51" s="13" customFormat="1" ht="13.5">
      <c r="B392" s="190"/>
      <c r="D392" s="191" t="s">
        <v>140</v>
      </c>
      <c r="E392" s="192" t="s">
        <v>19</v>
      </c>
      <c r="F392" s="193" t="s">
        <v>143</v>
      </c>
      <c r="H392" s="194">
        <v>2.716</v>
      </c>
      <c r="I392" s="195"/>
      <c r="L392" s="190"/>
      <c r="M392" s="196"/>
      <c r="N392" s="197"/>
      <c r="O392" s="197"/>
      <c r="P392" s="197"/>
      <c r="Q392" s="197"/>
      <c r="R392" s="197"/>
      <c r="S392" s="197"/>
      <c r="T392" s="198"/>
      <c r="AT392" s="199" t="s">
        <v>140</v>
      </c>
      <c r="AU392" s="199" t="s">
        <v>77</v>
      </c>
      <c r="AV392" s="13" t="s">
        <v>138</v>
      </c>
      <c r="AW392" s="13" t="s">
        <v>34</v>
      </c>
      <c r="AX392" s="13" t="s">
        <v>74</v>
      </c>
      <c r="AY392" s="199" t="s">
        <v>131</v>
      </c>
    </row>
    <row r="393" spans="2:65" s="1" customFormat="1" ht="31.5" customHeight="1">
      <c r="B393" s="160"/>
      <c r="C393" s="161" t="s">
        <v>485</v>
      </c>
      <c r="D393" s="161" t="s">
        <v>133</v>
      </c>
      <c r="E393" s="162" t="s">
        <v>486</v>
      </c>
      <c r="F393" s="163" t="s">
        <v>487</v>
      </c>
      <c r="G393" s="164" t="s">
        <v>488</v>
      </c>
      <c r="H393" s="165">
        <v>41.36</v>
      </c>
      <c r="I393" s="166"/>
      <c r="J393" s="167">
        <f>ROUND(I393*H393,2)</f>
        <v>0</v>
      </c>
      <c r="K393" s="163" t="s">
        <v>137</v>
      </c>
      <c r="L393" s="35"/>
      <c r="M393" s="168" t="s">
        <v>19</v>
      </c>
      <c r="N393" s="169" t="s">
        <v>41</v>
      </c>
      <c r="O393" s="36"/>
      <c r="P393" s="170">
        <f>O393*H393</f>
        <v>0</v>
      </c>
      <c r="Q393" s="170">
        <v>0.015006</v>
      </c>
      <c r="R393" s="170">
        <f>Q393*H393</f>
        <v>0.62064816</v>
      </c>
      <c r="S393" s="170">
        <v>0</v>
      </c>
      <c r="T393" s="171">
        <f>S393*H393</f>
        <v>0</v>
      </c>
      <c r="AR393" s="18" t="s">
        <v>138</v>
      </c>
      <c r="AT393" s="18" t="s">
        <v>133</v>
      </c>
      <c r="AU393" s="18" t="s">
        <v>77</v>
      </c>
      <c r="AY393" s="18" t="s">
        <v>131</v>
      </c>
      <c r="BE393" s="172">
        <f>IF(N393="základní",J393,0)</f>
        <v>0</v>
      </c>
      <c r="BF393" s="172">
        <f>IF(N393="snížená",J393,0)</f>
        <v>0</v>
      </c>
      <c r="BG393" s="172">
        <f>IF(N393="zákl. přenesená",J393,0)</f>
        <v>0</v>
      </c>
      <c r="BH393" s="172">
        <f>IF(N393="sníž. přenesená",J393,0)</f>
        <v>0</v>
      </c>
      <c r="BI393" s="172">
        <f>IF(N393="nulová",J393,0)</f>
        <v>0</v>
      </c>
      <c r="BJ393" s="18" t="s">
        <v>74</v>
      </c>
      <c r="BK393" s="172">
        <f>ROUND(I393*H393,2)</f>
        <v>0</v>
      </c>
      <c r="BL393" s="18" t="s">
        <v>138</v>
      </c>
      <c r="BM393" s="18" t="s">
        <v>489</v>
      </c>
    </row>
    <row r="394" spans="2:51" s="11" customFormat="1" ht="13.5">
      <c r="B394" s="173"/>
      <c r="D394" s="174" t="s">
        <v>140</v>
      </c>
      <c r="E394" s="175" t="s">
        <v>19</v>
      </c>
      <c r="F394" s="176" t="s">
        <v>490</v>
      </c>
      <c r="H394" s="177" t="s">
        <v>19</v>
      </c>
      <c r="I394" s="178"/>
      <c r="L394" s="173"/>
      <c r="M394" s="179"/>
      <c r="N394" s="180"/>
      <c r="O394" s="180"/>
      <c r="P394" s="180"/>
      <c r="Q394" s="180"/>
      <c r="R394" s="180"/>
      <c r="S394" s="180"/>
      <c r="T394" s="181"/>
      <c r="AT394" s="177" t="s">
        <v>140</v>
      </c>
      <c r="AU394" s="177" t="s">
        <v>77</v>
      </c>
      <c r="AV394" s="11" t="s">
        <v>74</v>
      </c>
      <c r="AW394" s="11" t="s">
        <v>34</v>
      </c>
      <c r="AX394" s="11" t="s">
        <v>70</v>
      </c>
      <c r="AY394" s="177" t="s">
        <v>131</v>
      </c>
    </row>
    <row r="395" spans="2:51" s="12" customFormat="1" ht="13.5">
      <c r="B395" s="182"/>
      <c r="D395" s="174" t="s">
        <v>140</v>
      </c>
      <c r="E395" s="183" t="s">
        <v>19</v>
      </c>
      <c r="F395" s="184" t="s">
        <v>491</v>
      </c>
      <c r="H395" s="185">
        <v>20.58</v>
      </c>
      <c r="I395" s="186"/>
      <c r="L395" s="182"/>
      <c r="M395" s="187"/>
      <c r="N395" s="188"/>
      <c r="O395" s="188"/>
      <c r="P395" s="188"/>
      <c r="Q395" s="188"/>
      <c r="R395" s="188"/>
      <c r="S395" s="188"/>
      <c r="T395" s="189"/>
      <c r="AT395" s="183" t="s">
        <v>140</v>
      </c>
      <c r="AU395" s="183" t="s">
        <v>77</v>
      </c>
      <c r="AV395" s="12" t="s">
        <v>77</v>
      </c>
      <c r="AW395" s="12" t="s">
        <v>34</v>
      </c>
      <c r="AX395" s="12" t="s">
        <v>70</v>
      </c>
      <c r="AY395" s="183" t="s">
        <v>131</v>
      </c>
    </row>
    <row r="396" spans="2:51" s="12" customFormat="1" ht="13.5">
      <c r="B396" s="182"/>
      <c r="D396" s="174" t="s">
        <v>140</v>
      </c>
      <c r="E396" s="183" t="s">
        <v>19</v>
      </c>
      <c r="F396" s="184" t="s">
        <v>492</v>
      </c>
      <c r="H396" s="185">
        <v>20.78</v>
      </c>
      <c r="I396" s="186"/>
      <c r="L396" s="182"/>
      <c r="M396" s="187"/>
      <c r="N396" s="188"/>
      <c r="O396" s="188"/>
      <c r="P396" s="188"/>
      <c r="Q396" s="188"/>
      <c r="R396" s="188"/>
      <c r="S396" s="188"/>
      <c r="T396" s="189"/>
      <c r="AT396" s="183" t="s">
        <v>140</v>
      </c>
      <c r="AU396" s="183" t="s">
        <v>77</v>
      </c>
      <c r="AV396" s="12" t="s">
        <v>77</v>
      </c>
      <c r="AW396" s="12" t="s">
        <v>34</v>
      </c>
      <c r="AX396" s="12" t="s">
        <v>70</v>
      </c>
      <c r="AY396" s="183" t="s">
        <v>131</v>
      </c>
    </row>
    <row r="397" spans="2:51" s="13" customFormat="1" ht="13.5">
      <c r="B397" s="190"/>
      <c r="D397" s="191" t="s">
        <v>140</v>
      </c>
      <c r="E397" s="192" t="s">
        <v>19</v>
      </c>
      <c r="F397" s="193" t="s">
        <v>143</v>
      </c>
      <c r="H397" s="194">
        <v>41.36</v>
      </c>
      <c r="I397" s="195"/>
      <c r="L397" s="190"/>
      <c r="M397" s="196"/>
      <c r="N397" s="197"/>
      <c r="O397" s="197"/>
      <c r="P397" s="197"/>
      <c r="Q397" s="197"/>
      <c r="R397" s="197"/>
      <c r="S397" s="197"/>
      <c r="T397" s="198"/>
      <c r="AT397" s="199" t="s">
        <v>140</v>
      </c>
      <c r="AU397" s="199" t="s">
        <v>77</v>
      </c>
      <c r="AV397" s="13" t="s">
        <v>138</v>
      </c>
      <c r="AW397" s="13" t="s">
        <v>34</v>
      </c>
      <c r="AX397" s="13" t="s">
        <v>74</v>
      </c>
      <c r="AY397" s="199" t="s">
        <v>131</v>
      </c>
    </row>
    <row r="398" spans="2:65" s="1" customFormat="1" ht="22.5" customHeight="1">
      <c r="B398" s="160"/>
      <c r="C398" s="161" t="s">
        <v>493</v>
      </c>
      <c r="D398" s="161" t="s">
        <v>133</v>
      </c>
      <c r="E398" s="162" t="s">
        <v>494</v>
      </c>
      <c r="F398" s="163" t="s">
        <v>495</v>
      </c>
      <c r="G398" s="164" t="s">
        <v>136</v>
      </c>
      <c r="H398" s="165">
        <v>2.478</v>
      </c>
      <c r="I398" s="166"/>
      <c r="J398" s="167">
        <f>ROUND(I398*H398,2)</f>
        <v>0</v>
      </c>
      <c r="K398" s="163" t="s">
        <v>137</v>
      </c>
      <c r="L398" s="35"/>
      <c r="M398" s="168" t="s">
        <v>19</v>
      </c>
      <c r="N398" s="169" t="s">
        <v>41</v>
      </c>
      <c r="O398" s="36"/>
      <c r="P398" s="170">
        <f>O398*H398</f>
        <v>0</v>
      </c>
      <c r="Q398" s="170">
        <v>2.453395</v>
      </c>
      <c r="R398" s="170">
        <f>Q398*H398</f>
        <v>6.079512810000001</v>
      </c>
      <c r="S398" s="170">
        <v>0</v>
      </c>
      <c r="T398" s="171">
        <f>S398*H398</f>
        <v>0</v>
      </c>
      <c r="AR398" s="18" t="s">
        <v>138</v>
      </c>
      <c r="AT398" s="18" t="s">
        <v>133</v>
      </c>
      <c r="AU398" s="18" t="s">
        <v>77</v>
      </c>
      <c r="AY398" s="18" t="s">
        <v>131</v>
      </c>
      <c r="BE398" s="172">
        <f>IF(N398="základní",J398,0)</f>
        <v>0</v>
      </c>
      <c r="BF398" s="172">
        <f>IF(N398="snížená",J398,0)</f>
        <v>0</v>
      </c>
      <c r="BG398" s="172">
        <f>IF(N398="zákl. přenesená",J398,0)</f>
        <v>0</v>
      </c>
      <c r="BH398" s="172">
        <f>IF(N398="sníž. přenesená",J398,0)</f>
        <v>0</v>
      </c>
      <c r="BI398" s="172">
        <f>IF(N398="nulová",J398,0)</f>
        <v>0</v>
      </c>
      <c r="BJ398" s="18" t="s">
        <v>74</v>
      </c>
      <c r="BK398" s="172">
        <f>ROUND(I398*H398,2)</f>
        <v>0</v>
      </c>
      <c r="BL398" s="18" t="s">
        <v>138</v>
      </c>
      <c r="BM398" s="18" t="s">
        <v>496</v>
      </c>
    </row>
    <row r="399" spans="2:51" s="11" customFormat="1" ht="13.5">
      <c r="B399" s="173"/>
      <c r="D399" s="174" t="s">
        <v>140</v>
      </c>
      <c r="E399" s="175" t="s">
        <v>19</v>
      </c>
      <c r="F399" s="176" t="s">
        <v>497</v>
      </c>
      <c r="H399" s="177" t="s">
        <v>19</v>
      </c>
      <c r="I399" s="178"/>
      <c r="L399" s="173"/>
      <c r="M399" s="179"/>
      <c r="N399" s="180"/>
      <c r="O399" s="180"/>
      <c r="P399" s="180"/>
      <c r="Q399" s="180"/>
      <c r="R399" s="180"/>
      <c r="S399" s="180"/>
      <c r="T399" s="181"/>
      <c r="AT399" s="177" t="s">
        <v>140</v>
      </c>
      <c r="AU399" s="177" t="s">
        <v>77</v>
      </c>
      <c r="AV399" s="11" t="s">
        <v>74</v>
      </c>
      <c r="AW399" s="11" t="s">
        <v>34</v>
      </c>
      <c r="AX399" s="11" t="s">
        <v>70</v>
      </c>
      <c r="AY399" s="177" t="s">
        <v>131</v>
      </c>
    </row>
    <row r="400" spans="2:51" s="12" customFormat="1" ht="13.5">
      <c r="B400" s="182"/>
      <c r="D400" s="174" t="s">
        <v>140</v>
      </c>
      <c r="E400" s="183" t="s">
        <v>19</v>
      </c>
      <c r="F400" s="184" t="s">
        <v>498</v>
      </c>
      <c r="H400" s="185">
        <v>0.772</v>
      </c>
      <c r="I400" s="186"/>
      <c r="L400" s="182"/>
      <c r="M400" s="187"/>
      <c r="N400" s="188"/>
      <c r="O400" s="188"/>
      <c r="P400" s="188"/>
      <c r="Q400" s="188"/>
      <c r="R400" s="188"/>
      <c r="S400" s="188"/>
      <c r="T400" s="189"/>
      <c r="AT400" s="183" t="s">
        <v>140</v>
      </c>
      <c r="AU400" s="183" t="s">
        <v>77</v>
      </c>
      <c r="AV400" s="12" t="s">
        <v>77</v>
      </c>
      <c r="AW400" s="12" t="s">
        <v>34</v>
      </c>
      <c r="AX400" s="12" t="s">
        <v>70</v>
      </c>
      <c r="AY400" s="183" t="s">
        <v>131</v>
      </c>
    </row>
    <row r="401" spans="2:51" s="12" customFormat="1" ht="13.5">
      <c r="B401" s="182"/>
      <c r="D401" s="174" t="s">
        <v>140</v>
      </c>
      <c r="E401" s="183" t="s">
        <v>19</v>
      </c>
      <c r="F401" s="184" t="s">
        <v>499</v>
      </c>
      <c r="H401" s="185">
        <v>0.779</v>
      </c>
      <c r="I401" s="186"/>
      <c r="L401" s="182"/>
      <c r="M401" s="187"/>
      <c r="N401" s="188"/>
      <c r="O401" s="188"/>
      <c r="P401" s="188"/>
      <c r="Q401" s="188"/>
      <c r="R401" s="188"/>
      <c r="S401" s="188"/>
      <c r="T401" s="189"/>
      <c r="AT401" s="183" t="s">
        <v>140</v>
      </c>
      <c r="AU401" s="183" t="s">
        <v>77</v>
      </c>
      <c r="AV401" s="12" t="s">
        <v>77</v>
      </c>
      <c r="AW401" s="12" t="s">
        <v>34</v>
      </c>
      <c r="AX401" s="12" t="s">
        <v>70</v>
      </c>
      <c r="AY401" s="183" t="s">
        <v>131</v>
      </c>
    </row>
    <row r="402" spans="2:51" s="11" customFormat="1" ht="13.5">
      <c r="B402" s="173"/>
      <c r="D402" s="174" t="s">
        <v>140</v>
      </c>
      <c r="E402" s="175" t="s">
        <v>19</v>
      </c>
      <c r="F402" s="176" t="s">
        <v>500</v>
      </c>
      <c r="H402" s="177" t="s">
        <v>19</v>
      </c>
      <c r="I402" s="178"/>
      <c r="L402" s="173"/>
      <c r="M402" s="179"/>
      <c r="N402" s="180"/>
      <c r="O402" s="180"/>
      <c r="P402" s="180"/>
      <c r="Q402" s="180"/>
      <c r="R402" s="180"/>
      <c r="S402" s="180"/>
      <c r="T402" s="181"/>
      <c r="AT402" s="177" t="s">
        <v>140</v>
      </c>
      <c r="AU402" s="177" t="s">
        <v>77</v>
      </c>
      <c r="AV402" s="11" t="s">
        <v>74</v>
      </c>
      <c r="AW402" s="11" t="s">
        <v>34</v>
      </c>
      <c r="AX402" s="11" t="s">
        <v>70</v>
      </c>
      <c r="AY402" s="177" t="s">
        <v>131</v>
      </c>
    </row>
    <row r="403" spans="2:51" s="12" customFormat="1" ht="13.5">
      <c r="B403" s="182"/>
      <c r="D403" s="174" t="s">
        <v>140</v>
      </c>
      <c r="E403" s="183" t="s">
        <v>19</v>
      </c>
      <c r="F403" s="184" t="s">
        <v>501</v>
      </c>
      <c r="H403" s="185">
        <v>0.927</v>
      </c>
      <c r="I403" s="186"/>
      <c r="L403" s="182"/>
      <c r="M403" s="187"/>
      <c r="N403" s="188"/>
      <c r="O403" s="188"/>
      <c r="P403" s="188"/>
      <c r="Q403" s="188"/>
      <c r="R403" s="188"/>
      <c r="S403" s="188"/>
      <c r="T403" s="189"/>
      <c r="AT403" s="183" t="s">
        <v>140</v>
      </c>
      <c r="AU403" s="183" t="s">
        <v>77</v>
      </c>
      <c r="AV403" s="12" t="s">
        <v>77</v>
      </c>
      <c r="AW403" s="12" t="s">
        <v>34</v>
      </c>
      <c r="AX403" s="12" t="s">
        <v>70</v>
      </c>
      <c r="AY403" s="183" t="s">
        <v>131</v>
      </c>
    </row>
    <row r="404" spans="2:51" s="13" customFormat="1" ht="13.5">
      <c r="B404" s="190"/>
      <c r="D404" s="191" t="s">
        <v>140</v>
      </c>
      <c r="E404" s="192" t="s">
        <v>19</v>
      </c>
      <c r="F404" s="193" t="s">
        <v>143</v>
      </c>
      <c r="H404" s="194">
        <v>2.478</v>
      </c>
      <c r="I404" s="195"/>
      <c r="L404" s="190"/>
      <c r="M404" s="196"/>
      <c r="N404" s="197"/>
      <c r="O404" s="197"/>
      <c r="P404" s="197"/>
      <c r="Q404" s="197"/>
      <c r="R404" s="197"/>
      <c r="S404" s="197"/>
      <c r="T404" s="198"/>
      <c r="AT404" s="199" t="s">
        <v>140</v>
      </c>
      <c r="AU404" s="199" t="s">
        <v>77</v>
      </c>
      <c r="AV404" s="13" t="s">
        <v>138</v>
      </c>
      <c r="AW404" s="13" t="s">
        <v>34</v>
      </c>
      <c r="AX404" s="13" t="s">
        <v>74</v>
      </c>
      <c r="AY404" s="199" t="s">
        <v>131</v>
      </c>
    </row>
    <row r="405" spans="2:65" s="1" customFormat="1" ht="22.5" customHeight="1">
      <c r="B405" s="160"/>
      <c r="C405" s="161" t="s">
        <v>502</v>
      </c>
      <c r="D405" s="161" t="s">
        <v>133</v>
      </c>
      <c r="E405" s="162" t="s">
        <v>503</v>
      </c>
      <c r="F405" s="163" t="s">
        <v>504</v>
      </c>
      <c r="G405" s="164" t="s">
        <v>212</v>
      </c>
      <c r="H405" s="165">
        <v>6.18</v>
      </c>
      <c r="I405" s="166"/>
      <c r="J405" s="167">
        <f>ROUND(I405*H405,2)</f>
        <v>0</v>
      </c>
      <c r="K405" s="163" t="s">
        <v>137</v>
      </c>
      <c r="L405" s="35"/>
      <c r="M405" s="168" t="s">
        <v>19</v>
      </c>
      <c r="N405" s="169" t="s">
        <v>41</v>
      </c>
      <c r="O405" s="36"/>
      <c r="P405" s="170">
        <f>O405*H405</f>
        <v>0</v>
      </c>
      <c r="Q405" s="170">
        <v>0.00519464</v>
      </c>
      <c r="R405" s="170">
        <f>Q405*H405</f>
        <v>0.0321028752</v>
      </c>
      <c r="S405" s="170">
        <v>0</v>
      </c>
      <c r="T405" s="171">
        <f>S405*H405</f>
        <v>0</v>
      </c>
      <c r="AR405" s="18" t="s">
        <v>138</v>
      </c>
      <c r="AT405" s="18" t="s">
        <v>133</v>
      </c>
      <c r="AU405" s="18" t="s">
        <v>77</v>
      </c>
      <c r="AY405" s="18" t="s">
        <v>131</v>
      </c>
      <c r="BE405" s="172">
        <f>IF(N405="základní",J405,0)</f>
        <v>0</v>
      </c>
      <c r="BF405" s="172">
        <f>IF(N405="snížená",J405,0)</f>
        <v>0</v>
      </c>
      <c r="BG405" s="172">
        <f>IF(N405="zákl. přenesená",J405,0)</f>
        <v>0</v>
      </c>
      <c r="BH405" s="172">
        <f>IF(N405="sníž. přenesená",J405,0)</f>
        <v>0</v>
      </c>
      <c r="BI405" s="172">
        <f>IF(N405="nulová",J405,0)</f>
        <v>0</v>
      </c>
      <c r="BJ405" s="18" t="s">
        <v>74</v>
      </c>
      <c r="BK405" s="172">
        <f>ROUND(I405*H405,2)</f>
        <v>0</v>
      </c>
      <c r="BL405" s="18" t="s">
        <v>138</v>
      </c>
      <c r="BM405" s="18" t="s">
        <v>505</v>
      </c>
    </row>
    <row r="406" spans="2:51" s="11" customFormat="1" ht="13.5">
      <c r="B406" s="173"/>
      <c r="D406" s="174" t="s">
        <v>140</v>
      </c>
      <c r="E406" s="175" t="s">
        <v>19</v>
      </c>
      <c r="F406" s="176" t="s">
        <v>506</v>
      </c>
      <c r="H406" s="177" t="s">
        <v>19</v>
      </c>
      <c r="I406" s="178"/>
      <c r="L406" s="173"/>
      <c r="M406" s="179"/>
      <c r="N406" s="180"/>
      <c r="O406" s="180"/>
      <c r="P406" s="180"/>
      <c r="Q406" s="180"/>
      <c r="R406" s="180"/>
      <c r="S406" s="180"/>
      <c r="T406" s="181"/>
      <c r="AT406" s="177" t="s">
        <v>140</v>
      </c>
      <c r="AU406" s="177" t="s">
        <v>77</v>
      </c>
      <c r="AV406" s="11" t="s">
        <v>74</v>
      </c>
      <c r="AW406" s="11" t="s">
        <v>34</v>
      </c>
      <c r="AX406" s="11" t="s">
        <v>70</v>
      </c>
      <c r="AY406" s="177" t="s">
        <v>131</v>
      </c>
    </row>
    <row r="407" spans="2:51" s="12" customFormat="1" ht="13.5">
      <c r="B407" s="182"/>
      <c r="D407" s="174" t="s">
        <v>140</v>
      </c>
      <c r="E407" s="183" t="s">
        <v>19</v>
      </c>
      <c r="F407" s="184" t="s">
        <v>507</v>
      </c>
      <c r="H407" s="185">
        <v>6.18</v>
      </c>
      <c r="I407" s="186"/>
      <c r="L407" s="182"/>
      <c r="M407" s="187"/>
      <c r="N407" s="188"/>
      <c r="O407" s="188"/>
      <c r="P407" s="188"/>
      <c r="Q407" s="188"/>
      <c r="R407" s="188"/>
      <c r="S407" s="188"/>
      <c r="T407" s="189"/>
      <c r="AT407" s="183" t="s">
        <v>140</v>
      </c>
      <c r="AU407" s="183" t="s">
        <v>77</v>
      </c>
      <c r="AV407" s="12" t="s">
        <v>77</v>
      </c>
      <c r="AW407" s="12" t="s">
        <v>34</v>
      </c>
      <c r="AX407" s="12" t="s">
        <v>70</v>
      </c>
      <c r="AY407" s="183" t="s">
        <v>131</v>
      </c>
    </row>
    <row r="408" spans="2:51" s="13" customFormat="1" ht="13.5">
      <c r="B408" s="190"/>
      <c r="D408" s="191" t="s">
        <v>140</v>
      </c>
      <c r="E408" s="192" t="s">
        <v>19</v>
      </c>
      <c r="F408" s="193" t="s">
        <v>143</v>
      </c>
      <c r="H408" s="194">
        <v>6.18</v>
      </c>
      <c r="I408" s="195"/>
      <c r="L408" s="190"/>
      <c r="M408" s="196"/>
      <c r="N408" s="197"/>
      <c r="O408" s="197"/>
      <c r="P408" s="197"/>
      <c r="Q408" s="197"/>
      <c r="R408" s="197"/>
      <c r="S408" s="197"/>
      <c r="T408" s="198"/>
      <c r="AT408" s="199" t="s">
        <v>140</v>
      </c>
      <c r="AU408" s="199" t="s">
        <v>77</v>
      </c>
      <c r="AV408" s="13" t="s">
        <v>138</v>
      </c>
      <c r="AW408" s="13" t="s">
        <v>34</v>
      </c>
      <c r="AX408" s="13" t="s">
        <v>74</v>
      </c>
      <c r="AY408" s="199" t="s">
        <v>131</v>
      </c>
    </row>
    <row r="409" spans="2:65" s="1" customFormat="1" ht="22.5" customHeight="1">
      <c r="B409" s="160"/>
      <c r="C409" s="161" t="s">
        <v>508</v>
      </c>
      <c r="D409" s="161" t="s">
        <v>133</v>
      </c>
      <c r="E409" s="162" t="s">
        <v>509</v>
      </c>
      <c r="F409" s="163" t="s">
        <v>510</v>
      </c>
      <c r="G409" s="164" t="s">
        <v>212</v>
      </c>
      <c r="H409" s="165">
        <v>6.18</v>
      </c>
      <c r="I409" s="166"/>
      <c r="J409" s="167">
        <f>ROUND(I409*H409,2)</f>
        <v>0</v>
      </c>
      <c r="K409" s="163" t="s">
        <v>137</v>
      </c>
      <c r="L409" s="35"/>
      <c r="M409" s="168" t="s">
        <v>19</v>
      </c>
      <c r="N409" s="169" t="s">
        <v>41</v>
      </c>
      <c r="O409" s="36"/>
      <c r="P409" s="170">
        <f>O409*H409</f>
        <v>0</v>
      </c>
      <c r="Q409" s="170">
        <v>0</v>
      </c>
      <c r="R409" s="170">
        <f>Q409*H409</f>
        <v>0</v>
      </c>
      <c r="S409" s="170">
        <v>0</v>
      </c>
      <c r="T409" s="171">
        <f>S409*H409</f>
        <v>0</v>
      </c>
      <c r="AR409" s="18" t="s">
        <v>138</v>
      </c>
      <c r="AT409" s="18" t="s">
        <v>133</v>
      </c>
      <c r="AU409" s="18" t="s">
        <v>77</v>
      </c>
      <c r="AY409" s="18" t="s">
        <v>131</v>
      </c>
      <c r="BE409" s="172">
        <f>IF(N409="základní",J409,0)</f>
        <v>0</v>
      </c>
      <c r="BF409" s="172">
        <f>IF(N409="snížená",J409,0)</f>
        <v>0</v>
      </c>
      <c r="BG409" s="172">
        <f>IF(N409="zákl. přenesená",J409,0)</f>
        <v>0</v>
      </c>
      <c r="BH409" s="172">
        <f>IF(N409="sníž. přenesená",J409,0)</f>
        <v>0</v>
      </c>
      <c r="BI409" s="172">
        <f>IF(N409="nulová",J409,0)</f>
        <v>0</v>
      </c>
      <c r="BJ409" s="18" t="s">
        <v>74</v>
      </c>
      <c r="BK409" s="172">
        <f>ROUND(I409*H409,2)</f>
        <v>0</v>
      </c>
      <c r="BL409" s="18" t="s">
        <v>138</v>
      </c>
      <c r="BM409" s="18" t="s">
        <v>511</v>
      </c>
    </row>
    <row r="410" spans="2:51" s="11" customFormat="1" ht="13.5">
      <c r="B410" s="173"/>
      <c r="D410" s="174" t="s">
        <v>140</v>
      </c>
      <c r="E410" s="175" t="s">
        <v>19</v>
      </c>
      <c r="F410" s="176" t="s">
        <v>373</v>
      </c>
      <c r="H410" s="177" t="s">
        <v>19</v>
      </c>
      <c r="I410" s="178"/>
      <c r="L410" s="173"/>
      <c r="M410" s="179"/>
      <c r="N410" s="180"/>
      <c r="O410" s="180"/>
      <c r="P410" s="180"/>
      <c r="Q410" s="180"/>
      <c r="R410" s="180"/>
      <c r="S410" s="180"/>
      <c r="T410" s="181"/>
      <c r="AT410" s="177" t="s">
        <v>140</v>
      </c>
      <c r="AU410" s="177" t="s">
        <v>77</v>
      </c>
      <c r="AV410" s="11" t="s">
        <v>74</v>
      </c>
      <c r="AW410" s="11" t="s">
        <v>34</v>
      </c>
      <c r="AX410" s="11" t="s">
        <v>70</v>
      </c>
      <c r="AY410" s="177" t="s">
        <v>131</v>
      </c>
    </row>
    <row r="411" spans="2:51" s="12" customFormat="1" ht="13.5">
      <c r="B411" s="182"/>
      <c r="D411" s="174" t="s">
        <v>140</v>
      </c>
      <c r="E411" s="183" t="s">
        <v>19</v>
      </c>
      <c r="F411" s="184" t="s">
        <v>512</v>
      </c>
      <c r="H411" s="185">
        <v>6.18</v>
      </c>
      <c r="I411" s="186"/>
      <c r="L411" s="182"/>
      <c r="M411" s="187"/>
      <c r="N411" s="188"/>
      <c r="O411" s="188"/>
      <c r="P411" s="188"/>
      <c r="Q411" s="188"/>
      <c r="R411" s="188"/>
      <c r="S411" s="188"/>
      <c r="T411" s="189"/>
      <c r="AT411" s="183" t="s">
        <v>140</v>
      </c>
      <c r="AU411" s="183" t="s">
        <v>77</v>
      </c>
      <c r="AV411" s="12" t="s">
        <v>77</v>
      </c>
      <c r="AW411" s="12" t="s">
        <v>34</v>
      </c>
      <c r="AX411" s="12" t="s">
        <v>70</v>
      </c>
      <c r="AY411" s="183" t="s">
        <v>131</v>
      </c>
    </row>
    <row r="412" spans="2:51" s="13" customFormat="1" ht="13.5">
      <c r="B412" s="190"/>
      <c r="D412" s="191" t="s">
        <v>140</v>
      </c>
      <c r="E412" s="192" t="s">
        <v>19</v>
      </c>
      <c r="F412" s="193" t="s">
        <v>143</v>
      </c>
      <c r="H412" s="194">
        <v>6.18</v>
      </c>
      <c r="I412" s="195"/>
      <c r="L412" s="190"/>
      <c r="M412" s="196"/>
      <c r="N412" s="197"/>
      <c r="O412" s="197"/>
      <c r="P412" s="197"/>
      <c r="Q412" s="197"/>
      <c r="R412" s="197"/>
      <c r="S412" s="197"/>
      <c r="T412" s="198"/>
      <c r="AT412" s="199" t="s">
        <v>140</v>
      </c>
      <c r="AU412" s="199" t="s">
        <v>77</v>
      </c>
      <c r="AV412" s="13" t="s">
        <v>138</v>
      </c>
      <c r="AW412" s="13" t="s">
        <v>34</v>
      </c>
      <c r="AX412" s="13" t="s">
        <v>74</v>
      </c>
      <c r="AY412" s="199" t="s">
        <v>131</v>
      </c>
    </row>
    <row r="413" spans="2:65" s="1" customFormat="1" ht="22.5" customHeight="1">
      <c r="B413" s="160"/>
      <c r="C413" s="161" t="s">
        <v>513</v>
      </c>
      <c r="D413" s="161" t="s">
        <v>133</v>
      </c>
      <c r="E413" s="162" t="s">
        <v>514</v>
      </c>
      <c r="F413" s="163" t="s">
        <v>515</v>
      </c>
      <c r="G413" s="164" t="s">
        <v>203</v>
      </c>
      <c r="H413" s="165">
        <v>0.198</v>
      </c>
      <c r="I413" s="166"/>
      <c r="J413" s="167">
        <f>ROUND(I413*H413,2)</f>
        <v>0</v>
      </c>
      <c r="K413" s="163" t="s">
        <v>137</v>
      </c>
      <c r="L413" s="35"/>
      <c r="M413" s="168" t="s">
        <v>19</v>
      </c>
      <c r="N413" s="169" t="s">
        <v>41</v>
      </c>
      <c r="O413" s="36"/>
      <c r="P413" s="170">
        <f>O413*H413</f>
        <v>0</v>
      </c>
      <c r="Q413" s="170">
        <v>1.05255814</v>
      </c>
      <c r="R413" s="170">
        <f>Q413*H413</f>
        <v>0.20840651172</v>
      </c>
      <c r="S413" s="170">
        <v>0</v>
      </c>
      <c r="T413" s="171">
        <f>S413*H413</f>
        <v>0</v>
      </c>
      <c r="AR413" s="18" t="s">
        <v>138</v>
      </c>
      <c r="AT413" s="18" t="s">
        <v>133</v>
      </c>
      <c r="AU413" s="18" t="s">
        <v>77</v>
      </c>
      <c r="AY413" s="18" t="s">
        <v>131</v>
      </c>
      <c r="BE413" s="172">
        <f>IF(N413="základní",J413,0)</f>
        <v>0</v>
      </c>
      <c r="BF413" s="172">
        <f>IF(N413="snížená",J413,0)</f>
        <v>0</v>
      </c>
      <c r="BG413" s="172">
        <f>IF(N413="zákl. přenesená",J413,0)</f>
        <v>0</v>
      </c>
      <c r="BH413" s="172">
        <f>IF(N413="sníž. přenesená",J413,0)</f>
        <v>0</v>
      </c>
      <c r="BI413" s="172">
        <f>IF(N413="nulová",J413,0)</f>
        <v>0</v>
      </c>
      <c r="BJ413" s="18" t="s">
        <v>74</v>
      </c>
      <c r="BK413" s="172">
        <f>ROUND(I413*H413,2)</f>
        <v>0</v>
      </c>
      <c r="BL413" s="18" t="s">
        <v>138</v>
      </c>
      <c r="BM413" s="18" t="s">
        <v>516</v>
      </c>
    </row>
    <row r="414" spans="2:51" s="11" customFormat="1" ht="13.5">
      <c r="B414" s="173"/>
      <c r="D414" s="174" t="s">
        <v>140</v>
      </c>
      <c r="E414" s="175" t="s">
        <v>19</v>
      </c>
      <c r="F414" s="176" t="s">
        <v>497</v>
      </c>
      <c r="H414" s="177" t="s">
        <v>19</v>
      </c>
      <c r="I414" s="178"/>
      <c r="L414" s="173"/>
      <c r="M414" s="179"/>
      <c r="N414" s="180"/>
      <c r="O414" s="180"/>
      <c r="P414" s="180"/>
      <c r="Q414" s="180"/>
      <c r="R414" s="180"/>
      <c r="S414" s="180"/>
      <c r="T414" s="181"/>
      <c r="AT414" s="177" t="s">
        <v>140</v>
      </c>
      <c r="AU414" s="177" t="s">
        <v>77</v>
      </c>
      <c r="AV414" s="11" t="s">
        <v>74</v>
      </c>
      <c r="AW414" s="11" t="s">
        <v>34</v>
      </c>
      <c r="AX414" s="11" t="s">
        <v>70</v>
      </c>
      <c r="AY414" s="177" t="s">
        <v>131</v>
      </c>
    </row>
    <row r="415" spans="2:51" s="12" customFormat="1" ht="13.5">
      <c r="B415" s="182"/>
      <c r="D415" s="174" t="s">
        <v>140</v>
      </c>
      <c r="E415" s="183" t="s">
        <v>19</v>
      </c>
      <c r="F415" s="184" t="s">
        <v>517</v>
      </c>
      <c r="H415" s="185">
        <v>0.062</v>
      </c>
      <c r="I415" s="186"/>
      <c r="L415" s="182"/>
      <c r="M415" s="187"/>
      <c r="N415" s="188"/>
      <c r="O415" s="188"/>
      <c r="P415" s="188"/>
      <c r="Q415" s="188"/>
      <c r="R415" s="188"/>
      <c r="S415" s="188"/>
      <c r="T415" s="189"/>
      <c r="AT415" s="183" t="s">
        <v>140</v>
      </c>
      <c r="AU415" s="183" t="s">
        <v>77</v>
      </c>
      <c r="AV415" s="12" t="s">
        <v>77</v>
      </c>
      <c r="AW415" s="12" t="s">
        <v>34</v>
      </c>
      <c r="AX415" s="12" t="s">
        <v>70</v>
      </c>
      <c r="AY415" s="183" t="s">
        <v>131</v>
      </c>
    </row>
    <row r="416" spans="2:51" s="12" customFormat="1" ht="13.5">
      <c r="B416" s="182"/>
      <c r="D416" s="174" t="s">
        <v>140</v>
      </c>
      <c r="E416" s="183" t="s">
        <v>19</v>
      </c>
      <c r="F416" s="184" t="s">
        <v>518</v>
      </c>
      <c r="H416" s="185">
        <v>0.062</v>
      </c>
      <c r="I416" s="186"/>
      <c r="L416" s="182"/>
      <c r="M416" s="187"/>
      <c r="N416" s="188"/>
      <c r="O416" s="188"/>
      <c r="P416" s="188"/>
      <c r="Q416" s="188"/>
      <c r="R416" s="188"/>
      <c r="S416" s="188"/>
      <c r="T416" s="189"/>
      <c r="AT416" s="183" t="s">
        <v>140</v>
      </c>
      <c r="AU416" s="183" t="s">
        <v>77</v>
      </c>
      <c r="AV416" s="12" t="s">
        <v>77</v>
      </c>
      <c r="AW416" s="12" t="s">
        <v>34</v>
      </c>
      <c r="AX416" s="12" t="s">
        <v>70</v>
      </c>
      <c r="AY416" s="183" t="s">
        <v>131</v>
      </c>
    </row>
    <row r="417" spans="2:51" s="11" customFormat="1" ht="13.5">
      <c r="B417" s="173"/>
      <c r="D417" s="174" t="s">
        <v>140</v>
      </c>
      <c r="E417" s="175" t="s">
        <v>19</v>
      </c>
      <c r="F417" s="176" t="s">
        <v>500</v>
      </c>
      <c r="H417" s="177" t="s">
        <v>19</v>
      </c>
      <c r="I417" s="178"/>
      <c r="L417" s="173"/>
      <c r="M417" s="179"/>
      <c r="N417" s="180"/>
      <c r="O417" s="180"/>
      <c r="P417" s="180"/>
      <c r="Q417" s="180"/>
      <c r="R417" s="180"/>
      <c r="S417" s="180"/>
      <c r="T417" s="181"/>
      <c r="AT417" s="177" t="s">
        <v>140</v>
      </c>
      <c r="AU417" s="177" t="s">
        <v>77</v>
      </c>
      <c r="AV417" s="11" t="s">
        <v>74</v>
      </c>
      <c r="AW417" s="11" t="s">
        <v>34</v>
      </c>
      <c r="AX417" s="11" t="s">
        <v>70</v>
      </c>
      <c r="AY417" s="177" t="s">
        <v>131</v>
      </c>
    </row>
    <row r="418" spans="2:51" s="12" customFormat="1" ht="13.5">
      <c r="B418" s="182"/>
      <c r="D418" s="174" t="s">
        <v>140</v>
      </c>
      <c r="E418" s="183" t="s">
        <v>19</v>
      </c>
      <c r="F418" s="184" t="s">
        <v>519</v>
      </c>
      <c r="H418" s="185">
        <v>0.074</v>
      </c>
      <c r="I418" s="186"/>
      <c r="L418" s="182"/>
      <c r="M418" s="187"/>
      <c r="N418" s="188"/>
      <c r="O418" s="188"/>
      <c r="P418" s="188"/>
      <c r="Q418" s="188"/>
      <c r="R418" s="188"/>
      <c r="S418" s="188"/>
      <c r="T418" s="189"/>
      <c r="AT418" s="183" t="s">
        <v>140</v>
      </c>
      <c r="AU418" s="183" t="s">
        <v>77</v>
      </c>
      <c r="AV418" s="12" t="s">
        <v>77</v>
      </c>
      <c r="AW418" s="12" t="s">
        <v>34</v>
      </c>
      <c r="AX418" s="12" t="s">
        <v>70</v>
      </c>
      <c r="AY418" s="183" t="s">
        <v>131</v>
      </c>
    </row>
    <row r="419" spans="2:51" s="13" customFormat="1" ht="13.5">
      <c r="B419" s="190"/>
      <c r="D419" s="191" t="s">
        <v>140</v>
      </c>
      <c r="E419" s="192" t="s">
        <v>19</v>
      </c>
      <c r="F419" s="193" t="s">
        <v>143</v>
      </c>
      <c r="H419" s="194">
        <v>0.198</v>
      </c>
      <c r="I419" s="195"/>
      <c r="L419" s="190"/>
      <c r="M419" s="196"/>
      <c r="N419" s="197"/>
      <c r="O419" s="197"/>
      <c r="P419" s="197"/>
      <c r="Q419" s="197"/>
      <c r="R419" s="197"/>
      <c r="S419" s="197"/>
      <c r="T419" s="198"/>
      <c r="AT419" s="199" t="s">
        <v>140</v>
      </c>
      <c r="AU419" s="199" t="s">
        <v>77</v>
      </c>
      <c r="AV419" s="13" t="s">
        <v>138</v>
      </c>
      <c r="AW419" s="13" t="s">
        <v>34</v>
      </c>
      <c r="AX419" s="13" t="s">
        <v>74</v>
      </c>
      <c r="AY419" s="199" t="s">
        <v>131</v>
      </c>
    </row>
    <row r="420" spans="2:65" s="1" customFormat="1" ht="22.5" customHeight="1">
      <c r="B420" s="160"/>
      <c r="C420" s="161" t="s">
        <v>520</v>
      </c>
      <c r="D420" s="161" t="s">
        <v>133</v>
      </c>
      <c r="E420" s="162" t="s">
        <v>521</v>
      </c>
      <c r="F420" s="163" t="s">
        <v>522</v>
      </c>
      <c r="G420" s="164" t="s">
        <v>136</v>
      </c>
      <c r="H420" s="165">
        <v>1.403</v>
      </c>
      <c r="I420" s="166"/>
      <c r="J420" s="167">
        <f>ROUND(I420*H420,2)</f>
        <v>0</v>
      </c>
      <c r="K420" s="163" t="s">
        <v>137</v>
      </c>
      <c r="L420" s="35"/>
      <c r="M420" s="168" t="s">
        <v>19</v>
      </c>
      <c r="N420" s="169" t="s">
        <v>41</v>
      </c>
      <c r="O420" s="36"/>
      <c r="P420" s="170">
        <f>O420*H420</f>
        <v>0</v>
      </c>
      <c r="Q420" s="170">
        <v>2.45336574</v>
      </c>
      <c r="R420" s="170">
        <f>Q420*H420</f>
        <v>3.4420721332200004</v>
      </c>
      <c r="S420" s="170">
        <v>0</v>
      </c>
      <c r="T420" s="171">
        <f>S420*H420</f>
        <v>0</v>
      </c>
      <c r="AR420" s="18" t="s">
        <v>138</v>
      </c>
      <c r="AT420" s="18" t="s">
        <v>133</v>
      </c>
      <c r="AU420" s="18" t="s">
        <v>77</v>
      </c>
      <c r="AY420" s="18" t="s">
        <v>131</v>
      </c>
      <c r="BE420" s="172">
        <f>IF(N420="základní",J420,0)</f>
        <v>0</v>
      </c>
      <c r="BF420" s="172">
        <f>IF(N420="snížená",J420,0)</f>
        <v>0</v>
      </c>
      <c r="BG420" s="172">
        <f>IF(N420="zákl. přenesená",J420,0)</f>
        <v>0</v>
      </c>
      <c r="BH420" s="172">
        <f>IF(N420="sníž. přenesená",J420,0)</f>
        <v>0</v>
      </c>
      <c r="BI420" s="172">
        <f>IF(N420="nulová",J420,0)</f>
        <v>0</v>
      </c>
      <c r="BJ420" s="18" t="s">
        <v>74</v>
      </c>
      <c r="BK420" s="172">
        <f>ROUND(I420*H420,2)</f>
        <v>0</v>
      </c>
      <c r="BL420" s="18" t="s">
        <v>138</v>
      </c>
      <c r="BM420" s="18" t="s">
        <v>523</v>
      </c>
    </row>
    <row r="421" spans="2:51" s="11" customFormat="1" ht="13.5">
      <c r="B421" s="173"/>
      <c r="D421" s="174" t="s">
        <v>140</v>
      </c>
      <c r="E421" s="175" t="s">
        <v>19</v>
      </c>
      <c r="F421" s="176" t="s">
        <v>524</v>
      </c>
      <c r="H421" s="177" t="s">
        <v>19</v>
      </c>
      <c r="I421" s="178"/>
      <c r="L421" s="173"/>
      <c r="M421" s="179"/>
      <c r="N421" s="180"/>
      <c r="O421" s="180"/>
      <c r="P421" s="180"/>
      <c r="Q421" s="180"/>
      <c r="R421" s="180"/>
      <c r="S421" s="180"/>
      <c r="T421" s="181"/>
      <c r="AT421" s="177" t="s">
        <v>140</v>
      </c>
      <c r="AU421" s="177" t="s">
        <v>77</v>
      </c>
      <c r="AV421" s="11" t="s">
        <v>74</v>
      </c>
      <c r="AW421" s="11" t="s">
        <v>34</v>
      </c>
      <c r="AX421" s="11" t="s">
        <v>70</v>
      </c>
      <c r="AY421" s="177" t="s">
        <v>131</v>
      </c>
    </row>
    <row r="422" spans="2:51" s="11" customFormat="1" ht="13.5">
      <c r="B422" s="173"/>
      <c r="D422" s="174" t="s">
        <v>140</v>
      </c>
      <c r="E422" s="175" t="s">
        <v>19</v>
      </c>
      <c r="F422" s="176" t="s">
        <v>525</v>
      </c>
      <c r="H422" s="177" t="s">
        <v>19</v>
      </c>
      <c r="I422" s="178"/>
      <c r="L422" s="173"/>
      <c r="M422" s="179"/>
      <c r="N422" s="180"/>
      <c r="O422" s="180"/>
      <c r="P422" s="180"/>
      <c r="Q422" s="180"/>
      <c r="R422" s="180"/>
      <c r="S422" s="180"/>
      <c r="T422" s="181"/>
      <c r="AT422" s="177" t="s">
        <v>140</v>
      </c>
      <c r="AU422" s="177" t="s">
        <v>77</v>
      </c>
      <c r="AV422" s="11" t="s">
        <v>74</v>
      </c>
      <c r="AW422" s="11" t="s">
        <v>34</v>
      </c>
      <c r="AX422" s="11" t="s">
        <v>70</v>
      </c>
      <c r="AY422" s="177" t="s">
        <v>131</v>
      </c>
    </row>
    <row r="423" spans="2:51" s="12" customFormat="1" ht="13.5">
      <c r="B423" s="182"/>
      <c r="D423" s="174" t="s">
        <v>140</v>
      </c>
      <c r="E423" s="183" t="s">
        <v>19</v>
      </c>
      <c r="F423" s="184" t="s">
        <v>526</v>
      </c>
      <c r="H423" s="185">
        <v>0.131</v>
      </c>
      <c r="I423" s="186"/>
      <c r="L423" s="182"/>
      <c r="M423" s="187"/>
      <c r="N423" s="188"/>
      <c r="O423" s="188"/>
      <c r="P423" s="188"/>
      <c r="Q423" s="188"/>
      <c r="R423" s="188"/>
      <c r="S423" s="188"/>
      <c r="T423" s="189"/>
      <c r="AT423" s="183" t="s">
        <v>140</v>
      </c>
      <c r="AU423" s="183" t="s">
        <v>77</v>
      </c>
      <c r="AV423" s="12" t="s">
        <v>77</v>
      </c>
      <c r="AW423" s="12" t="s">
        <v>34</v>
      </c>
      <c r="AX423" s="12" t="s">
        <v>70</v>
      </c>
      <c r="AY423" s="183" t="s">
        <v>131</v>
      </c>
    </row>
    <row r="424" spans="2:51" s="12" customFormat="1" ht="13.5">
      <c r="B424" s="182"/>
      <c r="D424" s="174" t="s">
        <v>140</v>
      </c>
      <c r="E424" s="183" t="s">
        <v>19</v>
      </c>
      <c r="F424" s="184" t="s">
        <v>527</v>
      </c>
      <c r="H424" s="185">
        <v>0.175</v>
      </c>
      <c r="I424" s="186"/>
      <c r="L424" s="182"/>
      <c r="M424" s="187"/>
      <c r="N424" s="188"/>
      <c r="O424" s="188"/>
      <c r="P424" s="188"/>
      <c r="Q424" s="188"/>
      <c r="R424" s="188"/>
      <c r="S424" s="188"/>
      <c r="T424" s="189"/>
      <c r="AT424" s="183" t="s">
        <v>140</v>
      </c>
      <c r="AU424" s="183" t="s">
        <v>77</v>
      </c>
      <c r="AV424" s="12" t="s">
        <v>77</v>
      </c>
      <c r="AW424" s="12" t="s">
        <v>34</v>
      </c>
      <c r="AX424" s="12" t="s">
        <v>70</v>
      </c>
      <c r="AY424" s="183" t="s">
        <v>131</v>
      </c>
    </row>
    <row r="425" spans="2:51" s="12" customFormat="1" ht="13.5">
      <c r="B425" s="182"/>
      <c r="D425" s="174" t="s">
        <v>140</v>
      </c>
      <c r="E425" s="183" t="s">
        <v>19</v>
      </c>
      <c r="F425" s="184" t="s">
        <v>528</v>
      </c>
      <c r="H425" s="185">
        <v>0.131</v>
      </c>
      <c r="I425" s="186"/>
      <c r="L425" s="182"/>
      <c r="M425" s="187"/>
      <c r="N425" s="188"/>
      <c r="O425" s="188"/>
      <c r="P425" s="188"/>
      <c r="Q425" s="188"/>
      <c r="R425" s="188"/>
      <c r="S425" s="188"/>
      <c r="T425" s="189"/>
      <c r="AT425" s="183" t="s">
        <v>140</v>
      </c>
      <c r="AU425" s="183" t="s">
        <v>77</v>
      </c>
      <c r="AV425" s="12" t="s">
        <v>77</v>
      </c>
      <c r="AW425" s="12" t="s">
        <v>34</v>
      </c>
      <c r="AX425" s="12" t="s">
        <v>70</v>
      </c>
      <c r="AY425" s="183" t="s">
        <v>131</v>
      </c>
    </row>
    <row r="426" spans="2:51" s="11" customFormat="1" ht="13.5">
      <c r="B426" s="173"/>
      <c r="D426" s="174" t="s">
        <v>140</v>
      </c>
      <c r="E426" s="175" t="s">
        <v>19</v>
      </c>
      <c r="F426" s="176" t="s">
        <v>529</v>
      </c>
      <c r="H426" s="177" t="s">
        <v>19</v>
      </c>
      <c r="I426" s="178"/>
      <c r="L426" s="173"/>
      <c r="M426" s="179"/>
      <c r="N426" s="180"/>
      <c r="O426" s="180"/>
      <c r="P426" s="180"/>
      <c r="Q426" s="180"/>
      <c r="R426" s="180"/>
      <c r="S426" s="180"/>
      <c r="T426" s="181"/>
      <c r="AT426" s="177" t="s">
        <v>140</v>
      </c>
      <c r="AU426" s="177" t="s">
        <v>77</v>
      </c>
      <c r="AV426" s="11" t="s">
        <v>74</v>
      </c>
      <c r="AW426" s="11" t="s">
        <v>34</v>
      </c>
      <c r="AX426" s="11" t="s">
        <v>70</v>
      </c>
      <c r="AY426" s="177" t="s">
        <v>131</v>
      </c>
    </row>
    <row r="427" spans="2:51" s="12" customFormat="1" ht="13.5">
      <c r="B427" s="182"/>
      <c r="D427" s="174" t="s">
        <v>140</v>
      </c>
      <c r="E427" s="183" t="s">
        <v>19</v>
      </c>
      <c r="F427" s="184" t="s">
        <v>530</v>
      </c>
      <c r="H427" s="185">
        <v>0.966</v>
      </c>
      <c r="I427" s="186"/>
      <c r="L427" s="182"/>
      <c r="M427" s="187"/>
      <c r="N427" s="188"/>
      <c r="O427" s="188"/>
      <c r="P427" s="188"/>
      <c r="Q427" s="188"/>
      <c r="R427" s="188"/>
      <c r="S427" s="188"/>
      <c r="T427" s="189"/>
      <c r="AT427" s="183" t="s">
        <v>140</v>
      </c>
      <c r="AU427" s="183" t="s">
        <v>77</v>
      </c>
      <c r="AV427" s="12" t="s">
        <v>77</v>
      </c>
      <c r="AW427" s="12" t="s">
        <v>34</v>
      </c>
      <c r="AX427" s="12" t="s">
        <v>70</v>
      </c>
      <c r="AY427" s="183" t="s">
        <v>131</v>
      </c>
    </row>
    <row r="428" spans="2:51" s="13" customFormat="1" ht="13.5">
      <c r="B428" s="190"/>
      <c r="D428" s="191" t="s">
        <v>140</v>
      </c>
      <c r="E428" s="192" t="s">
        <v>19</v>
      </c>
      <c r="F428" s="193" t="s">
        <v>143</v>
      </c>
      <c r="H428" s="194">
        <v>1.403</v>
      </c>
      <c r="I428" s="195"/>
      <c r="L428" s="190"/>
      <c r="M428" s="196"/>
      <c r="N428" s="197"/>
      <c r="O428" s="197"/>
      <c r="P428" s="197"/>
      <c r="Q428" s="197"/>
      <c r="R428" s="197"/>
      <c r="S428" s="197"/>
      <c r="T428" s="198"/>
      <c r="AT428" s="199" t="s">
        <v>140</v>
      </c>
      <c r="AU428" s="199" t="s">
        <v>77</v>
      </c>
      <c r="AV428" s="13" t="s">
        <v>138</v>
      </c>
      <c r="AW428" s="13" t="s">
        <v>34</v>
      </c>
      <c r="AX428" s="13" t="s">
        <v>74</v>
      </c>
      <c r="AY428" s="199" t="s">
        <v>131</v>
      </c>
    </row>
    <row r="429" spans="2:65" s="1" customFormat="1" ht="22.5" customHeight="1">
      <c r="B429" s="160"/>
      <c r="C429" s="161" t="s">
        <v>531</v>
      </c>
      <c r="D429" s="161" t="s">
        <v>133</v>
      </c>
      <c r="E429" s="162" t="s">
        <v>532</v>
      </c>
      <c r="F429" s="163" t="s">
        <v>533</v>
      </c>
      <c r="G429" s="164" t="s">
        <v>203</v>
      </c>
      <c r="H429" s="165">
        <v>0.116</v>
      </c>
      <c r="I429" s="166"/>
      <c r="J429" s="167">
        <f>ROUND(I429*H429,2)</f>
        <v>0</v>
      </c>
      <c r="K429" s="163" t="s">
        <v>137</v>
      </c>
      <c r="L429" s="35"/>
      <c r="M429" s="168" t="s">
        <v>19</v>
      </c>
      <c r="N429" s="169" t="s">
        <v>41</v>
      </c>
      <c r="O429" s="36"/>
      <c r="P429" s="170">
        <f>O429*H429</f>
        <v>0</v>
      </c>
      <c r="Q429" s="170">
        <v>1.048867</v>
      </c>
      <c r="R429" s="170">
        <f>Q429*H429</f>
        <v>0.121668572</v>
      </c>
      <c r="S429" s="170">
        <v>0</v>
      </c>
      <c r="T429" s="171">
        <f>S429*H429</f>
        <v>0</v>
      </c>
      <c r="AR429" s="18" t="s">
        <v>138</v>
      </c>
      <c r="AT429" s="18" t="s">
        <v>133</v>
      </c>
      <c r="AU429" s="18" t="s">
        <v>77</v>
      </c>
      <c r="AY429" s="18" t="s">
        <v>131</v>
      </c>
      <c r="BE429" s="172">
        <f>IF(N429="základní",J429,0)</f>
        <v>0</v>
      </c>
      <c r="BF429" s="172">
        <f>IF(N429="snížená",J429,0)</f>
        <v>0</v>
      </c>
      <c r="BG429" s="172">
        <f>IF(N429="zákl. přenesená",J429,0)</f>
        <v>0</v>
      </c>
      <c r="BH429" s="172">
        <f>IF(N429="sníž. přenesená",J429,0)</f>
        <v>0</v>
      </c>
      <c r="BI429" s="172">
        <f>IF(N429="nulová",J429,0)</f>
        <v>0</v>
      </c>
      <c r="BJ429" s="18" t="s">
        <v>74</v>
      </c>
      <c r="BK429" s="172">
        <f>ROUND(I429*H429,2)</f>
        <v>0</v>
      </c>
      <c r="BL429" s="18" t="s">
        <v>138</v>
      </c>
      <c r="BM429" s="18" t="s">
        <v>534</v>
      </c>
    </row>
    <row r="430" spans="2:51" s="11" customFormat="1" ht="13.5">
      <c r="B430" s="173"/>
      <c r="D430" s="174" t="s">
        <v>140</v>
      </c>
      <c r="E430" s="175" t="s">
        <v>19</v>
      </c>
      <c r="F430" s="176" t="s">
        <v>529</v>
      </c>
      <c r="H430" s="177" t="s">
        <v>19</v>
      </c>
      <c r="I430" s="178"/>
      <c r="L430" s="173"/>
      <c r="M430" s="179"/>
      <c r="N430" s="180"/>
      <c r="O430" s="180"/>
      <c r="P430" s="180"/>
      <c r="Q430" s="180"/>
      <c r="R430" s="180"/>
      <c r="S430" s="180"/>
      <c r="T430" s="181"/>
      <c r="AT430" s="177" t="s">
        <v>140</v>
      </c>
      <c r="AU430" s="177" t="s">
        <v>77</v>
      </c>
      <c r="AV430" s="11" t="s">
        <v>74</v>
      </c>
      <c r="AW430" s="11" t="s">
        <v>34</v>
      </c>
      <c r="AX430" s="11" t="s">
        <v>70</v>
      </c>
      <c r="AY430" s="177" t="s">
        <v>131</v>
      </c>
    </row>
    <row r="431" spans="2:51" s="12" customFormat="1" ht="13.5">
      <c r="B431" s="182"/>
      <c r="D431" s="174" t="s">
        <v>140</v>
      </c>
      <c r="E431" s="183" t="s">
        <v>19</v>
      </c>
      <c r="F431" s="184" t="s">
        <v>535</v>
      </c>
      <c r="H431" s="185">
        <v>0.116</v>
      </c>
      <c r="I431" s="186"/>
      <c r="L431" s="182"/>
      <c r="M431" s="187"/>
      <c r="N431" s="188"/>
      <c r="O431" s="188"/>
      <c r="P431" s="188"/>
      <c r="Q431" s="188"/>
      <c r="R431" s="188"/>
      <c r="S431" s="188"/>
      <c r="T431" s="189"/>
      <c r="AT431" s="183" t="s">
        <v>140</v>
      </c>
      <c r="AU431" s="183" t="s">
        <v>77</v>
      </c>
      <c r="AV431" s="12" t="s">
        <v>77</v>
      </c>
      <c r="AW431" s="12" t="s">
        <v>34</v>
      </c>
      <c r="AX431" s="12" t="s">
        <v>70</v>
      </c>
      <c r="AY431" s="183" t="s">
        <v>131</v>
      </c>
    </row>
    <row r="432" spans="2:51" s="13" customFormat="1" ht="13.5">
      <c r="B432" s="190"/>
      <c r="D432" s="191" t="s">
        <v>140</v>
      </c>
      <c r="E432" s="192" t="s">
        <v>19</v>
      </c>
      <c r="F432" s="193" t="s">
        <v>143</v>
      </c>
      <c r="H432" s="194">
        <v>0.116</v>
      </c>
      <c r="I432" s="195"/>
      <c r="L432" s="190"/>
      <c r="M432" s="196"/>
      <c r="N432" s="197"/>
      <c r="O432" s="197"/>
      <c r="P432" s="197"/>
      <c r="Q432" s="197"/>
      <c r="R432" s="197"/>
      <c r="S432" s="197"/>
      <c r="T432" s="198"/>
      <c r="AT432" s="199" t="s">
        <v>140</v>
      </c>
      <c r="AU432" s="199" t="s">
        <v>77</v>
      </c>
      <c r="AV432" s="13" t="s">
        <v>138</v>
      </c>
      <c r="AW432" s="13" t="s">
        <v>34</v>
      </c>
      <c r="AX432" s="13" t="s">
        <v>74</v>
      </c>
      <c r="AY432" s="199" t="s">
        <v>131</v>
      </c>
    </row>
    <row r="433" spans="2:65" s="1" customFormat="1" ht="22.5" customHeight="1">
      <c r="B433" s="160"/>
      <c r="C433" s="161" t="s">
        <v>536</v>
      </c>
      <c r="D433" s="161" t="s">
        <v>133</v>
      </c>
      <c r="E433" s="162" t="s">
        <v>537</v>
      </c>
      <c r="F433" s="163" t="s">
        <v>538</v>
      </c>
      <c r="G433" s="164" t="s">
        <v>212</v>
      </c>
      <c r="H433" s="165">
        <v>5.366</v>
      </c>
      <c r="I433" s="166"/>
      <c r="J433" s="167">
        <f>ROUND(I433*H433,2)</f>
        <v>0</v>
      </c>
      <c r="K433" s="163" t="s">
        <v>137</v>
      </c>
      <c r="L433" s="35"/>
      <c r="M433" s="168" t="s">
        <v>19</v>
      </c>
      <c r="N433" s="169" t="s">
        <v>41</v>
      </c>
      <c r="O433" s="36"/>
      <c r="P433" s="170">
        <f>O433*H433</f>
        <v>0</v>
      </c>
      <c r="Q433" s="170">
        <v>0.012824856</v>
      </c>
      <c r="R433" s="170">
        <f>Q433*H433</f>
        <v>0.068818177296</v>
      </c>
      <c r="S433" s="170">
        <v>0</v>
      </c>
      <c r="T433" s="171">
        <f>S433*H433</f>
        <v>0</v>
      </c>
      <c r="AR433" s="18" t="s">
        <v>138</v>
      </c>
      <c r="AT433" s="18" t="s">
        <v>133</v>
      </c>
      <c r="AU433" s="18" t="s">
        <v>77</v>
      </c>
      <c r="AY433" s="18" t="s">
        <v>131</v>
      </c>
      <c r="BE433" s="172">
        <f>IF(N433="základní",J433,0)</f>
        <v>0</v>
      </c>
      <c r="BF433" s="172">
        <f>IF(N433="snížená",J433,0)</f>
        <v>0</v>
      </c>
      <c r="BG433" s="172">
        <f>IF(N433="zákl. přenesená",J433,0)</f>
        <v>0</v>
      </c>
      <c r="BH433" s="172">
        <f>IF(N433="sníž. přenesená",J433,0)</f>
        <v>0</v>
      </c>
      <c r="BI433" s="172">
        <f>IF(N433="nulová",J433,0)</f>
        <v>0</v>
      </c>
      <c r="BJ433" s="18" t="s">
        <v>74</v>
      </c>
      <c r="BK433" s="172">
        <f>ROUND(I433*H433,2)</f>
        <v>0</v>
      </c>
      <c r="BL433" s="18" t="s">
        <v>138</v>
      </c>
      <c r="BM433" s="18" t="s">
        <v>539</v>
      </c>
    </row>
    <row r="434" spans="2:51" s="11" customFormat="1" ht="13.5">
      <c r="B434" s="173"/>
      <c r="D434" s="174" t="s">
        <v>140</v>
      </c>
      <c r="E434" s="175" t="s">
        <v>19</v>
      </c>
      <c r="F434" s="176" t="s">
        <v>529</v>
      </c>
      <c r="H434" s="177" t="s">
        <v>19</v>
      </c>
      <c r="I434" s="178"/>
      <c r="L434" s="173"/>
      <c r="M434" s="179"/>
      <c r="N434" s="180"/>
      <c r="O434" s="180"/>
      <c r="P434" s="180"/>
      <c r="Q434" s="180"/>
      <c r="R434" s="180"/>
      <c r="S434" s="180"/>
      <c r="T434" s="181"/>
      <c r="AT434" s="177" t="s">
        <v>140</v>
      </c>
      <c r="AU434" s="177" t="s">
        <v>77</v>
      </c>
      <c r="AV434" s="11" t="s">
        <v>74</v>
      </c>
      <c r="AW434" s="11" t="s">
        <v>34</v>
      </c>
      <c r="AX434" s="11" t="s">
        <v>70</v>
      </c>
      <c r="AY434" s="177" t="s">
        <v>131</v>
      </c>
    </row>
    <row r="435" spans="2:51" s="12" customFormat="1" ht="13.5">
      <c r="B435" s="182"/>
      <c r="D435" s="174" t="s">
        <v>140</v>
      </c>
      <c r="E435" s="183" t="s">
        <v>19</v>
      </c>
      <c r="F435" s="184" t="s">
        <v>540</v>
      </c>
      <c r="H435" s="185">
        <v>5.366</v>
      </c>
      <c r="I435" s="186"/>
      <c r="L435" s="182"/>
      <c r="M435" s="187"/>
      <c r="N435" s="188"/>
      <c r="O435" s="188"/>
      <c r="P435" s="188"/>
      <c r="Q435" s="188"/>
      <c r="R435" s="188"/>
      <c r="S435" s="188"/>
      <c r="T435" s="189"/>
      <c r="AT435" s="183" t="s">
        <v>140</v>
      </c>
      <c r="AU435" s="183" t="s">
        <v>77</v>
      </c>
      <c r="AV435" s="12" t="s">
        <v>77</v>
      </c>
      <c r="AW435" s="12" t="s">
        <v>34</v>
      </c>
      <c r="AX435" s="12" t="s">
        <v>70</v>
      </c>
      <c r="AY435" s="183" t="s">
        <v>131</v>
      </c>
    </row>
    <row r="436" spans="2:51" s="13" customFormat="1" ht="13.5">
      <c r="B436" s="190"/>
      <c r="D436" s="191" t="s">
        <v>140</v>
      </c>
      <c r="E436" s="192" t="s">
        <v>19</v>
      </c>
      <c r="F436" s="193" t="s">
        <v>143</v>
      </c>
      <c r="H436" s="194">
        <v>5.366</v>
      </c>
      <c r="I436" s="195"/>
      <c r="L436" s="190"/>
      <c r="M436" s="196"/>
      <c r="N436" s="197"/>
      <c r="O436" s="197"/>
      <c r="P436" s="197"/>
      <c r="Q436" s="197"/>
      <c r="R436" s="197"/>
      <c r="S436" s="197"/>
      <c r="T436" s="198"/>
      <c r="AT436" s="199" t="s">
        <v>140</v>
      </c>
      <c r="AU436" s="199" t="s">
        <v>77</v>
      </c>
      <c r="AV436" s="13" t="s">
        <v>138</v>
      </c>
      <c r="AW436" s="13" t="s">
        <v>34</v>
      </c>
      <c r="AX436" s="13" t="s">
        <v>74</v>
      </c>
      <c r="AY436" s="199" t="s">
        <v>131</v>
      </c>
    </row>
    <row r="437" spans="2:65" s="1" customFormat="1" ht="22.5" customHeight="1">
      <c r="B437" s="160"/>
      <c r="C437" s="161" t="s">
        <v>541</v>
      </c>
      <c r="D437" s="161" t="s">
        <v>133</v>
      </c>
      <c r="E437" s="162" t="s">
        <v>542</v>
      </c>
      <c r="F437" s="163" t="s">
        <v>543</v>
      </c>
      <c r="G437" s="164" t="s">
        <v>212</v>
      </c>
      <c r="H437" s="165">
        <v>5.366</v>
      </c>
      <c r="I437" s="166"/>
      <c r="J437" s="167">
        <f>ROUND(I437*H437,2)</f>
        <v>0</v>
      </c>
      <c r="K437" s="163" t="s">
        <v>137</v>
      </c>
      <c r="L437" s="35"/>
      <c r="M437" s="168" t="s">
        <v>19</v>
      </c>
      <c r="N437" s="169" t="s">
        <v>41</v>
      </c>
      <c r="O437" s="36"/>
      <c r="P437" s="170">
        <f>O437*H437</f>
        <v>0</v>
      </c>
      <c r="Q437" s="170">
        <v>0</v>
      </c>
      <c r="R437" s="170">
        <f>Q437*H437</f>
        <v>0</v>
      </c>
      <c r="S437" s="170">
        <v>0</v>
      </c>
      <c r="T437" s="171">
        <f>S437*H437</f>
        <v>0</v>
      </c>
      <c r="AR437" s="18" t="s">
        <v>138</v>
      </c>
      <c r="AT437" s="18" t="s">
        <v>133</v>
      </c>
      <c r="AU437" s="18" t="s">
        <v>77</v>
      </c>
      <c r="AY437" s="18" t="s">
        <v>131</v>
      </c>
      <c r="BE437" s="172">
        <f>IF(N437="základní",J437,0)</f>
        <v>0</v>
      </c>
      <c r="BF437" s="172">
        <f>IF(N437="snížená",J437,0)</f>
        <v>0</v>
      </c>
      <c r="BG437" s="172">
        <f>IF(N437="zákl. přenesená",J437,0)</f>
        <v>0</v>
      </c>
      <c r="BH437" s="172">
        <f>IF(N437="sníž. přenesená",J437,0)</f>
        <v>0</v>
      </c>
      <c r="BI437" s="172">
        <f>IF(N437="nulová",J437,0)</f>
        <v>0</v>
      </c>
      <c r="BJ437" s="18" t="s">
        <v>74</v>
      </c>
      <c r="BK437" s="172">
        <f>ROUND(I437*H437,2)</f>
        <v>0</v>
      </c>
      <c r="BL437" s="18" t="s">
        <v>138</v>
      </c>
      <c r="BM437" s="18" t="s">
        <v>544</v>
      </c>
    </row>
    <row r="438" spans="2:51" s="11" customFormat="1" ht="13.5">
      <c r="B438" s="173"/>
      <c r="D438" s="174" t="s">
        <v>140</v>
      </c>
      <c r="E438" s="175" t="s">
        <v>19</v>
      </c>
      <c r="F438" s="176" t="s">
        <v>373</v>
      </c>
      <c r="H438" s="177" t="s">
        <v>19</v>
      </c>
      <c r="I438" s="178"/>
      <c r="L438" s="173"/>
      <c r="M438" s="179"/>
      <c r="N438" s="180"/>
      <c r="O438" s="180"/>
      <c r="P438" s="180"/>
      <c r="Q438" s="180"/>
      <c r="R438" s="180"/>
      <c r="S438" s="180"/>
      <c r="T438" s="181"/>
      <c r="AT438" s="177" t="s">
        <v>140</v>
      </c>
      <c r="AU438" s="177" t="s">
        <v>77</v>
      </c>
      <c r="AV438" s="11" t="s">
        <v>74</v>
      </c>
      <c r="AW438" s="11" t="s">
        <v>34</v>
      </c>
      <c r="AX438" s="11" t="s">
        <v>70</v>
      </c>
      <c r="AY438" s="177" t="s">
        <v>131</v>
      </c>
    </row>
    <row r="439" spans="2:51" s="12" customFormat="1" ht="13.5">
      <c r="B439" s="182"/>
      <c r="D439" s="174" t="s">
        <v>140</v>
      </c>
      <c r="E439" s="183" t="s">
        <v>19</v>
      </c>
      <c r="F439" s="184" t="s">
        <v>545</v>
      </c>
      <c r="H439" s="185">
        <v>5.366</v>
      </c>
      <c r="I439" s="186"/>
      <c r="L439" s="182"/>
      <c r="M439" s="187"/>
      <c r="N439" s="188"/>
      <c r="O439" s="188"/>
      <c r="P439" s="188"/>
      <c r="Q439" s="188"/>
      <c r="R439" s="188"/>
      <c r="S439" s="188"/>
      <c r="T439" s="189"/>
      <c r="AT439" s="183" t="s">
        <v>140</v>
      </c>
      <c r="AU439" s="183" t="s">
        <v>77</v>
      </c>
      <c r="AV439" s="12" t="s">
        <v>77</v>
      </c>
      <c r="AW439" s="12" t="s">
        <v>34</v>
      </c>
      <c r="AX439" s="12" t="s">
        <v>70</v>
      </c>
      <c r="AY439" s="183" t="s">
        <v>131</v>
      </c>
    </row>
    <row r="440" spans="2:51" s="13" customFormat="1" ht="13.5">
      <c r="B440" s="190"/>
      <c r="D440" s="174" t="s">
        <v>140</v>
      </c>
      <c r="E440" s="200" t="s">
        <v>19</v>
      </c>
      <c r="F440" s="201" t="s">
        <v>143</v>
      </c>
      <c r="H440" s="202">
        <v>5.366</v>
      </c>
      <c r="I440" s="195"/>
      <c r="L440" s="190"/>
      <c r="M440" s="196"/>
      <c r="N440" s="197"/>
      <c r="O440" s="197"/>
      <c r="P440" s="197"/>
      <c r="Q440" s="197"/>
      <c r="R440" s="197"/>
      <c r="S440" s="197"/>
      <c r="T440" s="198"/>
      <c r="AT440" s="199" t="s">
        <v>140</v>
      </c>
      <c r="AU440" s="199" t="s">
        <v>77</v>
      </c>
      <c r="AV440" s="13" t="s">
        <v>138</v>
      </c>
      <c r="AW440" s="13" t="s">
        <v>34</v>
      </c>
      <c r="AX440" s="13" t="s">
        <v>74</v>
      </c>
      <c r="AY440" s="199" t="s">
        <v>131</v>
      </c>
    </row>
    <row r="441" spans="2:63" s="10" customFormat="1" ht="29.25" customHeight="1">
      <c r="B441" s="146"/>
      <c r="D441" s="157" t="s">
        <v>69</v>
      </c>
      <c r="E441" s="158" t="s">
        <v>160</v>
      </c>
      <c r="F441" s="158" t="s">
        <v>546</v>
      </c>
      <c r="I441" s="149"/>
      <c r="J441" s="159">
        <f>BK441</f>
        <v>0</v>
      </c>
      <c r="L441" s="146"/>
      <c r="M441" s="151"/>
      <c r="N441" s="152"/>
      <c r="O441" s="152"/>
      <c r="P441" s="153">
        <f>SUM(P442:P445)</f>
        <v>0</v>
      </c>
      <c r="Q441" s="152"/>
      <c r="R441" s="153">
        <f>SUM(R442:R445)</f>
        <v>0</v>
      </c>
      <c r="S441" s="152"/>
      <c r="T441" s="154">
        <f>SUM(T442:T445)</f>
        <v>0</v>
      </c>
      <c r="AR441" s="147" t="s">
        <v>74</v>
      </c>
      <c r="AT441" s="155" t="s">
        <v>69</v>
      </c>
      <c r="AU441" s="155" t="s">
        <v>74</v>
      </c>
      <c r="AY441" s="147" t="s">
        <v>131</v>
      </c>
      <c r="BK441" s="156">
        <f>SUM(BK442:BK445)</f>
        <v>0</v>
      </c>
    </row>
    <row r="442" spans="2:65" s="1" customFormat="1" ht="22.5" customHeight="1">
      <c r="B442" s="160"/>
      <c r="C442" s="161" t="s">
        <v>547</v>
      </c>
      <c r="D442" s="161" t="s">
        <v>133</v>
      </c>
      <c r="E442" s="162" t="s">
        <v>548</v>
      </c>
      <c r="F442" s="163" t="s">
        <v>549</v>
      </c>
      <c r="G442" s="164" t="s">
        <v>212</v>
      </c>
      <c r="H442" s="165">
        <v>14.56</v>
      </c>
      <c r="I442" s="166"/>
      <c r="J442" s="167">
        <f>ROUND(I442*H442,2)</f>
        <v>0</v>
      </c>
      <c r="K442" s="163" t="s">
        <v>137</v>
      </c>
      <c r="L442" s="35"/>
      <c r="M442" s="168" t="s">
        <v>19</v>
      </c>
      <c r="N442" s="169" t="s">
        <v>41</v>
      </c>
      <c r="O442" s="36"/>
      <c r="P442" s="170">
        <f>O442*H442</f>
        <v>0</v>
      </c>
      <c r="Q442" s="170">
        <v>0</v>
      </c>
      <c r="R442" s="170">
        <f>Q442*H442</f>
        <v>0</v>
      </c>
      <c r="S442" s="170">
        <v>0</v>
      </c>
      <c r="T442" s="171">
        <f>S442*H442</f>
        <v>0</v>
      </c>
      <c r="AR442" s="18" t="s">
        <v>138</v>
      </c>
      <c r="AT442" s="18" t="s">
        <v>133</v>
      </c>
      <c r="AU442" s="18" t="s">
        <v>77</v>
      </c>
      <c r="AY442" s="18" t="s">
        <v>131</v>
      </c>
      <c r="BE442" s="172">
        <f>IF(N442="základní",J442,0)</f>
        <v>0</v>
      </c>
      <c r="BF442" s="172">
        <f>IF(N442="snížená",J442,0)</f>
        <v>0</v>
      </c>
      <c r="BG442" s="172">
        <f>IF(N442="zákl. přenesená",J442,0)</f>
        <v>0</v>
      </c>
      <c r="BH442" s="172">
        <f>IF(N442="sníž. přenesená",J442,0)</f>
        <v>0</v>
      </c>
      <c r="BI442" s="172">
        <f>IF(N442="nulová",J442,0)</f>
        <v>0</v>
      </c>
      <c r="BJ442" s="18" t="s">
        <v>74</v>
      </c>
      <c r="BK442" s="172">
        <f>ROUND(I442*H442,2)</f>
        <v>0</v>
      </c>
      <c r="BL442" s="18" t="s">
        <v>138</v>
      </c>
      <c r="BM442" s="18" t="s">
        <v>550</v>
      </c>
    </row>
    <row r="443" spans="2:51" s="11" customFormat="1" ht="13.5">
      <c r="B443" s="173"/>
      <c r="D443" s="174" t="s">
        <v>140</v>
      </c>
      <c r="E443" s="175" t="s">
        <v>19</v>
      </c>
      <c r="F443" s="176" t="s">
        <v>551</v>
      </c>
      <c r="H443" s="177" t="s">
        <v>19</v>
      </c>
      <c r="I443" s="178"/>
      <c r="L443" s="173"/>
      <c r="M443" s="179"/>
      <c r="N443" s="180"/>
      <c r="O443" s="180"/>
      <c r="P443" s="180"/>
      <c r="Q443" s="180"/>
      <c r="R443" s="180"/>
      <c r="S443" s="180"/>
      <c r="T443" s="181"/>
      <c r="AT443" s="177" t="s">
        <v>140</v>
      </c>
      <c r="AU443" s="177" t="s">
        <v>77</v>
      </c>
      <c r="AV443" s="11" t="s">
        <v>74</v>
      </c>
      <c r="AW443" s="11" t="s">
        <v>34</v>
      </c>
      <c r="AX443" s="11" t="s">
        <v>70</v>
      </c>
      <c r="AY443" s="177" t="s">
        <v>131</v>
      </c>
    </row>
    <row r="444" spans="2:51" s="12" customFormat="1" ht="13.5">
      <c r="B444" s="182"/>
      <c r="D444" s="174" t="s">
        <v>140</v>
      </c>
      <c r="E444" s="183" t="s">
        <v>19</v>
      </c>
      <c r="F444" s="184" t="s">
        <v>552</v>
      </c>
      <c r="H444" s="185">
        <v>14.56</v>
      </c>
      <c r="I444" s="186"/>
      <c r="L444" s="182"/>
      <c r="M444" s="187"/>
      <c r="N444" s="188"/>
      <c r="O444" s="188"/>
      <c r="P444" s="188"/>
      <c r="Q444" s="188"/>
      <c r="R444" s="188"/>
      <c r="S444" s="188"/>
      <c r="T444" s="189"/>
      <c r="AT444" s="183" t="s">
        <v>140</v>
      </c>
      <c r="AU444" s="183" t="s">
        <v>77</v>
      </c>
      <c r="AV444" s="12" t="s">
        <v>77</v>
      </c>
      <c r="AW444" s="12" t="s">
        <v>34</v>
      </c>
      <c r="AX444" s="12" t="s">
        <v>70</v>
      </c>
      <c r="AY444" s="183" t="s">
        <v>131</v>
      </c>
    </row>
    <row r="445" spans="2:51" s="13" customFormat="1" ht="13.5">
      <c r="B445" s="190"/>
      <c r="D445" s="174" t="s">
        <v>140</v>
      </c>
      <c r="E445" s="200" t="s">
        <v>19</v>
      </c>
      <c r="F445" s="201" t="s">
        <v>143</v>
      </c>
      <c r="H445" s="202">
        <v>14.56</v>
      </c>
      <c r="I445" s="195"/>
      <c r="L445" s="190"/>
      <c r="M445" s="196"/>
      <c r="N445" s="197"/>
      <c r="O445" s="197"/>
      <c r="P445" s="197"/>
      <c r="Q445" s="197"/>
      <c r="R445" s="197"/>
      <c r="S445" s="197"/>
      <c r="T445" s="198"/>
      <c r="AT445" s="199" t="s">
        <v>140</v>
      </c>
      <c r="AU445" s="199" t="s">
        <v>77</v>
      </c>
      <c r="AV445" s="13" t="s">
        <v>138</v>
      </c>
      <c r="AW445" s="13" t="s">
        <v>34</v>
      </c>
      <c r="AX445" s="13" t="s">
        <v>74</v>
      </c>
      <c r="AY445" s="199" t="s">
        <v>131</v>
      </c>
    </row>
    <row r="446" spans="2:63" s="10" customFormat="1" ht="29.25" customHeight="1">
      <c r="B446" s="146"/>
      <c r="D446" s="157" t="s">
        <v>69</v>
      </c>
      <c r="E446" s="158" t="s">
        <v>166</v>
      </c>
      <c r="F446" s="158" t="s">
        <v>553</v>
      </c>
      <c r="I446" s="149"/>
      <c r="J446" s="159">
        <f>BK446</f>
        <v>0</v>
      </c>
      <c r="L446" s="146"/>
      <c r="M446" s="151"/>
      <c r="N446" s="152"/>
      <c r="O446" s="152"/>
      <c r="P446" s="153">
        <f>SUM(P447:P710)</f>
        <v>0</v>
      </c>
      <c r="Q446" s="152"/>
      <c r="R446" s="153">
        <f>SUM(R447:R710)</f>
        <v>76.4469047056384</v>
      </c>
      <c r="S446" s="152"/>
      <c r="T446" s="154">
        <f>SUM(T447:T710)</f>
        <v>0</v>
      </c>
      <c r="AR446" s="147" t="s">
        <v>74</v>
      </c>
      <c r="AT446" s="155" t="s">
        <v>69</v>
      </c>
      <c r="AU446" s="155" t="s">
        <v>74</v>
      </c>
      <c r="AY446" s="147" t="s">
        <v>131</v>
      </c>
      <c r="BK446" s="156">
        <f>SUM(BK447:BK710)</f>
        <v>0</v>
      </c>
    </row>
    <row r="447" spans="2:65" s="1" customFormat="1" ht="22.5" customHeight="1">
      <c r="B447" s="160"/>
      <c r="C447" s="161" t="s">
        <v>554</v>
      </c>
      <c r="D447" s="161" t="s">
        <v>133</v>
      </c>
      <c r="E447" s="162" t="s">
        <v>555</v>
      </c>
      <c r="F447" s="163" t="s">
        <v>556</v>
      </c>
      <c r="G447" s="164" t="s">
        <v>212</v>
      </c>
      <c r="H447" s="165">
        <v>65.95</v>
      </c>
      <c r="I447" s="166"/>
      <c r="J447" s="167">
        <f>ROUND(I447*H447,2)</f>
        <v>0</v>
      </c>
      <c r="K447" s="163" t="s">
        <v>137</v>
      </c>
      <c r="L447" s="35"/>
      <c r="M447" s="168" t="s">
        <v>19</v>
      </c>
      <c r="N447" s="169" t="s">
        <v>41</v>
      </c>
      <c r="O447" s="36"/>
      <c r="P447" s="170">
        <f>O447*H447</f>
        <v>0</v>
      </c>
      <c r="Q447" s="170">
        <v>0.00489</v>
      </c>
      <c r="R447" s="170">
        <f>Q447*H447</f>
        <v>0.32249550000000005</v>
      </c>
      <c r="S447" s="170">
        <v>0</v>
      </c>
      <c r="T447" s="171">
        <f>S447*H447</f>
        <v>0</v>
      </c>
      <c r="AR447" s="18" t="s">
        <v>138</v>
      </c>
      <c r="AT447" s="18" t="s">
        <v>133</v>
      </c>
      <c r="AU447" s="18" t="s">
        <v>77</v>
      </c>
      <c r="AY447" s="18" t="s">
        <v>131</v>
      </c>
      <c r="BE447" s="172">
        <f>IF(N447="základní",J447,0)</f>
        <v>0</v>
      </c>
      <c r="BF447" s="172">
        <f>IF(N447="snížená",J447,0)</f>
        <v>0</v>
      </c>
      <c r="BG447" s="172">
        <f>IF(N447="zákl. přenesená",J447,0)</f>
        <v>0</v>
      </c>
      <c r="BH447" s="172">
        <f>IF(N447="sníž. přenesená",J447,0)</f>
        <v>0</v>
      </c>
      <c r="BI447" s="172">
        <f>IF(N447="nulová",J447,0)</f>
        <v>0</v>
      </c>
      <c r="BJ447" s="18" t="s">
        <v>74</v>
      </c>
      <c r="BK447" s="172">
        <f>ROUND(I447*H447,2)</f>
        <v>0</v>
      </c>
      <c r="BL447" s="18" t="s">
        <v>138</v>
      </c>
      <c r="BM447" s="18" t="s">
        <v>557</v>
      </c>
    </row>
    <row r="448" spans="2:51" s="11" customFormat="1" ht="13.5">
      <c r="B448" s="173"/>
      <c r="D448" s="174" t="s">
        <v>140</v>
      </c>
      <c r="E448" s="175" t="s">
        <v>19</v>
      </c>
      <c r="F448" s="176" t="s">
        <v>558</v>
      </c>
      <c r="H448" s="177" t="s">
        <v>19</v>
      </c>
      <c r="I448" s="178"/>
      <c r="L448" s="173"/>
      <c r="M448" s="179"/>
      <c r="N448" s="180"/>
      <c r="O448" s="180"/>
      <c r="P448" s="180"/>
      <c r="Q448" s="180"/>
      <c r="R448" s="180"/>
      <c r="S448" s="180"/>
      <c r="T448" s="181"/>
      <c r="AT448" s="177" t="s">
        <v>140</v>
      </c>
      <c r="AU448" s="177" t="s">
        <v>77</v>
      </c>
      <c r="AV448" s="11" t="s">
        <v>74</v>
      </c>
      <c r="AW448" s="11" t="s">
        <v>34</v>
      </c>
      <c r="AX448" s="11" t="s">
        <v>70</v>
      </c>
      <c r="AY448" s="177" t="s">
        <v>131</v>
      </c>
    </row>
    <row r="449" spans="2:51" s="12" customFormat="1" ht="13.5">
      <c r="B449" s="182"/>
      <c r="D449" s="174" t="s">
        <v>140</v>
      </c>
      <c r="E449" s="183" t="s">
        <v>19</v>
      </c>
      <c r="F449" s="184" t="s">
        <v>559</v>
      </c>
      <c r="H449" s="185">
        <v>65.95</v>
      </c>
      <c r="I449" s="186"/>
      <c r="L449" s="182"/>
      <c r="M449" s="187"/>
      <c r="N449" s="188"/>
      <c r="O449" s="188"/>
      <c r="P449" s="188"/>
      <c r="Q449" s="188"/>
      <c r="R449" s="188"/>
      <c r="S449" s="188"/>
      <c r="T449" s="189"/>
      <c r="AT449" s="183" t="s">
        <v>140</v>
      </c>
      <c r="AU449" s="183" t="s">
        <v>77</v>
      </c>
      <c r="AV449" s="12" t="s">
        <v>77</v>
      </c>
      <c r="AW449" s="12" t="s">
        <v>34</v>
      </c>
      <c r="AX449" s="12" t="s">
        <v>70</v>
      </c>
      <c r="AY449" s="183" t="s">
        <v>131</v>
      </c>
    </row>
    <row r="450" spans="2:51" s="13" customFormat="1" ht="13.5">
      <c r="B450" s="190"/>
      <c r="D450" s="191" t="s">
        <v>140</v>
      </c>
      <c r="E450" s="192" t="s">
        <v>19</v>
      </c>
      <c r="F450" s="193" t="s">
        <v>143</v>
      </c>
      <c r="H450" s="194">
        <v>65.95</v>
      </c>
      <c r="I450" s="195"/>
      <c r="L450" s="190"/>
      <c r="M450" s="196"/>
      <c r="N450" s="197"/>
      <c r="O450" s="197"/>
      <c r="P450" s="197"/>
      <c r="Q450" s="197"/>
      <c r="R450" s="197"/>
      <c r="S450" s="197"/>
      <c r="T450" s="198"/>
      <c r="AT450" s="199" t="s">
        <v>140</v>
      </c>
      <c r="AU450" s="199" t="s">
        <v>77</v>
      </c>
      <c r="AV450" s="13" t="s">
        <v>138</v>
      </c>
      <c r="AW450" s="13" t="s">
        <v>34</v>
      </c>
      <c r="AX450" s="13" t="s">
        <v>74</v>
      </c>
      <c r="AY450" s="199" t="s">
        <v>131</v>
      </c>
    </row>
    <row r="451" spans="2:65" s="1" customFormat="1" ht="22.5" customHeight="1">
      <c r="B451" s="160"/>
      <c r="C451" s="161" t="s">
        <v>560</v>
      </c>
      <c r="D451" s="161" t="s">
        <v>133</v>
      </c>
      <c r="E451" s="162" t="s">
        <v>561</v>
      </c>
      <c r="F451" s="163" t="s">
        <v>562</v>
      </c>
      <c r="G451" s="164" t="s">
        <v>212</v>
      </c>
      <c r="H451" s="165">
        <v>65.95</v>
      </c>
      <c r="I451" s="166"/>
      <c r="J451" s="167">
        <f>ROUND(I451*H451,2)</f>
        <v>0</v>
      </c>
      <c r="K451" s="163" t="s">
        <v>137</v>
      </c>
      <c r="L451" s="35"/>
      <c r="M451" s="168" t="s">
        <v>19</v>
      </c>
      <c r="N451" s="169" t="s">
        <v>41</v>
      </c>
      <c r="O451" s="36"/>
      <c r="P451" s="170">
        <f>O451*H451</f>
        <v>0</v>
      </c>
      <c r="Q451" s="170">
        <v>0.003</v>
      </c>
      <c r="R451" s="170">
        <f>Q451*H451</f>
        <v>0.19785000000000003</v>
      </c>
      <c r="S451" s="170">
        <v>0</v>
      </c>
      <c r="T451" s="171">
        <f>S451*H451</f>
        <v>0</v>
      </c>
      <c r="AR451" s="18" t="s">
        <v>138</v>
      </c>
      <c r="AT451" s="18" t="s">
        <v>133</v>
      </c>
      <c r="AU451" s="18" t="s">
        <v>77</v>
      </c>
      <c r="AY451" s="18" t="s">
        <v>131</v>
      </c>
      <c r="BE451" s="172">
        <f>IF(N451="základní",J451,0)</f>
        <v>0</v>
      </c>
      <c r="BF451" s="172">
        <f>IF(N451="snížená",J451,0)</f>
        <v>0</v>
      </c>
      <c r="BG451" s="172">
        <f>IF(N451="zákl. přenesená",J451,0)</f>
        <v>0</v>
      </c>
      <c r="BH451" s="172">
        <f>IF(N451="sníž. přenesená",J451,0)</f>
        <v>0</v>
      </c>
      <c r="BI451" s="172">
        <f>IF(N451="nulová",J451,0)</f>
        <v>0</v>
      </c>
      <c r="BJ451" s="18" t="s">
        <v>74</v>
      </c>
      <c r="BK451" s="172">
        <f>ROUND(I451*H451,2)</f>
        <v>0</v>
      </c>
      <c r="BL451" s="18" t="s">
        <v>138</v>
      </c>
      <c r="BM451" s="18" t="s">
        <v>563</v>
      </c>
    </row>
    <row r="452" spans="2:51" s="11" customFormat="1" ht="13.5">
      <c r="B452" s="173"/>
      <c r="D452" s="174" t="s">
        <v>140</v>
      </c>
      <c r="E452" s="175" t="s">
        <v>19</v>
      </c>
      <c r="F452" s="176" t="s">
        <v>558</v>
      </c>
      <c r="H452" s="177" t="s">
        <v>19</v>
      </c>
      <c r="I452" s="178"/>
      <c r="L452" s="173"/>
      <c r="M452" s="179"/>
      <c r="N452" s="180"/>
      <c r="O452" s="180"/>
      <c r="P452" s="180"/>
      <c r="Q452" s="180"/>
      <c r="R452" s="180"/>
      <c r="S452" s="180"/>
      <c r="T452" s="181"/>
      <c r="AT452" s="177" t="s">
        <v>140</v>
      </c>
      <c r="AU452" s="177" t="s">
        <v>77</v>
      </c>
      <c r="AV452" s="11" t="s">
        <v>74</v>
      </c>
      <c r="AW452" s="11" t="s">
        <v>34</v>
      </c>
      <c r="AX452" s="11" t="s">
        <v>70</v>
      </c>
      <c r="AY452" s="177" t="s">
        <v>131</v>
      </c>
    </row>
    <row r="453" spans="2:51" s="12" customFormat="1" ht="13.5">
      <c r="B453" s="182"/>
      <c r="D453" s="174" t="s">
        <v>140</v>
      </c>
      <c r="E453" s="183" t="s">
        <v>19</v>
      </c>
      <c r="F453" s="184" t="s">
        <v>559</v>
      </c>
      <c r="H453" s="185">
        <v>65.95</v>
      </c>
      <c r="I453" s="186"/>
      <c r="L453" s="182"/>
      <c r="M453" s="187"/>
      <c r="N453" s="188"/>
      <c r="O453" s="188"/>
      <c r="P453" s="188"/>
      <c r="Q453" s="188"/>
      <c r="R453" s="188"/>
      <c r="S453" s="188"/>
      <c r="T453" s="189"/>
      <c r="AT453" s="183" t="s">
        <v>140</v>
      </c>
      <c r="AU453" s="183" t="s">
        <v>77</v>
      </c>
      <c r="AV453" s="12" t="s">
        <v>77</v>
      </c>
      <c r="AW453" s="12" t="s">
        <v>34</v>
      </c>
      <c r="AX453" s="12" t="s">
        <v>70</v>
      </c>
      <c r="AY453" s="183" t="s">
        <v>131</v>
      </c>
    </row>
    <row r="454" spans="2:51" s="13" customFormat="1" ht="13.5">
      <c r="B454" s="190"/>
      <c r="D454" s="191" t="s">
        <v>140</v>
      </c>
      <c r="E454" s="192" t="s">
        <v>19</v>
      </c>
      <c r="F454" s="193" t="s">
        <v>143</v>
      </c>
      <c r="H454" s="194">
        <v>65.95</v>
      </c>
      <c r="I454" s="195"/>
      <c r="L454" s="190"/>
      <c r="M454" s="196"/>
      <c r="N454" s="197"/>
      <c r="O454" s="197"/>
      <c r="P454" s="197"/>
      <c r="Q454" s="197"/>
      <c r="R454" s="197"/>
      <c r="S454" s="197"/>
      <c r="T454" s="198"/>
      <c r="AT454" s="199" t="s">
        <v>140</v>
      </c>
      <c r="AU454" s="199" t="s">
        <v>77</v>
      </c>
      <c r="AV454" s="13" t="s">
        <v>138</v>
      </c>
      <c r="AW454" s="13" t="s">
        <v>34</v>
      </c>
      <c r="AX454" s="13" t="s">
        <v>74</v>
      </c>
      <c r="AY454" s="199" t="s">
        <v>131</v>
      </c>
    </row>
    <row r="455" spans="2:65" s="1" customFormat="1" ht="22.5" customHeight="1">
      <c r="B455" s="160"/>
      <c r="C455" s="161" t="s">
        <v>564</v>
      </c>
      <c r="D455" s="161" t="s">
        <v>133</v>
      </c>
      <c r="E455" s="162" t="s">
        <v>565</v>
      </c>
      <c r="F455" s="163" t="s">
        <v>566</v>
      </c>
      <c r="G455" s="164" t="s">
        <v>212</v>
      </c>
      <c r="H455" s="165">
        <v>210.133</v>
      </c>
      <c r="I455" s="166"/>
      <c r="J455" s="167">
        <f>ROUND(I455*H455,2)</f>
        <v>0</v>
      </c>
      <c r="K455" s="163" t="s">
        <v>137</v>
      </c>
      <c r="L455" s="35"/>
      <c r="M455" s="168" t="s">
        <v>19</v>
      </c>
      <c r="N455" s="169" t="s">
        <v>41</v>
      </c>
      <c r="O455" s="36"/>
      <c r="P455" s="170">
        <f>O455*H455</f>
        <v>0</v>
      </c>
      <c r="Q455" s="170">
        <v>0.003</v>
      </c>
      <c r="R455" s="170">
        <f>Q455*H455</f>
        <v>0.630399</v>
      </c>
      <c r="S455" s="170">
        <v>0</v>
      </c>
      <c r="T455" s="171">
        <f>S455*H455</f>
        <v>0</v>
      </c>
      <c r="AR455" s="18" t="s">
        <v>138</v>
      </c>
      <c r="AT455" s="18" t="s">
        <v>133</v>
      </c>
      <c r="AU455" s="18" t="s">
        <v>77</v>
      </c>
      <c r="AY455" s="18" t="s">
        <v>131</v>
      </c>
      <c r="BE455" s="172">
        <f>IF(N455="základní",J455,0)</f>
        <v>0</v>
      </c>
      <c r="BF455" s="172">
        <f>IF(N455="snížená",J455,0)</f>
        <v>0</v>
      </c>
      <c r="BG455" s="172">
        <f>IF(N455="zákl. přenesená",J455,0)</f>
        <v>0</v>
      </c>
      <c r="BH455" s="172">
        <f>IF(N455="sníž. přenesená",J455,0)</f>
        <v>0</v>
      </c>
      <c r="BI455" s="172">
        <f>IF(N455="nulová",J455,0)</f>
        <v>0</v>
      </c>
      <c r="BJ455" s="18" t="s">
        <v>74</v>
      </c>
      <c r="BK455" s="172">
        <f>ROUND(I455*H455,2)</f>
        <v>0</v>
      </c>
      <c r="BL455" s="18" t="s">
        <v>138</v>
      </c>
      <c r="BM455" s="18" t="s">
        <v>567</v>
      </c>
    </row>
    <row r="456" spans="2:51" s="11" customFormat="1" ht="13.5">
      <c r="B456" s="173"/>
      <c r="D456" s="174" t="s">
        <v>140</v>
      </c>
      <c r="E456" s="175" t="s">
        <v>19</v>
      </c>
      <c r="F456" s="176" t="s">
        <v>568</v>
      </c>
      <c r="H456" s="177" t="s">
        <v>19</v>
      </c>
      <c r="I456" s="178"/>
      <c r="L456" s="173"/>
      <c r="M456" s="179"/>
      <c r="N456" s="180"/>
      <c r="O456" s="180"/>
      <c r="P456" s="180"/>
      <c r="Q456" s="180"/>
      <c r="R456" s="180"/>
      <c r="S456" s="180"/>
      <c r="T456" s="181"/>
      <c r="AT456" s="177" t="s">
        <v>140</v>
      </c>
      <c r="AU456" s="177" t="s">
        <v>77</v>
      </c>
      <c r="AV456" s="11" t="s">
        <v>74</v>
      </c>
      <c r="AW456" s="11" t="s">
        <v>34</v>
      </c>
      <c r="AX456" s="11" t="s">
        <v>70</v>
      </c>
      <c r="AY456" s="177" t="s">
        <v>131</v>
      </c>
    </row>
    <row r="457" spans="2:51" s="12" customFormat="1" ht="13.5">
      <c r="B457" s="182"/>
      <c r="D457" s="174" t="s">
        <v>140</v>
      </c>
      <c r="E457" s="183" t="s">
        <v>19</v>
      </c>
      <c r="F457" s="184" t="s">
        <v>569</v>
      </c>
      <c r="H457" s="185">
        <v>3</v>
      </c>
      <c r="I457" s="186"/>
      <c r="L457" s="182"/>
      <c r="M457" s="187"/>
      <c r="N457" s="188"/>
      <c r="O457" s="188"/>
      <c r="P457" s="188"/>
      <c r="Q457" s="188"/>
      <c r="R457" s="188"/>
      <c r="S457" s="188"/>
      <c r="T457" s="189"/>
      <c r="AT457" s="183" t="s">
        <v>140</v>
      </c>
      <c r="AU457" s="183" t="s">
        <v>77</v>
      </c>
      <c r="AV457" s="12" t="s">
        <v>77</v>
      </c>
      <c r="AW457" s="12" t="s">
        <v>34</v>
      </c>
      <c r="AX457" s="12" t="s">
        <v>70</v>
      </c>
      <c r="AY457" s="183" t="s">
        <v>131</v>
      </c>
    </row>
    <row r="458" spans="2:51" s="11" customFormat="1" ht="13.5">
      <c r="B458" s="173"/>
      <c r="D458" s="174" t="s">
        <v>140</v>
      </c>
      <c r="E458" s="175" t="s">
        <v>19</v>
      </c>
      <c r="F458" s="176" t="s">
        <v>570</v>
      </c>
      <c r="H458" s="177" t="s">
        <v>19</v>
      </c>
      <c r="I458" s="178"/>
      <c r="L458" s="173"/>
      <c r="M458" s="179"/>
      <c r="N458" s="180"/>
      <c r="O458" s="180"/>
      <c r="P458" s="180"/>
      <c r="Q458" s="180"/>
      <c r="R458" s="180"/>
      <c r="S458" s="180"/>
      <c r="T458" s="181"/>
      <c r="AT458" s="177" t="s">
        <v>140</v>
      </c>
      <c r="AU458" s="177" t="s">
        <v>77</v>
      </c>
      <c r="AV458" s="11" t="s">
        <v>74</v>
      </c>
      <c r="AW458" s="11" t="s">
        <v>34</v>
      </c>
      <c r="AX458" s="11" t="s">
        <v>70</v>
      </c>
      <c r="AY458" s="177" t="s">
        <v>131</v>
      </c>
    </row>
    <row r="459" spans="2:51" s="11" customFormat="1" ht="13.5">
      <c r="B459" s="173"/>
      <c r="D459" s="174" t="s">
        <v>140</v>
      </c>
      <c r="E459" s="175" t="s">
        <v>19</v>
      </c>
      <c r="F459" s="176" t="s">
        <v>571</v>
      </c>
      <c r="H459" s="177" t="s">
        <v>19</v>
      </c>
      <c r="I459" s="178"/>
      <c r="L459" s="173"/>
      <c r="M459" s="179"/>
      <c r="N459" s="180"/>
      <c r="O459" s="180"/>
      <c r="P459" s="180"/>
      <c r="Q459" s="180"/>
      <c r="R459" s="180"/>
      <c r="S459" s="180"/>
      <c r="T459" s="181"/>
      <c r="AT459" s="177" t="s">
        <v>140</v>
      </c>
      <c r="AU459" s="177" t="s">
        <v>77</v>
      </c>
      <c r="AV459" s="11" t="s">
        <v>74</v>
      </c>
      <c r="AW459" s="11" t="s">
        <v>34</v>
      </c>
      <c r="AX459" s="11" t="s">
        <v>70</v>
      </c>
      <c r="AY459" s="177" t="s">
        <v>131</v>
      </c>
    </row>
    <row r="460" spans="2:51" s="12" customFormat="1" ht="13.5">
      <c r="B460" s="182"/>
      <c r="D460" s="174" t="s">
        <v>140</v>
      </c>
      <c r="E460" s="183" t="s">
        <v>19</v>
      </c>
      <c r="F460" s="184" t="s">
        <v>572</v>
      </c>
      <c r="H460" s="185">
        <v>67.43</v>
      </c>
      <c r="I460" s="186"/>
      <c r="L460" s="182"/>
      <c r="M460" s="187"/>
      <c r="N460" s="188"/>
      <c r="O460" s="188"/>
      <c r="P460" s="188"/>
      <c r="Q460" s="188"/>
      <c r="R460" s="188"/>
      <c r="S460" s="188"/>
      <c r="T460" s="189"/>
      <c r="AT460" s="183" t="s">
        <v>140</v>
      </c>
      <c r="AU460" s="183" t="s">
        <v>77</v>
      </c>
      <c r="AV460" s="12" t="s">
        <v>77</v>
      </c>
      <c r="AW460" s="12" t="s">
        <v>34</v>
      </c>
      <c r="AX460" s="12" t="s">
        <v>70</v>
      </c>
      <c r="AY460" s="183" t="s">
        <v>131</v>
      </c>
    </row>
    <row r="461" spans="2:51" s="11" customFormat="1" ht="13.5">
      <c r="B461" s="173"/>
      <c r="D461" s="174" t="s">
        <v>140</v>
      </c>
      <c r="E461" s="175" t="s">
        <v>19</v>
      </c>
      <c r="F461" s="176" t="s">
        <v>281</v>
      </c>
      <c r="H461" s="177" t="s">
        <v>19</v>
      </c>
      <c r="I461" s="178"/>
      <c r="L461" s="173"/>
      <c r="M461" s="179"/>
      <c r="N461" s="180"/>
      <c r="O461" s="180"/>
      <c r="P461" s="180"/>
      <c r="Q461" s="180"/>
      <c r="R461" s="180"/>
      <c r="S461" s="180"/>
      <c r="T461" s="181"/>
      <c r="AT461" s="177" t="s">
        <v>140</v>
      </c>
      <c r="AU461" s="177" t="s">
        <v>77</v>
      </c>
      <c r="AV461" s="11" t="s">
        <v>74</v>
      </c>
      <c r="AW461" s="11" t="s">
        <v>34</v>
      </c>
      <c r="AX461" s="11" t="s">
        <v>70</v>
      </c>
      <c r="AY461" s="177" t="s">
        <v>131</v>
      </c>
    </row>
    <row r="462" spans="2:51" s="12" customFormat="1" ht="13.5">
      <c r="B462" s="182"/>
      <c r="D462" s="174" t="s">
        <v>140</v>
      </c>
      <c r="E462" s="183" t="s">
        <v>19</v>
      </c>
      <c r="F462" s="184" t="s">
        <v>573</v>
      </c>
      <c r="H462" s="185">
        <v>-2.2</v>
      </c>
      <c r="I462" s="186"/>
      <c r="L462" s="182"/>
      <c r="M462" s="187"/>
      <c r="N462" s="188"/>
      <c r="O462" s="188"/>
      <c r="P462" s="188"/>
      <c r="Q462" s="188"/>
      <c r="R462" s="188"/>
      <c r="S462" s="188"/>
      <c r="T462" s="189"/>
      <c r="AT462" s="183" t="s">
        <v>140</v>
      </c>
      <c r="AU462" s="183" t="s">
        <v>77</v>
      </c>
      <c r="AV462" s="12" t="s">
        <v>77</v>
      </c>
      <c r="AW462" s="12" t="s">
        <v>34</v>
      </c>
      <c r="AX462" s="12" t="s">
        <v>70</v>
      </c>
      <c r="AY462" s="183" t="s">
        <v>131</v>
      </c>
    </row>
    <row r="463" spans="2:51" s="12" customFormat="1" ht="13.5">
      <c r="B463" s="182"/>
      <c r="D463" s="174" t="s">
        <v>140</v>
      </c>
      <c r="E463" s="183" t="s">
        <v>19</v>
      </c>
      <c r="F463" s="184" t="s">
        <v>574</v>
      </c>
      <c r="H463" s="185">
        <v>-5.4</v>
      </c>
      <c r="I463" s="186"/>
      <c r="L463" s="182"/>
      <c r="M463" s="187"/>
      <c r="N463" s="188"/>
      <c r="O463" s="188"/>
      <c r="P463" s="188"/>
      <c r="Q463" s="188"/>
      <c r="R463" s="188"/>
      <c r="S463" s="188"/>
      <c r="T463" s="189"/>
      <c r="AT463" s="183" t="s">
        <v>140</v>
      </c>
      <c r="AU463" s="183" t="s">
        <v>77</v>
      </c>
      <c r="AV463" s="12" t="s">
        <v>77</v>
      </c>
      <c r="AW463" s="12" t="s">
        <v>34</v>
      </c>
      <c r="AX463" s="12" t="s">
        <v>70</v>
      </c>
      <c r="AY463" s="183" t="s">
        <v>131</v>
      </c>
    </row>
    <row r="464" spans="2:51" s="11" customFormat="1" ht="13.5">
      <c r="B464" s="173"/>
      <c r="D464" s="174" t="s">
        <v>140</v>
      </c>
      <c r="E464" s="175" t="s">
        <v>19</v>
      </c>
      <c r="F464" s="176" t="s">
        <v>575</v>
      </c>
      <c r="H464" s="177" t="s">
        <v>19</v>
      </c>
      <c r="I464" s="178"/>
      <c r="L464" s="173"/>
      <c r="M464" s="179"/>
      <c r="N464" s="180"/>
      <c r="O464" s="180"/>
      <c r="P464" s="180"/>
      <c r="Q464" s="180"/>
      <c r="R464" s="180"/>
      <c r="S464" s="180"/>
      <c r="T464" s="181"/>
      <c r="AT464" s="177" t="s">
        <v>140</v>
      </c>
      <c r="AU464" s="177" t="s">
        <v>77</v>
      </c>
      <c r="AV464" s="11" t="s">
        <v>74</v>
      </c>
      <c r="AW464" s="11" t="s">
        <v>34</v>
      </c>
      <c r="AX464" s="11" t="s">
        <v>70</v>
      </c>
      <c r="AY464" s="177" t="s">
        <v>131</v>
      </c>
    </row>
    <row r="465" spans="2:51" s="12" customFormat="1" ht="13.5">
      <c r="B465" s="182"/>
      <c r="D465" s="174" t="s">
        <v>140</v>
      </c>
      <c r="E465" s="183" t="s">
        <v>19</v>
      </c>
      <c r="F465" s="184" t="s">
        <v>576</v>
      </c>
      <c r="H465" s="185">
        <v>40.205</v>
      </c>
      <c r="I465" s="186"/>
      <c r="L465" s="182"/>
      <c r="M465" s="187"/>
      <c r="N465" s="188"/>
      <c r="O465" s="188"/>
      <c r="P465" s="188"/>
      <c r="Q465" s="188"/>
      <c r="R465" s="188"/>
      <c r="S465" s="188"/>
      <c r="T465" s="189"/>
      <c r="AT465" s="183" t="s">
        <v>140</v>
      </c>
      <c r="AU465" s="183" t="s">
        <v>77</v>
      </c>
      <c r="AV465" s="12" t="s">
        <v>77</v>
      </c>
      <c r="AW465" s="12" t="s">
        <v>34</v>
      </c>
      <c r="AX465" s="12" t="s">
        <v>70</v>
      </c>
      <c r="AY465" s="183" t="s">
        <v>131</v>
      </c>
    </row>
    <row r="466" spans="2:51" s="11" customFormat="1" ht="13.5">
      <c r="B466" s="173"/>
      <c r="D466" s="174" t="s">
        <v>140</v>
      </c>
      <c r="E466" s="175" t="s">
        <v>19</v>
      </c>
      <c r="F466" s="176" t="s">
        <v>281</v>
      </c>
      <c r="H466" s="177" t="s">
        <v>19</v>
      </c>
      <c r="I466" s="178"/>
      <c r="L466" s="173"/>
      <c r="M466" s="179"/>
      <c r="N466" s="180"/>
      <c r="O466" s="180"/>
      <c r="P466" s="180"/>
      <c r="Q466" s="180"/>
      <c r="R466" s="180"/>
      <c r="S466" s="180"/>
      <c r="T466" s="181"/>
      <c r="AT466" s="177" t="s">
        <v>140</v>
      </c>
      <c r="AU466" s="177" t="s">
        <v>77</v>
      </c>
      <c r="AV466" s="11" t="s">
        <v>74</v>
      </c>
      <c r="AW466" s="11" t="s">
        <v>34</v>
      </c>
      <c r="AX466" s="11" t="s">
        <v>70</v>
      </c>
      <c r="AY466" s="177" t="s">
        <v>131</v>
      </c>
    </row>
    <row r="467" spans="2:51" s="12" customFormat="1" ht="13.5">
      <c r="B467" s="182"/>
      <c r="D467" s="174" t="s">
        <v>140</v>
      </c>
      <c r="E467" s="183" t="s">
        <v>19</v>
      </c>
      <c r="F467" s="184" t="s">
        <v>577</v>
      </c>
      <c r="H467" s="185">
        <v>-1.375</v>
      </c>
      <c r="I467" s="186"/>
      <c r="L467" s="182"/>
      <c r="M467" s="187"/>
      <c r="N467" s="188"/>
      <c r="O467" s="188"/>
      <c r="P467" s="188"/>
      <c r="Q467" s="188"/>
      <c r="R467" s="188"/>
      <c r="S467" s="188"/>
      <c r="T467" s="189"/>
      <c r="AT467" s="183" t="s">
        <v>140</v>
      </c>
      <c r="AU467" s="183" t="s">
        <v>77</v>
      </c>
      <c r="AV467" s="12" t="s">
        <v>77</v>
      </c>
      <c r="AW467" s="12" t="s">
        <v>34</v>
      </c>
      <c r="AX467" s="12" t="s">
        <v>70</v>
      </c>
      <c r="AY467" s="183" t="s">
        <v>131</v>
      </c>
    </row>
    <row r="468" spans="2:51" s="12" customFormat="1" ht="13.5">
      <c r="B468" s="182"/>
      <c r="D468" s="174" t="s">
        <v>140</v>
      </c>
      <c r="E468" s="183" t="s">
        <v>19</v>
      </c>
      <c r="F468" s="184" t="s">
        <v>578</v>
      </c>
      <c r="H468" s="185">
        <v>-1.8</v>
      </c>
      <c r="I468" s="186"/>
      <c r="L468" s="182"/>
      <c r="M468" s="187"/>
      <c r="N468" s="188"/>
      <c r="O468" s="188"/>
      <c r="P468" s="188"/>
      <c r="Q468" s="188"/>
      <c r="R468" s="188"/>
      <c r="S468" s="188"/>
      <c r="T468" s="189"/>
      <c r="AT468" s="183" t="s">
        <v>140</v>
      </c>
      <c r="AU468" s="183" t="s">
        <v>77</v>
      </c>
      <c r="AV468" s="12" t="s">
        <v>77</v>
      </c>
      <c r="AW468" s="12" t="s">
        <v>34</v>
      </c>
      <c r="AX468" s="12" t="s">
        <v>70</v>
      </c>
      <c r="AY468" s="183" t="s">
        <v>131</v>
      </c>
    </row>
    <row r="469" spans="2:51" s="11" customFormat="1" ht="13.5">
      <c r="B469" s="173"/>
      <c r="D469" s="174" t="s">
        <v>140</v>
      </c>
      <c r="E469" s="175" t="s">
        <v>19</v>
      </c>
      <c r="F469" s="176" t="s">
        <v>579</v>
      </c>
      <c r="H469" s="177" t="s">
        <v>19</v>
      </c>
      <c r="I469" s="178"/>
      <c r="L469" s="173"/>
      <c r="M469" s="179"/>
      <c r="N469" s="180"/>
      <c r="O469" s="180"/>
      <c r="P469" s="180"/>
      <c r="Q469" s="180"/>
      <c r="R469" s="180"/>
      <c r="S469" s="180"/>
      <c r="T469" s="181"/>
      <c r="AT469" s="177" t="s">
        <v>140</v>
      </c>
      <c r="AU469" s="177" t="s">
        <v>77</v>
      </c>
      <c r="AV469" s="11" t="s">
        <v>74</v>
      </c>
      <c r="AW469" s="11" t="s">
        <v>34</v>
      </c>
      <c r="AX469" s="11" t="s">
        <v>70</v>
      </c>
      <c r="AY469" s="177" t="s">
        <v>131</v>
      </c>
    </row>
    <row r="470" spans="2:51" s="12" customFormat="1" ht="13.5">
      <c r="B470" s="182"/>
      <c r="D470" s="174" t="s">
        <v>140</v>
      </c>
      <c r="E470" s="183" t="s">
        <v>19</v>
      </c>
      <c r="F470" s="184" t="s">
        <v>580</v>
      </c>
      <c r="H470" s="185">
        <v>40.15</v>
      </c>
      <c r="I470" s="186"/>
      <c r="L470" s="182"/>
      <c r="M470" s="187"/>
      <c r="N470" s="188"/>
      <c r="O470" s="188"/>
      <c r="P470" s="188"/>
      <c r="Q470" s="188"/>
      <c r="R470" s="188"/>
      <c r="S470" s="188"/>
      <c r="T470" s="189"/>
      <c r="AT470" s="183" t="s">
        <v>140</v>
      </c>
      <c r="AU470" s="183" t="s">
        <v>77</v>
      </c>
      <c r="AV470" s="12" t="s">
        <v>77</v>
      </c>
      <c r="AW470" s="12" t="s">
        <v>34</v>
      </c>
      <c r="AX470" s="12" t="s">
        <v>70</v>
      </c>
      <c r="AY470" s="183" t="s">
        <v>131</v>
      </c>
    </row>
    <row r="471" spans="2:51" s="11" customFormat="1" ht="13.5">
      <c r="B471" s="173"/>
      <c r="D471" s="174" t="s">
        <v>140</v>
      </c>
      <c r="E471" s="175" t="s">
        <v>19</v>
      </c>
      <c r="F471" s="176" t="s">
        <v>281</v>
      </c>
      <c r="H471" s="177" t="s">
        <v>19</v>
      </c>
      <c r="I471" s="178"/>
      <c r="L471" s="173"/>
      <c r="M471" s="179"/>
      <c r="N471" s="180"/>
      <c r="O471" s="180"/>
      <c r="P471" s="180"/>
      <c r="Q471" s="180"/>
      <c r="R471" s="180"/>
      <c r="S471" s="180"/>
      <c r="T471" s="181"/>
      <c r="AT471" s="177" t="s">
        <v>140</v>
      </c>
      <c r="AU471" s="177" t="s">
        <v>77</v>
      </c>
      <c r="AV471" s="11" t="s">
        <v>74</v>
      </c>
      <c r="AW471" s="11" t="s">
        <v>34</v>
      </c>
      <c r="AX471" s="11" t="s">
        <v>70</v>
      </c>
      <c r="AY471" s="177" t="s">
        <v>131</v>
      </c>
    </row>
    <row r="472" spans="2:51" s="12" customFormat="1" ht="13.5">
      <c r="B472" s="182"/>
      <c r="D472" s="174" t="s">
        <v>140</v>
      </c>
      <c r="E472" s="183" t="s">
        <v>19</v>
      </c>
      <c r="F472" s="184" t="s">
        <v>581</v>
      </c>
      <c r="H472" s="185">
        <v>-3.6</v>
      </c>
      <c r="I472" s="186"/>
      <c r="L472" s="182"/>
      <c r="M472" s="187"/>
      <c r="N472" s="188"/>
      <c r="O472" s="188"/>
      <c r="P472" s="188"/>
      <c r="Q472" s="188"/>
      <c r="R472" s="188"/>
      <c r="S472" s="188"/>
      <c r="T472" s="189"/>
      <c r="AT472" s="183" t="s">
        <v>140</v>
      </c>
      <c r="AU472" s="183" t="s">
        <v>77</v>
      </c>
      <c r="AV472" s="12" t="s">
        <v>77</v>
      </c>
      <c r="AW472" s="12" t="s">
        <v>34</v>
      </c>
      <c r="AX472" s="12" t="s">
        <v>70</v>
      </c>
      <c r="AY472" s="183" t="s">
        <v>131</v>
      </c>
    </row>
    <row r="473" spans="2:51" s="12" customFormat="1" ht="13.5">
      <c r="B473" s="182"/>
      <c r="D473" s="174" t="s">
        <v>140</v>
      </c>
      <c r="E473" s="183" t="s">
        <v>19</v>
      </c>
      <c r="F473" s="184" t="s">
        <v>577</v>
      </c>
      <c r="H473" s="185">
        <v>-1.375</v>
      </c>
      <c r="I473" s="186"/>
      <c r="L473" s="182"/>
      <c r="M473" s="187"/>
      <c r="N473" s="188"/>
      <c r="O473" s="188"/>
      <c r="P473" s="188"/>
      <c r="Q473" s="188"/>
      <c r="R473" s="188"/>
      <c r="S473" s="188"/>
      <c r="T473" s="189"/>
      <c r="AT473" s="183" t="s">
        <v>140</v>
      </c>
      <c r="AU473" s="183" t="s">
        <v>77</v>
      </c>
      <c r="AV473" s="12" t="s">
        <v>77</v>
      </c>
      <c r="AW473" s="12" t="s">
        <v>34</v>
      </c>
      <c r="AX473" s="12" t="s">
        <v>70</v>
      </c>
      <c r="AY473" s="183" t="s">
        <v>131</v>
      </c>
    </row>
    <row r="474" spans="2:51" s="11" customFormat="1" ht="13.5">
      <c r="B474" s="173"/>
      <c r="D474" s="174" t="s">
        <v>140</v>
      </c>
      <c r="E474" s="175" t="s">
        <v>19</v>
      </c>
      <c r="F474" s="176" t="s">
        <v>582</v>
      </c>
      <c r="H474" s="177" t="s">
        <v>19</v>
      </c>
      <c r="I474" s="178"/>
      <c r="L474" s="173"/>
      <c r="M474" s="179"/>
      <c r="N474" s="180"/>
      <c r="O474" s="180"/>
      <c r="P474" s="180"/>
      <c r="Q474" s="180"/>
      <c r="R474" s="180"/>
      <c r="S474" s="180"/>
      <c r="T474" s="181"/>
      <c r="AT474" s="177" t="s">
        <v>140</v>
      </c>
      <c r="AU474" s="177" t="s">
        <v>77</v>
      </c>
      <c r="AV474" s="11" t="s">
        <v>74</v>
      </c>
      <c r="AW474" s="11" t="s">
        <v>34</v>
      </c>
      <c r="AX474" s="11" t="s">
        <v>70</v>
      </c>
      <c r="AY474" s="177" t="s">
        <v>131</v>
      </c>
    </row>
    <row r="475" spans="2:51" s="12" customFormat="1" ht="13.5">
      <c r="B475" s="182"/>
      <c r="D475" s="174" t="s">
        <v>140</v>
      </c>
      <c r="E475" s="183" t="s">
        <v>19</v>
      </c>
      <c r="F475" s="184" t="s">
        <v>583</v>
      </c>
      <c r="H475" s="185">
        <v>61.875</v>
      </c>
      <c r="I475" s="186"/>
      <c r="L475" s="182"/>
      <c r="M475" s="187"/>
      <c r="N475" s="188"/>
      <c r="O475" s="188"/>
      <c r="P475" s="188"/>
      <c r="Q475" s="188"/>
      <c r="R475" s="188"/>
      <c r="S475" s="188"/>
      <c r="T475" s="189"/>
      <c r="AT475" s="183" t="s">
        <v>140</v>
      </c>
      <c r="AU475" s="183" t="s">
        <v>77</v>
      </c>
      <c r="AV475" s="12" t="s">
        <v>77</v>
      </c>
      <c r="AW475" s="12" t="s">
        <v>34</v>
      </c>
      <c r="AX475" s="12" t="s">
        <v>70</v>
      </c>
      <c r="AY475" s="183" t="s">
        <v>131</v>
      </c>
    </row>
    <row r="476" spans="2:51" s="11" customFormat="1" ht="13.5">
      <c r="B476" s="173"/>
      <c r="D476" s="174" t="s">
        <v>140</v>
      </c>
      <c r="E476" s="175" t="s">
        <v>19</v>
      </c>
      <c r="F476" s="176" t="s">
        <v>281</v>
      </c>
      <c r="H476" s="177" t="s">
        <v>19</v>
      </c>
      <c r="I476" s="178"/>
      <c r="L476" s="173"/>
      <c r="M476" s="179"/>
      <c r="N476" s="180"/>
      <c r="O476" s="180"/>
      <c r="P476" s="180"/>
      <c r="Q476" s="180"/>
      <c r="R476" s="180"/>
      <c r="S476" s="180"/>
      <c r="T476" s="181"/>
      <c r="AT476" s="177" t="s">
        <v>140</v>
      </c>
      <c r="AU476" s="177" t="s">
        <v>77</v>
      </c>
      <c r="AV476" s="11" t="s">
        <v>74</v>
      </c>
      <c r="AW476" s="11" t="s">
        <v>34</v>
      </c>
      <c r="AX476" s="11" t="s">
        <v>70</v>
      </c>
      <c r="AY476" s="177" t="s">
        <v>131</v>
      </c>
    </row>
    <row r="477" spans="2:51" s="12" customFormat="1" ht="13.5">
      <c r="B477" s="182"/>
      <c r="D477" s="174" t="s">
        <v>140</v>
      </c>
      <c r="E477" s="183" t="s">
        <v>19</v>
      </c>
      <c r="F477" s="184" t="s">
        <v>581</v>
      </c>
      <c r="H477" s="185">
        <v>-3.6</v>
      </c>
      <c r="I477" s="186"/>
      <c r="L477" s="182"/>
      <c r="M477" s="187"/>
      <c r="N477" s="188"/>
      <c r="O477" s="188"/>
      <c r="P477" s="188"/>
      <c r="Q477" s="188"/>
      <c r="R477" s="188"/>
      <c r="S477" s="188"/>
      <c r="T477" s="189"/>
      <c r="AT477" s="183" t="s">
        <v>140</v>
      </c>
      <c r="AU477" s="183" t="s">
        <v>77</v>
      </c>
      <c r="AV477" s="12" t="s">
        <v>77</v>
      </c>
      <c r="AW477" s="12" t="s">
        <v>34</v>
      </c>
      <c r="AX477" s="12" t="s">
        <v>70</v>
      </c>
      <c r="AY477" s="183" t="s">
        <v>131</v>
      </c>
    </row>
    <row r="478" spans="2:51" s="12" customFormat="1" ht="13.5">
      <c r="B478" s="182"/>
      <c r="D478" s="174" t="s">
        <v>140</v>
      </c>
      <c r="E478" s="183" t="s">
        <v>19</v>
      </c>
      <c r="F478" s="184" t="s">
        <v>584</v>
      </c>
      <c r="H478" s="185">
        <v>-1.4</v>
      </c>
      <c r="I478" s="186"/>
      <c r="L478" s="182"/>
      <c r="M478" s="187"/>
      <c r="N478" s="188"/>
      <c r="O478" s="188"/>
      <c r="P478" s="188"/>
      <c r="Q478" s="188"/>
      <c r="R478" s="188"/>
      <c r="S478" s="188"/>
      <c r="T478" s="189"/>
      <c r="AT478" s="183" t="s">
        <v>140</v>
      </c>
      <c r="AU478" s="183" t="s">
        <v>77</v>
      </c>
      <c r="AV478" s="12" t="s">
        <v>77</v>
      </c>
      <c r="AW478" s="12" t="s">
        <v>34</v>
      </c>
      <c r="AX478" s="12" t="s">
        <v>70</v>
      </c>
      <c r="AY478" s="183" t="s">
        <v>131</v>
      </c>
    </row>
    <row r="479" spans="2:51" s="12" customFormat="1" ht="13.5">
      <c r="B479" s="182"/>
      <c r="D479" s="174" t="s">
        <v>140</v>
      </c>
      <c r="E479" s="183" t="s">
        <v>19</v>
      </c>
      <c r="F479" s="184" t="s">
        <v>585</v>
      </c>
      <c r="H479" s="185">
        <v>-3.74</v>
      </c>
      <c r="I479" s="186"/>
      <c r="L479" s="182"/>
      <c r="M479" s="187"/>
      <c r="N479" s="188"/>
      <c r="O479" s="188"/>
      <c r="P479" s="188"/>
      <c r="Q479" s="188"/>
      <c r="R479" s="188"/>
      <c r="S479" s="188"/>
      <c r="T479" s="189"/>
      <c r="AT479" s="183" t="s">
        <v>140</v>
      </c>
      <c r="AU479" s="183" t="s">
        <v>77</v>
      </c>
      <c r="AV479" s="12" t="s">
        <v>77</v>
      </c>
      <c r="AW479" s="12" t="s">
        <v>34</v>
      </c>
      <c r="AX479" s="12" t="s">
        <v>70</v>
      </c>
      <c r="AY479" s="183" t="s">
        <v>131</v>
      </c>
    </row>
    <row r="480" spans="2:51" s="11" customFormat="1" ht="13.5">
      <c r="B480" s="173"/>
      <c r="D480" s="174" t="s">
        <v>140</v>
      </c>
      <c r="E480" s="175" t="s">
        <v>19</v>
      </c>
      <c r="F480" s="176" t="s">
        <v>586</v>
      </c>
      <c r="H480" s="177" t="s">
        <v>19</v>
      </c>
      <c r="I480" s="178"/>
      <c r="L480" s="173"/>
      <c r="M480" s="179"/>
      <c r="N480" s="180"/>
      <c r="O480" s="180"/>
      <c r="P480" s="180"/>
      <c r="Q480" s="180"/>
      <c r="R480" s="180"/>
      <c r="S480" s="180"/>
      <c r="T480" s="181"/>
      <c r="AT480" s="177" t="s">
        <v>140</v>
      </c>
      <c r="AU480" s="177" t="s">
        <v>77</v>
      </c>
      <c r="AV480" s="11" t="s">
        <v>74</v>
      </c>
      <c r="AW480" s="11" t="s">
        <v>34</v>
      </c>
      <c r="AX480" s="11" t="s">
        <v>70</v>
      </c>
      <c r="AY480" s="177" t="s">
        <v>131</v>
      </c>
    </row>
    <row r="481" spans="2:51" s="12" customFormat="1" ht="13.5">
      <c r="B481" s="182"/>
      <c r="D481" s="174" t="s">
        <v>140</v>
      </c>
      <c r="E481" s="183" t="s">
        <v>19</v>
      </c>
      <c r="F481" s="184" t="s">
        <v>587</v>
      </c>
      <c r="H481" s="185">
        <v>17.028</v>
      </c>
      <c r="I481" s="186"/>
      <c r="L481" s="182"/>
      <c r="M481" s="187"/>
      <c r="N481" s="188"/>
      <c r="O481" s="188"/>
      <c r="P481" s="188"/>
      <c r="Q481" s="188"/>
      <c r="R481" s="188"/>
      <c r="S481" s="188"/>
      <c r="T481" s="189"/>
      <c r="AT481" s="183" t="s">
        <v>140</v>
      </c>
      <c r="AU481" s="183" t="s">
        <v>77</v>
      </c>
      <c r="AV481" s="12" t="s">
        <v>77</v>
      </c>
      <c r="AW481" s="12" t="s">
        <v>34</v>
      </c>
      <c r="AX481" s="12" t="s">
        <v>70</v>
      </c>
      <c r="AY481" s="183" t="s">
        <v>131</v>
      </c>
    </row>
    <row r="482" spans="2:51" s="12" customFormat="1" ht="13.5">
      <c r="B482" s="182"/>
      <c r="D482" s="174" t="s">
        <v>140</v>
      </c>
      <c r="E482" s="183" t="s">
        <v>19</v>
      </c>
      <c r="F482" s="184" t="s">
        <v>588</v>
      </c>
      <c r="H482" s="185">
        <v>4.935</v>
      </c>
      <c r="I482" s="186"/>
      <c r="L482" s="182"/>
      <c r="M482" s="187"/>
      <c r="N482" s="188"/>
      <c r="O482" s="188"/>
      <c r="P482" s="188"/>
      <c r="Q482" s="188"/>
      <c r="R482" s="188"/>
      <c r="S482" s="188"/>
      <c r="T482" s="189"/>
      <c r="AT482" s="183" t="s">
        <v>140</v>
      </c>
      <c r="AU482" s="183" t="s">
        <v>77</v>
      </c>
      <c r="AV482" s="12" t="s">
        <v>77</v>
      </c>
      <c r="AW482" s="12" t="s">
        <v>34</v>
      </c>
      <c r="AX482" s="12" t="s">
        <v>70</v>
      </c>
      <c r="AY482" s="183" t="s">
        <v>131</v>
      </c>
    </row>
    <row r="483" spans="2:51" s="13" customFormat="1" ht="13.5">
      <c r="B483" s="190"/>
      <c r="D483" s="191" t="s">
        <v>140</v>
      </c>
      <c r="E483" s="192" t="s">
        <v>19</v>
      </c>
      <c r="F483" s="193" t="s">
        <v>143</v>
      </c>
      <c r="H483" s="194">
        <v>210.133</v>
      </c>
      <c r="I483" s="195"/>
      <c r="L483" s="190"/>
      <c r="M483" s="196"/>
      <c r="N483" s="197"/>
      <c r="O483" s="197"/>
      <c r="P483" s="197"/>
      <c r="Q483" s="197"/>
      <c r="R483" s="197"/>
      <c r="S483" s="197"/>
      <c r="T483" s="198"/>
      <c r="AT483" s="199" t="s">
        <v>140</v>
      </c>
      <c r="AU483" s="199" t="s">
        <v>77</v>
      </c>
      <c r="AV483" s="13" t="s">
        <v>138</v>
      </c>
      <c r="AW483" s="13" t="s">
        <v>34</v>
      </c>
      <c r="AX483" s="13" t="s">
        <v>74</v>
      </c>
      <c r="AY483" s="199" t="s">
        <v>131</v>
      </c>
    </row>
    <row r="484" spans="2:65" s="1" customFormat="1" ht="31.5" customHeight="1">
      <c r="B484" s="160"/>
      <c r="C484" s="161" t="s">
        <v>589</v>
      </c>
      <c r="D484" s="161" t="s">
        <v>133</v>
      </c>
      <c r="E484" s="162" t="s">
        <v>590</v>
      </c>
      <c r="F484" s="163" t="s">
        <v>591</v>
      </c>
      <c r="G484" s="164" t="s">
        <v>212</v>
      </c>
      <c r="H484" s="165">
        <v>210.133</v>
      </c>
      <c r="I484" s="166"/>
      <c r="J484" s="167">
        <f>ROUND(I484*H484,2)</f>
        <v>0</v>
      </c>
      <c r="K484" s="163" t="s">
        <v>137</v>
      </c>
      <c r="L484" s="35"/>
      <c r="M484" s="168" t="s">
        <v>19</v>
      </c>
      <c r="N484" s="169" t="s">
        <v>41</v>
      </c>
      <c r="O484" s="36"/>
      <c r="P484" s="170">
        <f>O484*H484</f>
        <v>0</v>
      </c>
      <c r="Q484" s="170">
        <v>0.00498</v>
      </c>
      <c r="R484" s="170">
        <f>Q484*H484</f>
        <v>1.0464623400000002</v>
      </c>
      <c r="S484" s="170">
        <v>0</v>
      </c>
      <c r="T484" s="171">
        <f>S484*H484</f>
        <v>0</v>
      </c>
      <c r="AR484" s="18" t="s">
        <v>138</v>
      </c>
      <c r="AT484" s="18" t="s">
        <v>133</v>
      </c>
      <c r="AU484" s="18" t="s">
        <v>77</v>
      </c>
      <c r="AY484" s="18" t="s">
        <v>131</v>
      </c>
      <c r="BE484" s="172">
        <f>IF(N484="základní",J484,0)</f>
        <v>0</v>
      </c>
      <c r="BF484" s="172">
        <f>IF(N484="snížená",J484,0)</f>
        <v>0</v>
      </c>
      <c r="BG484" s="172">
        <f>IF(N484="zákl. přenesená",J484,0)</f>
        <v>0</v>
      </c>
      <c r="BH484" s="172">
        <f>IF(N484="sníž. přenesená",J484,0)</f>
        <v>0</v>
      </c>
      <c r="BI484" s="172">
        <f>IF(N484="nulová",J484,0)</f>
        <v>0</v>
      </c>
      <c r="BJ484" s="18" t="s">
        <v>74</v>
      </c>
      <c r="BK484" s="172">
        <f>ROUND(I484*H484,2)</f>
        <v>0</v>
      </c>
      <c r="BL484" s="18" t="s">
        <v>138</v>
      </c>
      <c r="BM484" s="18" t="s">
        <v>592</v>
      </c>
    </row>
    <row r="485" spans="2:51" s="11" customFormat="1" ht="13.5">
      <c r="B485" s="173"/>
      <c r="D485" s="174" t="s">
        <v>140</v>
      </c>
      <c r="E485" s="175" t="s">
        <v>19</v>
      </c>
      <c r="F485" s="176" t="s">
        <v>593</v>
      </c>
      <c r="H485" s="177" t="s">
        <v>19</v>
      </c>
      <c r="I485" s="178"/>
      <c r="L485" s="173"/>
      <c r="M485" s="179"/>
      <c r="N485" s="180"/>
      <c r="O485" s="180"/>
      <c r="P485" s="180"/>
      <c r="Q485" s="180"/>
      <c r="R485" s="180"/>
      <c r="S485" s="180"/>
      <c r="T485" s="181"/>
      <c r="AT485" s="177" t="s">
        <v>140</v>
      </c>
      <c r="AU485" s="177" t="s">
        <v>77</v>
      </c>
      <c r="AV485" s="11" t="s">
        <v>74</v>
      </c>
      <c r="AW485" s="11" t="s">
        <v>34</v>
      </c>
      <c r="AX485" s="11" t="s">
        <v>70</v>
      </c>
      <c r="AY485" s="177" t="s">
        <v>131</v>
      </c>
    </row>
    <row r="486" spans="2:51" s="12" customFormat="1" ht="13.5">
      <c r="B486" s="182"/>
      <c r="D486" s="174" t="s">
        <v>140</v>
      </c>
      <c r="E486" s="183" t="s">
        <v>19</v>
      </c>
      <c r="F486" s="184" t="s">
        <v>594</v>
      </c>
      <c r="H486" s="185">
        <v>3</v>
      </c>
      <c r="I486" s="186"/>
      <c r="L486" s="182"/>
      <c r="M486" s="187"/>
      <c r="N486" s="188"/>
      <c r="O486" s="188"/>
      <c r="P486" s="188"/>
      <c r="Q486" s="188"/>
      <c r="R486" s="188"/>
      <c r="S486" s="188"/>
      <c r="T486" s="189"/>
      <c r="AT486" s="183" t="s">
        <v>140</v>
      </c>
      <c r="AU486" s="183" t="s">
        <v>77</v>
      </c>
      <c r="AV486" s="12" t="s">
        <v>77</v>
      </c>
      <c r="AW486" s="12" t="s">
        <v>34</v>
      </c>
      <c r="AX486" s="12" t="s">
        <v>70</v>
      </c>
      <c r="AY486" s="183" t="s">
        <v>131</v>
      </c>
    </row>
    <row r="487" spans="2:51" s="11" customFormat="1" ht="13.5">
      <c r="B487" s="173"/>
      <c r="D487" s="174" t="s">
        <v>140</v>
      </c>
      <c r="E487" s="175" t="s">
        <v>19</v>
      </c>
      <c r="F487" s="176" t="s">
        <v>570</v>
      </c>
      <c r="H487" s="177" t="s">
        <v>19</v>
      </c>
      <c r="I487" s="178"/>
      <c r="L487" s="173"/>
      <c r="M487" s="179"/>
      <c r="N487" s="180"/>
      <c r="O487" s="180"/>
      <c r="P487" s="180"/>
      <c r="Q487" s="180"/>
      <c r="R487" s="180"/>
      <c r="S487" s="180"/>
      <c r="T487" s="181"/>
      <c r="AT487" s="177" t="s">
        <v>140</v>
      </c>
      <c r="AU487" s="177" t="s">
        <v>77</v>
      </c>
      <c r="AV487" s="11" t="s">
        <v>74</v>
      </c>
      <c r="AW487" s="11" t="s">
        <v>34</v>
      </c>
      <c r="AX487" s="11" t="s">
        <v>70</v>
      </c>
      <c r="AY487" s="177" t="s">
        <v>131</v>
      </c>
    </row>
    <row r="488" spans="2:51" s="11" customFormat="1" ht="13.5">
      <c r="B488" s="173"/>
      <c r="D488" s="174" t="s">
        <v>140</v>
      </c>
      <c r="E488" s="175" t="s">
        <v>19</v>
      </c>
      <c r="F488" s="176" t="s">
        <v>571</v>
      </c>
      <c r="H488" s="177" t="s">
        <v>19</v>
      </c>
      <c r="I488" s="178"/>
      <c r="L488" s="173"/>
      <c r="M488" s="179"/>
      <c r="N488" s="180"/>
      <c r="O488" s="180"/>
      <c r="P488" s="180"/>
      <c r="Q488" s="180"/>
      <c r="R488" s="180"/>
      <c r="S488" s="180"/>
      <c r="T488" s="181"/>
      <c r="AT488" s="177" t="s">
        <v>140</v>
      </c>
      <c r="AU488" s="177" t="s">
        <v>77</v>
      </c>
      <c r="AV488" s="11" t="s">
        <v>74</v>
      </c>
      <c r="AW488" s="11" t="s">
        <v>34</v>
      </c>
      <c r="AX488" s="11" t="s">
        <v>70</v>
      </c>
      <c r="AY488" s="177" t="s">
        <v>131</v>
      </c>
    </row>
    <row r="489" spans="2:51" s="12" customFormat="1" ht="13.5">
      <c r="B489" s="182"/>
      <c r="D489" s="174" t="s">
        <v>140</v>
      </c>
      <c r="E489" s="183" t="s">
        <v>19</v>
      </c>
      <c r="F489" s="184" t="s">
        <v>572</v>
      </c>
      <c r="H489" s="185">
        <v>67.43</v>
      </c>
      <c r="I489" s="186"/>
      <c r="L489" s="182"/>
      <c r="M489" s="187"/>
      <c r="N489" s="188"/>
      <c r="O489" s="188"/>
      <c r="P489" s="188"/>
      <c r="Q489" s="188"/>
      <c r="R489" s="188"/>
      <c r="S489" s="188"/>
      <c r="T489" s="189"/>
      <c r="AT489" s="183" t="s">
        <v>140</v>
      </c>
      <c r="AU489" s="183" t="s">
        <v>77</v>
      </c>
      <c r="AV489" s="12" t="s">
        <v>77</v>
      </c>
      <c r="AW489" s="12" t="s">
        <v>34</v>
      </c>
      <c r="AX489" s="12" t="s">
        <v>70</v>
      </c>
      <c r="AY489" s="183" t="s">
        <v>131</v>
      </c>
    </row>
    <row r="490" spans="2:51" s="11" customFormat="1" ht="13.5">
      <c r="B490" s="173"/>
      <c r="D490" s="174" t="s">
        <v>140</v>
      </c>
      <c r="E490" s="175" t="s">
        <v>19</v>
      </c>
      <c r="F490" s="176" t="s">
        <v>281</v>
      </c>
      <c r="H490" s="177" t="s">
        <v>19</v>
      </c>
      <c r="I490" s="178"/>
      <c r="L490" s="173"/>
      <c r="M490" s="179"/>
      <c r="N490" s="180"/>
      <c r="O490" s="180"/>
      <c r="P490" s="180"/>
      <c r="Q490" s="180"/>
      <c r="R490" s="180"/>
      <c r="S490" s="180"/>
      <c r="T490" s="181"/>
      <c r="AT490" s="177" t="s">
        <v>140</v>
      </c>
      <c r="AU490" s="177" t="s">
        <v>77</v>
      </c>
      <c r="AV490" s="11" t="s">
        <v>74</v>
      </c>
      <c r="AW490" s="11" t="s">
        <v>34</v>
      </c>
      <c r="AX490" s="11" t="s">
        <v>70</v>
      </c>
      <c r="AY490" s="177" t="s">
        <v>131</v>
      </c>
    </row>
    <row r="491" spans="2:51" s="12" customFormat="1" ht="13.5">
      <c r="B491" s="182"/>
      <c r="D491" s="174" t="s">
        <v>140</v>
      </c>
      <c r="E491" s="183" t="s">
        <v>19</v>
      </c>
      <c r="F491" s="184" t="s">
        <v>573</v>
      </c>
      <c r="H491" s="185">
        <v>-2.2</v>
      </c>
      <c r="I491" s="186"/>
      <c r="L491" s="182"/>
      <c r="M491" s="187"/>
      <c r="N491" s="188"/>
      <c r="O491" s="188"/>
      <c r="P491" s="188"/>
      <c r="Q491" s="188"/>
      <c r="R491" s="188"/>
      <c r="S491" s="188"/>
      <c r="T491" s="189"/>
      <c r="AT491" s="183" t="s">
        <v>140</v>
      </c>
      <c r="AU491" s="183" t="s">
        <v>77</v>
      </c>
      <c r="AV491" s="12" t="s">
        <v>77</v>
      </c>
      <c r="AW491" s="12" t="s">
        <v>34</v>
      </c>
      <c r="AX491" s="12" t="s">
        <v>70</v>
      </c>
      <c r="AY491" s="183" t="s">
        <v>131</v>
      </c>
    </row>
    <row r="492" spans="2:51" s="12" customFormat="1" ht="13.5">
      <c r="B492" s="182"/>
      <c r="D492" s="174" t="s">
        <v>140</v>
      </c>
      <c r="E492" s="183" t="s">
        <v>19</v>
      </c>
      <c r="F492" s="184" t="s">
        <v>574</v>
      </c>
      <c r="H492" s="185">
        <v>-5.4</v>
      </c>
      <c r="I492" s="186"/>
      <c r="L492" s="182"/>
      <c r="M492" s="187"/>
      <c r="N492" s="188"/>
      <c r="O492" s="188"/>
      <c r="P492" s="188"/>
      <c r="Q492" s="188"/>
      <c r="R492" s="188"/>
      <c r="S492" s="188"/>
      <c r="T492" s="189"/>
      <c r="AT492" s="183" t="s">
        <v>140</v>
      </c>
      <c r="AU492" s="183" t="s">
        <v>77</v>
      </c>
      <c r="AV492" s="12" t="s">
        <v>77</v>
      </c>
      <c r="AW492" s="12" t="s">
        <v>34</v>
      </c>
      <c r="AX492" s="12" t="s">
        <v>70</v>
      </c>
      <c r="AY492" s="183" t="s">
        <v>131</v>
      </c>
    </row>
    <row r="493" spans="2:51" s="11" customFormat="1" ht="13.5">
      <c r="B493" s="173"/>
      <c r="D493" s="174" t="s">
        <v>140</v>
      </c>
      <c r="E493" s="175" t="s">
        <v>19</v>
      </c>
      <c r="F493" s="176" t="s">
        <v>575</v>
      </c>
      <c r="H493" s="177" t="s">
        <v>19</v>
      </c>
      <c r="I493" s="178"/>
      <c r="L493" s="173"/>
      <c r="M493" s="179"/>
      <c r="N493" s="180"/>
      <c r="O493" s="180"/>
      <c r="P493" s="180"/>
      <c r="Q493" s="180"/>
      <c r="R493" s="180"/>
      <c r="S493" s="180"/>
      <c r="T493" s="181"/>
      <c r="AT493" s="177" t="s">
        <v>140</v>
      </c>
      <c r="AU493" s="177" t="s">
        <v>77</v>
      </c>
      <c r="AV493" s="11" t="s">
        <v>74</v>
      </c>
      <c r="AW493" s="11" t="s">
        <v>34</v>
      </c>
      <c r="AX493" s="11" t="s">
        <v>70</v>
      </c>
      <c r="AY493" s="177" t="s">
        <v>131</v>
      </c>
    </row>
    <row r="494" spans="2:51" s="12" customFormat="1" ht="13.5">
      <c r="B494" s="182"/>
      <c r="D494" s="174" t="s">
        <v>140</v>
      </c>
      <c r="E494" s="183" t="s">
        <v>19</v>
      </c>
      <c r="F494" s="184" t="s">
        <v>576</v>
      </c>
      <c r="H494" s="185">
        <v>40.205</v>
      </c>
      <c r="I494" s="186"/>
      <c r="L494" s="182"/>
      <c r="M494" s="187"/>
      <c r="N494" s="188"/>
      <c r="O494" s="188"/>
      <c r="P494" s="188"/>
      <c r="Q494" s="188"/>
      <c r="R494" s="188"/>
      <c r="S494" s="188"/>
      <c r="T494" s="189"/>
      <c r="AT494" s="183" t="s">
        <v>140</v>
      </c>
      <c r="AU494" s="183" t="s">
        <v>77</v>
      </c>
      <c r="AV494" s="12" t="s">
        <v>77</v>
      </c>
      <c r="AW494" s="12" t="s">
        <v>34</v>
      </c>
      <c r="AX494" s="12" t="s">
        <v>70</v>
      </c>
      <c r="AY494" s="183" t="s">
        <v>131</v>
      </c>
    </row>
    <row r="495" spans="2:51" s="11" customFormat="1" ht="13.5">
      <c r="B495" s="173"/>
      <c r="D495" s="174" t="s">
        <v>140</v>
      </c>
      <c r="E495" s="175" t="s">
        <v>19</v>
      </c>
      <c r="F495" s="176" t="s">
        <v>281</v>
      </c>
      <c r="H495" s="177" t="s">
        <v>19</v>
      </c>
      <c r="I495" s="178"/>
      <c r="L495" s="173"/>
      <c r="M495" s="179"/>
      <c r="N495" s="180"/>
      <c r="O495" s="180"/>
      <c r="P495" s="180"/>
      <c r="Q495" s="180"/>
      <c r="R495" s="180"/>
      <c r="S495" s="180"/>
      <c r="T495" s="181"/>
      <c r="AT495" s="177" t="s">
        <v>140</v>
      </c>
      <c r="AU495" s="177" t="s">
        <v>77</v>
      </c>
      <c r="AV495" s="11" t="s">
        <v>74</v>
      </c>
      <c r="AW495" s="11" t="s">
        <v>34</v>
      </c>
      <c r="AX495" s="11" t="s">
        <v>70</v>
      </c>
      <c r="AY495" s="177" t="s">
        <v>131</v>
      </c>
    </row>
    <row r="496" spans="2:51" s="12" customFormat="1" ht="13.5">
      <c r="B496" s="182"/>
      <c r="D496" s="174" t="s">
        <v>140</v>
      </c>
      <c r="E496" s="183" t="s">
        <v>19</v>
      </c>
      <c r="F496" s="184" t="s">
        <v>577</v>
      </c>
      <c r="H496" s="185">
        <v>-1.375</v>
      </c>
      <c r="I496" s="186"/>
      <c r="L496" s="182"/>
      <c r="M496" s="187"/>
      <c r="N496" s="188"/>
      <c r="O496" s="188"/>
      <c r="P496" s="188"/>
      <c r="Q496" s="188"/>
      <c r="R496" s="188"/>
      <c r="S496" s="188"/>
      <c r="T496" s="189"/>
      <c r="AT496" s="183" t="s">
        <v>140</v>
      </c>
      <c r="AU496" s="183" t="s">
        <v>77</v>
      </c>
      <c r="AV496" s="12" t="s">
        <v>77</v>
      </c>
      <c r="AW496" s="12" t="s">
        <v>34</v>
      </c>
      <c r="AX496" s="12" t="s">
        <v>70</v>
      </c>
      <c r="AY496" s="183" t="s">
        <v>131</v>
      </c>
    </row>
    <row r="497" spans="2:51" s="12" customFormat="1" ht="13.5">
      <c r="B497" s="182"/>
      <c r="D497" s="174" t="s">
        <v>140</v>
      </c>
      <c r="E497" s="183" t="s">
        <v>19</v>
      </c>
      <c r="F497" s="184" t="s">
        <v>578</v>
      </c>
      <c r="H497" s="185">
        <v>-1.8</v>
      </c>
      <c r="I497" s="186"/>
      <c r="L497" s="182"/>
      <c r="M497" s="187"/>
      <c r="N497" s="188"/>
      <c r="O497" s="188"/>
      <c r="P497" s="188"/>
      <c r="Q497" s="188"/>
      <c r="R497" s="188"/>
      <c r="S497" s="188"/>
      <c r="T497" s="189"/>
      <c r="AT497" s="183" t="s">
        <v>140</v>
      </c>
      <c r="AU497" s="183" t="s">
        <v>77</v>
      </c>
      <c r="AV497" s="12" t="s">
        <v>77</v>
      </c>
      <c r="AW497" s="12" t="s">
        <v>34</v>
      </c>
      <c r="AX497" s="12" t="s">
        <v>70</v>
      </c>
      <c r="AY497" s="183" t="s">
        <v>131</v>
      </c>
    </row>
    <row r="498" spans="2:51" s="11" customFormat="1" ht="13.5">
      <c r="B498" s="173"/>
      <c r="D498" s="174" t="s">
        <v>140</v>
      </c>
      <c r="E498" s="175" t="s">
        <v>19</v>
      </c>
      <c r="F498" s="176" t="s">
        <v>579</v>
      </c>
      <c r="H498" s="177" t="s">
        <v>19</v>
      </c>
      <c r="I498" s="178"/>
      <c r="L498" s="173"/>
      <c r="M498" s="179"/>
      <c r="N498" s="180"/>
      <c r="O498" s="180"/>
      <c r="P498" s="180"/>
      <c r="Q498" s="180"/>
      <c r="R498" s="180"/>
      <c r="S498" s="180"/>
      <c r="T498" s="181"/>
      <c r="AT498" s="177" t="s">
        <v>140</v>
      </c>
      <c r="AU498" s="177" t="s">
        <v>77</v>
      </c>
      <c r="AV498" s="11" t="s">
        <v>74</v>
      </c>
      <c r="AW498" s="11" t="s">
        <v>34</v>
      </c>
      <c r="AX498" s="11" t="s">
        <v>70</v>
      </c>
      <c r="AY498" s="177" t="s">
        <v>131</v>
      </c>
    </row>
    <row r="499" spans="2:51" s="12" customFormat="1" ht="13.5">
      <c r="B499" s="182"/>
      <c r="D499" s="174" t="s">
        <v>140</v>
      </c>
      <c r="E499" s="183" t="s">
        <v>19</v>
      </c>
      <c r="F499" s="184" t="s">
        <v>580</v>
      </c>
      <c r="H499" s="185">
        <v>40.15</v>
      </c>
      <c r="I499" s="186"/>
      <c r="L499" s="182"/>
      <c r="M499" s="187"/>
      <c r="N499" s="188"/>
      <c r="O499" s="188"/>
      <c r="P499" s="188"/>
      <c r="Q499" s="188"/>
      <c r="R499" s="188"/>
      <c r="S499" s="188"/>
      <c r="T499" s="189"/>
      <c r="AT499" s="183" t="s">
        <v>140</v>
      </c>
      <c r="AU499" s="183" t="s">
        <v>77</v>
      </c>
      <c r="AV499" s="12" t="s">
        <v>77</v>
      </c>
      <c r="AW499" s="12" t="s">
        <v>34</v>
      </c>
      <c r="AX499" s="12" t="s">
        <v>70</v>
      </c>
      <c r="AY499" s="183" t="s">
        <v>131</v>
      </c>
    </row>
    <row r="500" spans="2:51" s="11" customFormat="1" ht="13.5">
      <c r="B500" s="173"/>
      <c r="D500" s="174" t="s">
        <v>140</v>
      </c>
      <c r="E500" s="175" t="s">
        <v>19</v>
      </c>
      <c r="F500" s="176" t="s">
        <v>281</v>
      </c>
      <c r="H500" s="177" t="s">
        <v>19</v>
      </c>
      <c r="I500" s="178"/>
      <c r="L500" s="173"/>
      <c r="M500" s="179"/>
      <c r="N500" s="180"/>
      <c r="O500" s="180"/>
      <c r="P500" s="180"/>
      <c r="Q500" s="180"/>
      <c r="R500" s="180"/>
      <c r="S500" s="180"/>
      <c r="T500" s="181"/>
      <c r="AT500" s="177" t="s">
        <v>140</v>
      </c>
      <c r="AU500" s="177" t="s">
        <v>77</v>
      </c>
      <c r="AV500" s="11" t="s">
        <v>74</v>
      </c>
      <c r="AW500" s="11" t="s">
        <v>34</v>
      </c>
      <c r="AX500" s="11" t="s">
        <v>70</v>
      </c>
      <c r="AY500" s="177" t="s">
        <v>131</v>
      </c>
    </row>
    <row r="501" spans="2:51" s="12" customFormat="1" ht="13.5">
      <c r="B501" s="182"/>
      <c r="D501" s="174" t="s">
        <v>140</v>
      </c>
      <c r="E501" s="183" t="s">
        <v>19</v>
      </c>
      <c r="F501" s="184" t="s">
        <v>581</v>
      </c>
      <c r="H501" s="185">
        <v>-3.6</v>
      </c>
      <c r="I501" s="186"/>
      <c r="L501" s="182"/>
      <c r="M501" s="187"/>
      <c r="N501" s="188"/>
      <c r="O501" s="188"/>
      <c r="P501" s="188"/>
      <c r="Q501" s="188"/>
      <c r="R501" s="188"/>
      <c r="S501" s="188"/>
      <c r="T501" s="189"/>
      <c r="AT501" s="183" t="s">
        <v>140</v>
      </c>
      <c r="AU501" s="183" t="s">
        <v>77</v>
      </c>
      <c r="AV501" s="12" t="s">
        <v>77</v>
      </c>
      <c r="AW501" s="12" t="s">
        <v>34</v>
      </c>
      <c r="AX501" s="12" t="s">
        <v>70</v>
      </c>
      <c r="AY501" s="183" t="s">
        <v>131</v>
      </c>
    </row>
    <row r="502" spans="2:51" s="12" customFormat="1" ht="13.5">
      <c r="B502" s="182"/>
      <c r="D502" s="174" t="s">
        <v>140</v>
      </c>
      <c r="E502" s="183" t="s">
        <v>19</v>
      </c>
      <c r="F502" s="184" t="s">
        <v>577</v>
      </c>
      <c r="H502" s="185">
        <v>-1.375</v>
      </c>
      <c r="I502" s="186"/>
      <c r="L502" s="182"/>
      <c r="M502" s="187"/>
      <c r="N502" s="188"/>
      <c r="O502" s="188"/>
      <c r="P502" s="188"/>
      <c r="Q502" s="188"/>
      <c r="R502" s="188"/>
      <c r="S502" s="188"/>
      <c r="T502" s="189"/>
      <c r="AT502" s="183" t="s">
        <v>140</v>
      </c>
      <c r="AU502" s="183" t="s">
        <v>77</v>
      </c>
      <c r="AV502" s="12" t="s">
        <v>77</v>
      </c>
      <c r="AW502" s="12" t="s">
        <v>34</v>
      </c>
      <c r="AX502" s="12" t="s">
        <v>70</v>
      </c>
      <c r="AY502" s="183" t="s">
        <v>131</v>
      </c>
    </row>
    <row r="503" spans="2:51" s="11" customFormat="1" ht="13.5">
      <c r="B503" s="173"/>
      <c r="D503" s="174" t="s">
        <v>140</v>
      </c>
      <c r="E503" s="175" t="s">
        <v>19</v>
      </c>
      <c r="F503" s="176" t="s">
        <v>582</v>
      </c>
      <c r="H503" s="177" t="s">
        <v>19</v>
      </c>
      <c r="I503" s="178"/>
      <c r="L503" s="173"/>
      <c r="M503" s="179"/>
      <c r="N503" s="180"/>
      <c r="O503" s="180"/>
      <c r="P503" s="180"/>
      <c r="Q503" s="180"/>
      <c r="R503" s="180"/>
      <c r="S503" s="180"/>
      <c r="T503" s="181"/>
      <c r="AT503" s="177" t="s">
        <v>140</v>
      </c>
      <c r="AU503" s="177" t="s">
        <v>77</v>
      </c>
      <c r="AV503" s="11" t="s">
        <v>74</v>
      </c>
      <c r="AW503" s="11" t="s">
        <v>34</v>
      </c>
      <c r="AX503" s="11" t="s">
        <v>70</v>
      </c>
      <c r="AY503" s="177" t="s">
        <v>131</v>
      </c>
    </row>
    <row r="504" spans="2:51" s="12" customFormat="1" ht="13.5">
      <c r="B504" s="182"/>
      <c r="D504" s="174" t="s">
        <v>140</v>
      </c>
      <c r="E504" s="183" t="s">
        <v>19</v>
      </c>
      <c r="F504" s="184" t="s">
        <v>583</v>
      </c>
      <c r="H504" s="185">
        <v>61.875</v>
      </c>
      <c r="I504" s="186"/>
      <c r="L504" s="182"/>
      <c r="M504" s="187"/>
      <c r="N504" s="188"/>
      <c r="O504" s="188"/>
      <c r="P504" s="188"/>
      <c r="Q504" s="188"/>
      <c r="R504" s="188"/>
      <c r="S504" s="188"/>
      <c r="T504" s="189"/>
      <c r="AT504" s="183" t="s">
        <v>140</v>
      </c>
      <c r="AU504" s="183" t="s">
        <v>77</v>
      </c>
      <c r="AV504" s="12" t="s">
        <v>77</v>
      </c>
      <c r="AW504" s="12" t="s">
        <v>34</v>
      </c>
      <c r="AX504" s="12" t="s">
        <v>70</v>
      </c>
      <c r="AY504" s="183" t="s">
        <v>131</v>
      </c>
    </row>
    <row r="505" spans="2:51" s="11" customFormat="1" ht="13.5">
      <c r="B505" s="173"/>
      <c r="D505" s="174" t="s">
        <v>140</v>
      </c>
      <c r="E505" s="175" t="s">
        <v>19</v>
      </c>
      <c r="F505" s="176" t="s">
        <v>281</v>
      </c>
      <c r="H505" s="177" t="s">
        <v>19</v>
      </c>
      <c r="I505" s="178"/>
      <c r="L505" s="173"/>
      <c r="M505" s="179"/>
      <c r="N505" s="180"/>
      <c r="O505" s="180"/>
      <c r="P505" s="180"/>
      <c r="Q505" s="180"/>
      <c r="R505" s="180"/>
      <c r="S505" s="180"/>
      <c r="T505" s="181"/>
      <c r="AT505" s="177" t="s">
        <v>140</v>
      </c>
      <c r="AU505" s="177" t="s">
        <v>77</v>
      </c>
      <c r="AV505" s="11" t="s">
        <v>74</v>
      </c>
      <c r="AW505" s="11" t="s">
        <v>34</v>
      </c>
      <c r="AX505" s="11" t="s">
        <v>70</v>
      </c>
      <c r="AY505" s="177" t="s">
        <v>131</v>
      </c>
    </row>
    <row r="506" spans="2:51" s="12" customFormat="1" ht="13.5">
      <c r="B506" s="182"/>
      <c r="D506" s="174" t="s">
        <v>140</v>
      </c>
      <c r="E506" s="183" t="s">
        <v>19</v>
      </c>
      <c r="F506" s="184" t="s">
        <v>581</v>
      </c>
      <c r="H506" s="185">
        <v>-3.6</v>
      </c>
      <c r="I506" s="186"/>
      <c r="L506" s="182"/>
      <c r="M506" s="187"/>
      <c r="N506" s="188"/>
      <c r="O506" s="188"/>
      <c r="P506" s="188"/>
      <c r="Q506" s="188"/>
      <c r="R506" s="188"/>
      <c r="S506" s="188"/>
      <c r="T506" s="189"/>
      <c r="AT506" s="183" t="s">
        <v>140</v>
      </c>
      <c r="AU506" s="183" t="s">
        <v>77</v>
      </c>
      <c r="AV506" s="12" t="s">
        <v>77</v>
      </c>
      <c r="AW506" s="12" t="s">
        <v>34</v>
      </c>
      <c r="AX506" s="12" t="s">
        <v>70</v>
      </c>
      <c r="AY506" s="183" t="s">
        <v>131</v>
      </c>
    </row>
    <row r="507" spans="2:51" s="12" customFormat="1" ht="13.5">
      <c r="B507" s="182"/>
      <c r="D507" s="174" t="s">
        <v>140</v>
      </c>
      <c r="E507" s="183" t="s">
        <v>19</v>
      </c>
      <c r="F507" s="184" t="s">
        <v>584</v>
      </c>
      <c r="H507" s="185">
        <v>-1.4</v>
      </c>
      <c r="I507" s="186"/>
      <c r="L507" s="182"/>
      <c r="M507" s="187"/>
      <c r="N507" s="188"/>
      <c r="O507" s="188"/>
      <c r="P507" s="188"/>
      <c r="Q507" s="188"/>
      <c r="R507" s="188"/>
      <c r="S507" s="188"/>
      <c r="T507" s="189"/>
      <c r="AT507" s="183" t="s">
        <v>140</v>
      </c>
      <c r="AU507" s="183" t="s">
        <v>77</v>
      </c>
      <c r="AV507" s="12" t="s">
        <v>77</v>
      </c>
      <c r="AW507" s="12" t="s">
        <v>34</v>
      </c>
      <c r="AX507" s="12" t="s">
        <v>70</v>
      </c>
      <c r="AY507" s="183" t="s">
        <v>131</v>
      </c>
    </row>
    <row r="508" spans="2:51" s="12" customFormat="1" ht="13.5">
      <c r="B508" s="182"/>
      <c r="D508" s="174" t="s">
        <v>140</v>
      </c>
      <c r="E508" s="183" t="s">
        <v>19</v>
      </c>
      <c r="F508" s="184" t="s">
        <v>585</v>
      </c>
      <c r="H508" s="185">
        <v>-3.74</v>
      </c>
      <c r="I508" s="186"/>
      <c r="L508" s="182"/>
      <c r="M508" s="187"/>
      <c r="N508" s="188"/>
      <c r="O508" s="188"/>
      <c r="P508" s="188"/>
      <c r="Q508" s="188"/>
      <c r="R508" s="188"/>
      <c r="S508" s="188"/>
      <c r="T508" s="189"/>
      <c r="AT508" s="183" t="s">
        <v>140</v>
      </c>
      <c r="AU508" s="183" t="s">
        <v>77</v>
      </c>
      <c r="AV508" s="12" t="s">
        <v>77</v>
      </c>
      <c r="AW508" s="12" t="s">
        <v>34</v>
      </c>
      <c r="AX508" s="12" t="s">
        <v>70</v>
      </c>
      <c r="AY508" s="183" t="s">
        <v>131</v>
      </c>
    </row>
    <row r="509" spans="2:51" s="11" customFormat="1" ht="13.5">
      <c r="B509" s="173"/>
      <c r="D509" s="174" t="s">
        <v>140</v>
      </c>
      <c r="E509" s="175" t="s">
        <v>19</v>
      </c>
      <c r="F509" s="176" t="s">
        <v>586</v>
      </c>
      <c r="H509" s="177" t="s">
        <v>19</v>
      </c>
      <c r="I509" s="178"/>
      <c r="L509" s="173"/>
      <c r="M509" s="179"/>
      <c r="N509" s="180"/>
      <c r="O509" s="180"/>
      <c r="P509" s="180"/>
      <c r="Q509" s="180"/>
      <c r="R509" s="180"/>
      <c r="S509" s="180"/>
      <c r="T509" s="181"/>
      <c r="AT509" s="177" t="s">
        <v>140</v>
      </c>
      <c r="AU509" s="177" t="s">
        <v>77</v>
      </c>
      <c r="AV509" s="11" t="s">
        <v>74</v>
      </c>
      <c r="AW509" s="11" t="s">
        <v>34</v>
      </c>
      <c r="AX509" s="11" t="s">
        <v>70</v>
      </c>
      <c r="AY509" s="177" t="s">
        <v>131</v>
      </c>
    </row>
    <row r="510" spans="2:51" s="12" customFormat="1" ht="13.5">
      <c r="B510" s="182"/>
      <c r="D510" s="174" t="s">
        <v>140</v>
      </c>
      <c r="E510" s="183" t="s">
        <v>19</v>
      </c>
      <c r="F510" s="184" t="s">
        <v>587</v>
      </c>
      <c r="H510" s="185">
        <v>17.028</v>
      </c>
      <c r="I510" s="186"/>
      <c r="L510" s="182"/>
      <c r="M510" s="187"/>
      <c r="N510" s="188"/>
      <c r="O510" s="188"/>
      <c r="P510" s="188"/>
      <c r="Q510" s="188"/>
      <c r="R510" s="188"/>
      <c r="S510" s="188"/>
      <c r="T510" s="189"/>
      <c r="AT510" s="183" t="s">
        <v>140</v>
      </c>
      <c r="AU510" s="183" t="s">
        <v>77</v>
      </c>
      <c r="AV510" s="12" t="s">
        <v>77</v>
      </c>
      <c r="AW510" s="12" t="s">
        <v>34</v>
      </c>
      <c r="AX510" s="12" t="s">
        <v>70</v>
      </c>
      <c r="AY510" s="183" t="s">
        <v>131</v>
      </c>
    </row>
    <row r="511" spans="2:51" s="12" customFormat="1" ht="13.5">
      <c r="B511" s="182"/>
      <c r="D511" s="174" t="s">
        <v>140</v>
      </c>
      <c r="E511" s="183" t="s">
        <v>19</v>
      </c>
      <c r="F511" s="184" t="s">
        <v>588</v>
      </c>
      <c r="H511" s="185">
        <v>4.935</v>
      </c>
      <c r="I511" s="186"/>
      <c r="L511" s="182"/>
      <c r="M511" s="187"/>
      <c r="N511" s="188"/>
      <c r="O511" s="188"/>
      <c r="P511" s="188"/>
      <c r="Q511" s="188"/>
      <c r="R511" s="188"/>
      <c r="S511" s="188"/>
      <c r="T511" s="189"/>
      <c r="AT511" s="183" t="s">
        <v>140</v>
      </c>
      <c r="AU511" s="183" t="s">
        <v>77</v>
      </c>
      <c r="AV511" s="12" t="s">
        <v>77</v>
      </c>
      <c r="AW511" s="12" t="s">
        <v>34</v>
      </c>
      <c r="AX511" s="12" t="s">
        <v>70</v>
      </c>
      <c r="AY511" s="183" t="s">
        <v>131</v>
      </c>
    </row>
    <row r="512" spans="2:51" s="13" customFormat="1" ht="13.5">
      <c r="B512" s="190"/>
      <c r="D512" s="191" t="s">
        <v>140</v>
      </c>
      <c r="E512" s="192" t="s">
        <v>19</v>
      </c>
      <c r="F512" s="193" t="s">
        <v>143</v>
      </c>
      <c r="H512" s="194">
        <v>210.133</v>
      </c>
      <c r="I512" s="195"/>
      <c r="L512" s="190"/>
      <c r="M512" s="196"/>
      <c r="N512" s="197"/>
      <c r="O512" s="197"/>
      <c r="P512" s="197"/>
      <c r="Q512" s="197"/>
      <c r="R512" s="197"/>
      <c r="S512" s="197"/>
      <c r="T512" s="198"/>
      <c r="AT512" s="199" t="s">
        <v>140</v>
      </c>
      <c r="AU512" s="199" t="s">
        <v>77</v>
      </c>
      <c r="AV512" s="13" t="s">
        <v>138</v>
      </c>
      <c r="AW512" s="13" t="s">
        <v>34</v>
      </c>
      <c r="AX512" s="13" t="s">
        <v>74</v>
      </c>
      <c r="AY512" s="199" t="s">
        <v>131</v>
      </c>
    </row>
    <row r="513" spans="2:65" s="1" customFormat="1" ht="22.5" customHeight="1">
      <c r="B513" s="160"/>
      <c r="C513" s="161" t="s">
        <v>595</v>
      </c>
      <c r="D513" s="161" t="s">
        <v>133</v>
      </c>
      <c r="E513" s="162" t="s">
        <v>596</v>
      </c>
      <c r="F513" s="163" t="s">
        <v>597</v>
      </c>
      <c r="G513" s="164" t="s">
        <v>488</v>
      </c>
      <c r="H513" s="165">
        <v>14</v>
      </c>
      <c r="I513" s="166"/>
      <c r="J513" s="167">
        <f>ROUND(I513*H513,2)</f>
        <v>0</v>
      </c>
      <c r="K513" s="163" t="s">
        <v>137</v>
      </c>
      <c r="L513" s="35"/>
      <c r="M513" s="168" t="s">
        <v>19</v>
      </c>
      <c r="N513" s="169" t="s">
        <v>41</v>
      </c>
      <c r="O513" s="36"/>
      <c r="P513" s="170">
        <f>O513*H513</f>
        <v>0</v>
      </c>
      <c r="Q513" s="170">
        <v>0.0015</v>
      </c>
      <c r="R513" s="170">
        <f>Q513*H513</f>
        <v>0.021</v>
      </c>
      <c r="S513" s="170">
        <v>0</v>
      </c>
      <c r="T513" s="171">
        <f>S513*H513</f>
        <v>0</v>
      </c>
      <c r="AR513" s="18" t="s">
        <v>138</v>
      </c>
      <c r="AT513" s="18" t="s">
        <v>133</v>
      </c>
      <c r="AU513" s="18" t="s">
        <v>77</v>
      </c>
      <c r="AY513" s="18" t="s">
        <v>131</v>
      </c>
      <c r="BE513" s="172">
        <f>IF(N513="základní",J513,0)</f>
        <v>0</v>
      </c>
      <c r="BF513" s="172">
        <f>IF(N513="snížená",J513,0)</f>
        <v>0</v>
      </c>
      <c r="BG513" s="172">
        <f>IF(N513="zákl. přenesená",J513,0)</f>
        <v>0</v>
      </c>
      <c r="BH513" s="172">
        <f>IF(N513="sníž. přenesená",J513,0)</f>
        <v>0</v>
      </c>
      <c r="BI513" s="172">
        <f>IF(N513="nulová",J513,0)</f>
        <v>0</v>
      </c>
      <c r="BJ513" s="18" t="s">
        <v>74</v>
      </c>
      <c r="BK513" s="172">
        <f>ROUND(I513*H513,2)</f>
        <v>0</v>
      </c>
      <c r="BL513" s="18" t="s">
        <v>138</v>
      </c>
      <c r="BM513" s="18" t="s">
        <v>598</v>
      </c>
    </row>
    <row r="514" spans="2:51" s="11" customFormat="1" ht="13.5">
      <c r="B514" s="173"/>
      <c r="D514" s="174" t="s">
        <v>140</v>
      </c>
      <c r="E514" s="175" t="s">
        <v>19</v>
      </c>
      <c r="F514" s="176" t="s">
        <v>325</v>
      </c>
      <c r="H514" s="177" t="s">
        <v>19</v>
      </c>
      <c r="I514" s="178"/>
      <c r="L514" s="173"/>
      <c r="M514" s="179"/>
      <c r="N514" s="180"/>
      <c r="O514" s="180"/>
      <c r="P514" s="180"/>
      <c r="Q514" s="180"/>
      <c r="R514" s="180"/>
      <c r="S514" s="180"/>
      <c r="T514" s="181"/>
      <c r="AT514" s="177" t="s">
        <v>140</v>
      </c>
      <c r="AU514" s="177" t="s">
        <v>77</v>
      </c>
      <c r="AV514" s="11" t="s">
        <v>74</v>
      </c>
      <c r="AW514" s="11" t="s">
        <v>34</v>
      </c>
      <c r="AX514" s="11" t="s">
        <v>70</v>
      </c>
      <c r="AY514" s="177" t="s">
        <v>131</v>
      </c>
    </row>
    <row r="515" spans="2:51" s="12" customFormat="1" ht="13.5">
      <c r="B515" s="182"/>
      <c r="D515" s="174" t="s">
        <v>140</v>
      </c>
      <c r="E515" s="183" t="s">
        <v>19</v>
      </c>
      <c r="F515" s="184" t="s">
        <v>599</v>
      </c>
      <c r="H515" s="185">
        <v>14</v>
      </c>
      <c r="I515" s="186"/>
      <c r="L515" s="182"/>
      <c r="M515" s="187"/>
      <c r="N515" s="188"/>
      <c r="O515" s="188"/>
      <c r="P515" s="188"/>
      <c r="Q515" s="188"/>
      <c r="R515" s="188"/>
      <c r="S515" s="188"/>
      <c r="T515" s="189"/>
      <c r="AT515" s="183" t="s">
        <v>140</v>
      </c>
      <c r="AU515" s="183" t="s">
        <v>77</v>
      </c>
      <c r="AV515" s="12" t="s">
        <v>77</v>
      </c>
      <c r="AW515" s="12" t="s">
        <v>34</v>
      </c>
      <c r="AX515" s="12" t="s">
        <v>70</v>
      </c>
      <c r="AY515" s="183" t="s">
        <v>131</v>
      </c>
    </row>
    <row r="516" spans="2:51" s="13" customFormat="1" ht="13.5">
      <c r="B516" s="190"/>
      <c r="D516" s="191" t="s">
        <v>140</v>
      </c>
      <c r="E516" s="192" t="s">
        <v>19</v>
      </c>
      <c r="F516" s="193" t="s">
        <v>143</v>
      </c>
      <c r="H516" s="194">
        <v>14</v>
      </c>
      <c r="I516" s="195"/>
      <c r="L516" s="190"/>
      <c r="M516" s="196"/>
      <c r="N516" s="197"/>
      <c r="O516" s="197"/>
      <c r="P516" s="197"/>
      <c r="Q516" s="197"/>
      <c r="R516" s="197"/>
      <c r="S516" s="197"/>
      <c r="T516" s="198"/>
      <c r="AT516" s="199" t="s">
        <v>140</v>
      </c>
      <c r="AU516" s="199" t="s">
        <v>77</v>
      </c>
      <c r="AV516" s="13" t="s">
        <v>138</v>
      </c>
      <c r="AW516" s="13" t="s">
        <v>34</v>
      </c>
      <c r="AX516" s="13" t="s">
        <v>74</v>
      </c>
      <c r="AY516" s="199" t="s">
        <v>131</v>
      </c>
    </row>
    <row r="517" spans="2:65" s="1" customFormat="1" ht="22.5" customHeight="1">
      <c r="B517" s="160"/>
      <c r="C517" s="161" t="s">
        <v>600</v>
      </c>
      <c r="D517" s="161" t="s">
        <v>133</v>
      </c>
      <c r="E517" s="162" t="s">
        <v>601</v>
      </c>
      <c r="F517" s="163" t="s">
        <v>602</v>
      </c>
      <c r="G517" s="164" t="s">
        <v>212</v>
      </c>
      <c r="H517" s="165">
        <v>6.12</v>
      </c>
      <c r="I517" s="166"/>
      <c r="J517" s="167">
        <f>ROUND(I517*H517,2)</f>
        <v>0</v>
      </c>
      <c r="K517" s="163" t="s">
        <v>137</v>
      </c>
      <c r="L517" s="35"/>
      <c r="M517" s="168" t="s">
        <v>19</v>
      </c>
      <c r="N517" s="169" t="s">
        <v>41</v>
      </c>
      <c r="O517" s="36"/>
      <c r="P517" s="170">
        <f>O517*H517</f>
        <v>0</v>
      </c>
      <c r="Q517" s="170">
        <v>0.00489</v>
      </c>
      <c r="R517" s="170">
        <f>Q517*H517</f>
        <v>0.029926800000000003</v>
      </c>
      <c r="S517" s="170">
        <v>0</v>
      </c>
      <c r="T517" s="171">
        <f>S517*H517</f>
        <v>0</v>
      </c>
      <c r="AR517" s="18" t="s">
        <v>138</v>
      </c>
      <c r="AT517" s="18" t="s">
        <v>133</v>
      </c>
      <c r="AU517" s="18" t="s">
        <v>77</v>
      </c>
      <c r="AY517" s="18" t="s">
        <v>131</v>
      </c>
      <c r="BE517" s="172">
        <f>IF(N517="základní",J517,0)</f>
        <v>0</v>
      </c>
      <c r="BF517" s="172">
        <f>IF(N517="snížená",J517,0)</f>
        <v>0</v>
      </c>
      <c r="BG517" s="172">
        <f>IF(N517="zákl. přenesená",J517,0)</f>
        <v>0</v>
      </c>
      <c r="BH517" s="172">
        <f>IF(N517="sníž. přenesená",J517,0)</f>
        <v>0</v>
      </c>
      <c r="BI517" s="172">
        <f>IF(N517="nulová",J517,0)</f>
        <v>0</v>
      </c>
      <c r="BJ517" s="18" t="s">
        <v>74</v>
      </c>
      <c r="BK517" s="172">
        <f>ROUND(I517*H517,2)</f>
        <v>0</v>
      </c>
      <c r="BL517" s="18" t="s">
        <v>138</v>
      </c>
      <c r="BM517" s="18" t="s">
        <v>603</v>
      </c>
    </row>
    <row r="518" spans="2:51" s="11" customFormat="1" ht="13.5">
      <c r="B518" s="173"/>
      <c r="D518" s="174" t="s">
        <v>140</v>
      </c>
      <c r="E518" s="175" t="s">
        <v>19</v>
      </c>
      <c r="F518" s="176" t="s">
        <v>456</v>
      </c>
      <c r="H518" s="177" t="s">
        <v>19</v>
      </c>
      <c r="I518" s="178"/>
      <c r="L518" s="173"/>
      <c r="M518" s="179"/>
      <c r="N518" s="180"/>
      <c r="O518" s="180"/>
      <c r="P518" s="180"/>
      <c r="Q518" s="180"/>
      <c r="R518" s="180"/>
      <c r="S518" s="180"/>
      <c r="T518" s="181"/>
      <c r="AT518" s="177" t="s">
        <v>140</v>
      </c>
      <c r="AU518" s="177" t="s">
        <v>77</v>
      </c>
      <c r="AV518" s="11" t="s">
        <v>74</v>
      </c>
      <c r="AW518" s="11" t="s">
        <v>34</v>
      </c>
      <c r="AX518" s="11" t="s">
        <v>70</v>
      </c>
      <c r="AY518" s="177" t="s">
        <v>131</v>
      </c>
    </row>
    <row r="519" spans="2:51" s="12" customFormat="1" ht="13.5">
      <c r="B519" s="182"/>
      <c r="D519" s="174" t="s">
        <v>140</v>
      </c>
      <c r="E519" s="183" t="s">
        <v>19</v>
      </c>
      <c r="F519" s="184" t="s">
        <v>604</v>
      </c>
      <c r="H519" s="185">
        <v>6.12</v>
      </c>
      <c r="I519" s="186"/>
      <c r="L519" s="182"/>
      <c r="M519" s="187"/>
      <c r="N519" s="188"/>
      <c r="O519" s="188"/>
      <c r="P519" s="188"/>
      <c r="Q519" s="188"/>
      <c r="R519" s="188"/>
      <c r="S519" s="188"/>
      <c r="T519" s="189"/>
      <c r="AT519" s="183" t="s">
        <v>140</v>
      </c>
      <c r="AU519" s="183" t="s">
        <v>77</v>
      </c>
      <c r="AV519" s="12" t="s">
        <v>77</v>
      </c>
      <c r="AW519" s="12" t="s">
        <v>34</v>
      </c>
      <c r="AX519" s="12" t="s">
        <v>70</v>
      </c>
      <c r="AY519" s="183" t="s">
        <v>131</v>
      </c>
    </row>
    <row r="520" spans="2:51" s="13" customFormat="1" ht="13.5">
      <c r="B520" s="190"/>
      <c r="D520" s="191" t="s">
        <v>140</v>
      </c>
      <c r="E520" s="192" t="s">
        <v>19</v>
      </c>
      <c r="F520" s="193" t="s">
        <v>143</v>
      </c>
      <c r="H520" s="194">
        <v>6.12</v>
      </c>
      <c r="I520" s="195"/>
      <c r="L520" s="190"/>
      <c r="M520" s="196"/>
      <c r="N520" s="197"/>
      <c r="O520" s="197"/>
      <c r="P520" s="197"/>
      <c r="Q520" s="197"/>
      <c r="R520" s="197"/>
      <c r="S520" s="197"/>
      <c r="T520" s="198"/>
      <c r="AT520" s="199" t="s">
        <v>140</v>
      </c>
      <c r="AU520" s="199" t="s">
        <v>77</v>
      </c>
      <c r="AV520" s="13" t="s">
        <v>138</v>
      </c>
      <c r="AW520" s="13" t="s">
        <v>34</v>
      </c>
      <c r="AX520" s="13" t="s">
        <v>74</v>
      </c>
      <c r="AY520" s="199" t="s">
        <v>131</v>
      </c>
    </row>
    <row r="521" spans="2:65" s="1" customFormat="1" ht="22.5" customHeight="1">
      <c r="B521" s="160"/>
      <c r="C521" s="161" t="s">
        <v>605</v>
      </c>
      <c r="D521" s="161" t="s">
        <v>133</v>
      </c>
      <c r="E521" s="162" t="s">
        <v>606</v>
      </c>
      <c r="F521" s="163" t="s">
        <v>607</v>
      </c>
      <c r="G521" s="164" t="s">
        <v>212</v>
      </c>
      <c r="H521" s="165">
        <v>6.12</v>
      </c>
      <c r="I521" s="166"/>
      <c r="J521" s="167">
        <f>ROUND(I521*H521,2)</f>
        <v>0</v>
      </c>
      <c r="K521" s="163" t="s">
        <v>137</v>
      </c>
      <c r="L521" s="35"/>
      <c r="M521" s="168" t="s">
        <v>19</v>
      </c>
      <c r="N521" s="169" t="s">
        <v>41</v>
      </c>
      <c r="O521" s="36"/>
      <c r="P521" s="170">
        <f>O521*H521</f>
        <v>0</v>
      </c>
      <c r="Q521" s="170">
        <v>0.00268</v>
      </c>
      <c r="R521" s="170">
        <f>Q521*H521</f>
        <v>0.016401600000000002</v>
      </c>
      <c r="S521" s="170">
        <v>0</v>
      </c>
      <c r="T521" s="171">
        <f>S521*H521</f>
        <v>0</v>
      </c>
      <c r="AR521" s="18" t="s">
        <v>138</v>
      </c>
      <c r="AT521" s="18" t="s">
        <v>133</v>
      </c>
      <c r="AU521" s="18" t="s">
        <v>77</v>
      </c>
      <c r="AY521" s="18" t="s">
        <v>131</v>
      </c>
      <c r="BE521" s="172">
        <f>IF(N521="základní",J521,0)</f>
        <v>0</v>
      </c>
      <c r="BF521" s="172">
        <f>IF(N521="snížená",J521,0)</f>
        <v>0</v>
      </c>
      <c r="BG521" s="172">
        <f>IF(N521="zákl. přenesená",J521,0)</f>
        <v>0</v>
      </c>
      <c r="BH521" s="172">
        <f>IF(N521="sníž. přenesená",J521,0)</f>
        <v>0</v>
      </c>
      <c r="BI521" s="172">
        <f>IF(N521="nulová",J521,0)</f>
        <v>0</v>
      </c>
      <c r="BJ521" s="18" t="s">
        <v>74</v>
      </c>
      <c r="BK521" s="172">
        <f>ROUND(I521*H521,2)</f>
        <v>0</v>
      </c>
      <c r="BL521" s="18" t="s">
        <v>138</v>
      </c>
      <c r="BM521" s="18" t="s">
        <v>608</v>
      </c>
    </row>
    <row r="522" spans="2:51" s="11" customFormat="1" ht="13.5">
      <c r="B522" s="173"/>
      <c r="D522" s="174" t="s">
        <v>140</v>
      </c>
      <c r="E522" s="175" t="s">
        <v>19</v>
      </c>
      <c r="F522" s="176" t="s">
        <v>456</v>
      </c>
      <c r="H522" s="177" t="s">
        <v>19</v>
      </c>
      <c r="I522" s="178"/>
      <c r="L522" s="173"/>
      <c r="M522" s="179"/>
      <c r="N522" s="180"/>
      <c r="O522" s="180"/>
      <c r="P522" s="180"/>
      <c r="Q522" s="180"/>
      <c r="R522" s="180"/>
      <c r="S522" s="180"/>
      <c r="T522" s="181"/>
      <c r="AT522" s="177" t="s">
        <v>140</v>
      </c>
      <c r="AU522" s="177" t="s">
        <v>77</v>
      </c>
      <c r="AV522" s="11" t="s">
        <v>74</v>
      </c>
      <c r="AW522" s="11" t="s">
        <v>34</v>
      </c>
      <c r="AX522" s="11" t="s">
        <v>70</v>
      </c>
      <c r="AY522" s="177" t="s">
        <v>131</v>
      </c>
    </row>
    <row r="523" spans="2:51" s="12" customFormat="1" ht="13.5">
      <c r="B523" s="182"/>
      <c r="D523" s="174" t="s">
        <v>140</v>
      </c>
      <c r="E523" s="183" t="s">
        <v>19</v>
      </c>
      <c r="F523" s="184" t="s">
        <v>609</v>
      </c>
      <c r="H523" s="185">
        <v>6.12</v>
      </c>
      <c r="I523" s="186"/>
      <c r="L523" s="182"/>
      <c r="M523" s="187"/>
      <c r="N523" s="188"/>
      <c r="O523" s="188"/>
      <c r="P523" s="188"/>
      <c r="Q523" s="188"/>
      <c r="R523" s="188"/>
      <c r="S523" s="188"/>
      <c r="T523" s="189"/>
      <c r="AT523" s="183" t="s">
        <v>140</v>
      </c>
      <c r="AU523" s="183" t="s">
        <v>77</v>
      </c>
      <c r="AV523" s="12" t="s">
        <v>77</v>
      </c>
      <c r="AW523" s="12" t="s">
        <v>34</v>
      </c>
      <c r="AX523" s="12" t="s">
        <v>70</v>
      </c>
      <c r="AY523" s="183" t="s">
        <v>131</v>
      </c>
    </row>
    <row r="524" spans="2:51" s="13" customFormat="1" ht="13.5">
      <c r="B524" s="190"/>
      <c r="D524" s="191" t="s">
        <v>140</v>
      </c>
      <c r="E524" s="192" t="s">
        <v>19</v>
      </c>
      <c r="F524" s="193" t="s">
        <v>143</v>
      </c>
      <c r="H524" s="194">
        <v>6.12</v>
      </c>
      <c r="I524" s="195"/>
      <c r="L524" s="190"/>
      <c r="M524" s="196"/>
      <c r="N524" s="197"/>
      <c r="O524" s="197"/>
      <c r="P524" s="197"/>
      <c r="Q524" s="197"/>
      <c r="R524" s="197"/>
      <c r="S524" s="197"/>
      <c r="T524" s="198"/>
      <c r="AT524" s="199" t="s">
        <v>140</v>
      </c>
      <c r="AU524" s="199" t="s">
        <v>77</v>
      </c>
      <c r="AV524" s="13" t="s">
        <v>138</v>
      </c>
      <c r="AW524" s="13" t="s">
        <v>34</v>
      </c>
      <c r="AX524" s="13" t="s">
        <v>74</v>
      </c>
      <c r="AY524" s="199" t="s">
        <v>131</v>
      </c>
    </row>
    <row r="525" spans="2:65" s="1" customFormat="1" ht="22.5" customHeight="1">
      <c r="B525" s="160"/>
      <c r="C525" s="161" t="s">
        <v>610</v>
      </c>
      <c r="D525" s="161" t="s">
        <v>133</v>
      </c>
      <c r="E525" s="162" t="s">
        <v>611</v>
      </c>
      <c r="F525" s="163" t="s">
        <v>612</v>
      </c>
      <c r="G525" s="164" t="s">
        <v>212</v>
      </c>
      <c r="H525" s="165">
        <v>118.944</v>
      </c>
      <c r="I525" s="166"/>
      <c r="J525" s="167">
        <f>ROUND(I525*H525,2)</f>
        <v>0</v>
      </c>
      <c r="K525" s="163" t="s">
        <v>137</v>
      </c>
      <c r="L525" s="35"/>
      <c r="M525" s="168" t="s">
        <v>19</v>
      </c>
      <c r="N525" s="169" t="s">
        <v>41</v>
      </c>
      <c r="O525" s="36"/>
      <c r="P525" s="170">
        <f>O525*H525</f>
        <v>0</v>
      </c>
      <c r="Q525" s="170">
        <v>0.00489</v>
      </c>
      <c r="R525" s="170">
        <f>Q525*H525</f>
        <v>0.5816361600000001</v>
      </c>
      <c r="S525" s="170">
        <v>0</v>
      </c>
      <c r="T525" s="171">
        <f>S525*H525</f>
        <v>0</v>
      </c>
      <c r="AR525" s="18" t="s">
        <v>138</v>
      </c>
      <c r="AT525" s="18" t="s">
        <v>133</v>
      </c>
      <c r="AU525" s="18" t="s">
        <v>77</v>
      </c>
      <c r="AY525" s="18" t="s">
        <v>131</v>
      </c>
      <c r="BE525" s="172">
        <f>IF(N525="základní",J525,0)</f>
        <v>0</v>
      </c>
      <c r="BF525" s="172">
        <f>IF(N525="snížená",J525,0)</f>
        <v>0</v>
      </c>
      <c r="BG525" s="172">
        <f>IF(N525="zákl. přenesená",J525,0)</f>
        <v>0</v>
      </c>
      <c r="BH525" s="172">
        <f>IF(N525="sníž. přenesená",J525,0)</f>
        <v>0</v>
      </c>
      <c r="BI525" s="172">
        <f>IF(N525="nulová",J525,0)</f>
        <v>0</v>
      </c>
      <c r="BJ525" s="18" t="s">
        <v>74</v>
      </c>
      <c r="BK525" s="172">
        <f>ROUND(I525*H525,2)</f>
        <v>0</v>
      </c>
      <c r="BL525" s="18" t="s">
        <v>138</v>
      </c>
      <c r="BM525" s="18" t="s">
        <v>613</v>
      </c>
    </row>
    <row r="526" spans="2:51" s="11" customFormat="1" ht="13.5">
      <c r="B526" s="173"/>
      <c r="D526" s="174" t="s">
        <v>140</v>
      </c>
      <c r="E526" s="175" t="s">
        <v>19</v>
      </c>
      <c r="F526" s="176" t="s">
        <v>325</v>
      </c>
      <c r="H526" s="177" t="s">
        <v>19</v>
      </c>
      <c r="I526" s="178"/>
      <c r="L526" s="173"/>
      <c r="M526" s="179"/>
      <c r="N526" s="180"/>
      <c r="O526" s="180"/>
      <c r="P526" s="180"/>
      <c r="Q526" s="180"/>
      <c r="R526" s="180"/>
      <c r="S526" s="180"/>
      <c r="T526" s="181"/>
      <c r="AT526" s="177" t="s">
        <v>140</v>
      </c>
      <c r="AU526" s="177" t="s">
        <v>77</v>
      </c>
      <c r="AV526" s="11" t="s">
        <v>74</v>
      </c>
      <c r="AW526" s="11" t="s">
        <v>34</v>
      </c>
      <c r="AX526" s="11" t="s">
        <v>70</v>
      </c>
      <c r="AY526" s="177" t="s">
        <v>131</v>
      </c>
    </row>
    <row r="527" spans="2:51" s="12" customFormat="1" ht="13.5">
      <c r="B527" s="182"/>
      <c r="D527" s="174" t="s">
        <v>140</v>
      </c>
      <c r="E527" s="183" t="s">
        <v>19</v>
      </c>
      <c r="F527" s="184" t="s">
        <v>594</v>
      </c>
      <c r="H527" s="185">
        <v>3</v>
      </c>
      <c r="I527" s="186"/>
      <c r="L527" s="182"/>
      <c r="M527" s="187"/>
      <c r="N527" s="188"/>
      <c r="O527" s="188"/>
      <c r="P527" s="188"/>
      <c r="Q527" s="188"/>
      <c r="R527" s="188"/>
      <c r="S527" s="188"/>
      <c r="T527" s="189"/>
      <c r="AT527" s="183" t="s">
        <v>140</v>
      </c>
      <c r="AU527" s="183" t="s">
        <v>77</v>
      </c>
      <c r="AV527" s="12" t="s">
        <v>77</v>
      </c>
      <c r="AW527" s="12" t="s">
        <v>34</v>
      </c>
      <c r="AX527" s="12" t="s">
        <v>70</v>
      </c>
      <c r="AY527" s="183" t="s">
        <v>131</v>
      </c>
    </row>
    <row r="528" spans="2:51" s="11" customFormat="1" ht="13.5">
      <c r="B528" s="173"/>
      <c r="D528" s="174" t="s">
        <v>140</v>
      </c>
      <c r="E528" s="175" t="s">
        <v>19</v>
      </c>
      <c r="F528" s="176" t="s">
        <v>614</v>
      </c>
      <c r="H528" s="177" t="s">
        <v>19</v>
      </c>
      <c r="I528" s="178"/>
      <c r="L528" s="173"/>
      <c r="M528" s="179"/>
      <c r="N528" s="180"/>
      <c r="O528" s="180"/>
      <c r="P528" s="180"/>
      <c r="Q528" s="180"/>
      <c r="R528" s="180"/>
      <c r="S528" s="180"/>
      <c r="T528" s="181"/>
      <c r="AT528" s="177" t="s">
        <v>140</v>
      </c>
      <c r="AU528" s="177" t="s">
        <v>77</v>
      </c>
      <c r="AV528" s="11" t="s">
        <v>74</v>
      </c>
      <c r="AW528" s="11" t="s">
        <v>34</v>
      </c>
      <c r="AX528" s="11" t="s">
        <v>70</v>
      </c>
      <c r="AY528" s="177" t="s">
        <v>131</v>
      </c>
    </row>
    <row r="529" spans="2:51" s="11" customFormat="1" ht="13.5">
      <c r="B529" s="173"/>
      <c r="D529" s="174" t="s">
        <v>140</v>
      </c>
      <c r="E529" s="175" t="s">
        <v>19</v>
      </c>
      <c r="F529" s="176" t="s">
        <v>615</v>
      </c>
      <c r="H529" s="177" t="s">
        <v>19</v>
      </c>
      <c r="I529" s="178"/>
      <c r="L529" s="173"/>
      <c r="M529" s="179"/>
      <c r="N529" s="180"/>
      <c r="O529" s="180"/>
      <c r="P529" s="180"/>
      <c r="Q529" s="180"/>
      <c r="R529" s="180"/>
      <c r="S529" s="180"/>
      <c r="T529" s="181"/>
      <c r="AT529" s="177" t="s">
        <v>140</v>
      </c>
      <c r="AU529" s="177" t="s">
        <v>77</v>
      </c>
      <c r="AV529" s="11" t="s">
        <v>74</v>
      </c>
      <c r="AW529" s="11" t="s">
        <v>34</v>
      </c>
      <c r="AX529" s="11" t="s">
        <v>70</v>
      </c>
      <c r="AY529" s="177" t="s">
        <v>131</v>
      </c>
    </row>
    <row r="530" spans="2:51" s="12" customFormat="1" ht="13.5">
      <c r="B530" s="182"/>
      <c r="D530" s="174" t="s">
        <v>140</v>
      </c>
      <c r="E530" s="183" t="s">
        <v>19</v>
      </c>
      <c r="F530" s="184" t="s">
        <v>616</v>
      </c>
      <c r="H530" s="185">
        <v>63.691</v>
      </c>
      <c r="I530" s="186"/>
      <c r="L530" s="182"/>
      <c r="M530" s="187"/>
      <c r="N530" s="188"/>
      <c r="O530" s="188"/>
      <c r="P530" s="188"/>
      <c r="Q530" s="188"/>
      <c r="R530" s="188"/>
      <c r="S530" s="188"/>
      <c r="T530" s="189"/>
      <c r="AT530" s="183" t="s">
        <v>140</v>
      </c>
      <c r="AU530" s="183" t="s">
        <v>77</v>
      </c>
      <c r="AV530" s="12" t="s">
        <v>77</v>
      </c>
      <c r="AW530" s="12" t="s">
        <v>34</v>
      </c>
      <c r="AX530" s="12" t="s">
        <v>70</v>
      </c>
      <c r="AY530" s="183" t="s">
        <v>131</v>
      </c>
    </row>
    <row r="531" spans="2:51" s="11" customFormat="1" ht="13.5">
      <c r="B531" s="173"/>
      <c r="D531" s="174" t="s">
        <v>140</v>
      </c>
      <c r="E531" s="175" t="s">
        <v>19</v>
      </c>
      <c r="F531" s="176" t="s">
        <v>291</v>
      </c>
      <c r="H531" s="177" t="s">
        <v>19</v>
      </c>
      <c r="I531" s="178"/>
      <c r="L531" s="173"/>
      <c r="M531" s="179"/>
      <c r="N531" s="180"/>
      <c r="O531" s="180"/>
      <c r="P531" s="180"/>
      <c r="Q531" s="180"/>
      <c r="R531" s="180"/>
      <c r="S531" s="180"/>
      <c r="T531" s="181"/>
      <c r="AT531" s="177" t="s">
        <v>140</v>
      </c>
      <c r="AU531" s="177" t="s">
        <v>77</v>
      </c>
      <c r="AV531" s="11" t="s">
        <v>74</v>
      </c>
      <c r="AW531" s="11" t="s">
        <v>34</v>
      </c>
      <c r="AX531" s="11" t="s">
        <v>70</v>
      </c>
      <c r="AY531" s="177" t="s">
        <v>131</v>
      </c>
    </row>
    <row r="532" spans="2:51" s="12" customFormat="1" ht="13.5">
      <c r="B532" s="182"/>
      <c r="D532" s="174" t="s">
        <v>140</v>
      </c>
      <c r="E532" s="183" t="s">
        <v>19</v>
      </c>
      <c r="F532" s="184" t="s">
        <v>292</v>
      </c>
      <c r="H532" s="185">
        <v>-15.75</v>
      </c>
      <c r="I532" s="186"/>
      <c r="L532" s="182"/>
      <c r="M532" s="187"/>
      <c r="N532" s="188"/>
      <c r="O532" s="188"/>
      <c r="P532" s="188"/>
      <c r="Q532" s="188"/>
      <c r="R532" s="188"/>
      <c r="S532" s="188"/>
      <c r="T532" s="189"/>
      <c r="AT532" s="183" t="s">
        <v>140</v>
      </c>
      <c r="AU532" s="183" t="s">
        <v>77</v>
      </c>
      <c r="AV532" s="12" t="s">
        <v>77</v>
      </c>
      <c r="AW532" s="12" t="s">
        <v>34</v>
      </c>
      <c r="AX532" s="12" t="s">
        <v>70</v>
      </c>
      <c r="AY532" s="183" t="s">
        <v>131</v>
      </c>
    </row>
    <row r="533" spans="2:51" s="12" customFormat="1" ht="13.5">
      <c r="B533" s="182"/>
      <c r="D533" s="174" t="s">
        <v>140</v>
      </c>
      <c r="E533" s="183" t="s">
        <v>19</v>
      </c>
      <c r="F533" s="184" t="s">
        <v>293</v>
      </c>
      <c r="H533" s="185">
        <v>-2.13</v>
      </c>
      <c r="I533" s="186"/>
      <c r="L533" s="182"/>
      <c r="M533" s="187"/>
      <c r="N533" s="188"/>
      <c r="O533" s="188"/>
      <c r="P533" s="188"/>
      <c r="Q533" s="188"/>
      <c r="R533" s="188"/>
      <c r="S533" s="188"/>
      <c r="T533" s="189"/>
      <c r="AT533" s="183" t="s">
        <v>140</v>
      </c>
      <c r="AU533" s="183" t="s">
        <v>77</v>
      </c>
      <c r="AV533" s="12" t="s">
        <v>77</v>
      </c>
      <c r="AW533" s="12" t="s">
        <v>34</v>
      </c>
      <c r="AX533" s="12" t="s">
        <v>70</v>
      </c>
      <c r="AY533" s="183" t="s">
        <v>131</v>
      </c>
    </row>
    <row r="534" spans="2:51" s="12" customFormat="1" ht="13.5">
      <c r="B534" s="182"/>
      <c r="D534" s="174" t="s">
        <v>140</v>
      </c>
      <c r="E534" s="183" t="s">
        <v>19</v>
      </c>
      <c r="F534" s="184" t="s">
        <v>584</v>
      </c>
      <c r="H534" s="185">
        <v>-1.4</v>
      </c>
      <c r="I534" s="186"/>
      <c r="L534" s="182"/>
      <c r="M534" s="187"/>
      <c r="N534" s="188"/>
      <c r="O534" s="188"/>
      <c r="P534" s="188"/>
      <c r="Q534" s="188"/>
      <c r="R534" s="188"/>
      <c r="S534" s="188"/>
      <c r="T534" s="189"/>
      <c r="AT534" s="183" t="s">
        <v>140</v>
      </c>
      <c r="AU534" s="183" t="s">
        <v>77</v>
      </c>
      <c r="AV534" s="12" t="s">
        <v>77</v>
      </c>
      <c r="AW534" s="12" t="s">
        <v>34</v>
      </c>
      <c r="AX534" s="12" t="s">
        <v>70</v>
      </c>
      <c r="AY534" s="183" t="s">
        <v>131</v>
      </c>
    </row>
    <row r="535" spans="2:51" s="12" customFormat="1" ht="13.5">
      <c r="B535" s="182"/>
      <c r="D535" s="174" t="s">
        <v>140</v>
      </c>
      <c r="E535" s="183" t="s">
        <v>19</v>
      </c>
      <c r="F535" s="184" t="s">
        <v>585</v>
      </c>
      <c r="H535" s="185">
        <v>-3.74</v>
      </c>
      <c r="I535" s="186"/>
      <c r="L535" s="182"/>
      <c r="M535" s="187"/>
      <c r="N535" s="188"/>
      <c r="O535" s="188"/>
      <c r="P535" s="188"/>
      <c r="Q535" s="188"/>
      <c r="R535" s="188"/>
      <c r="S535" s="188"/>
      <c r="T535" s="189"/>
      <c r="AT535" s="183" t="s">
        <v>140</v>
      </c>
      <c r="AU535" s="183" t="s">
        <v>77</v>
      </c>
      <c r="AV535" s="12" t="s">
        <v>77</v>
      </c>
      <c r="AW535" s="12" t="s">
        <v>34</v>
      </c>
      <c r="AX535" s="12" t="s">
        <v>70</v>
      </c>
      <c r="AY535" s="183" t="s">
        <v>131</v>
      </c>
    </row>
    <row r="536" spans="2:51" s="12" customFormat="1" ht="13.5">
      <c r="B536" s="182"/>
      <c r="D536" s="174" t="s">
        <v>140</v>
      </c>
      <c r="E536" s="183" t="s">
        <v>19</v>
      </c>
      <c r="F536" s="184" t="s">
        <v>617</v>
      </c>
      <c r="H536" s="185">
        <v>-2.75</v>
      </c>
      <c r="I536" s="186"/>
      <c r="L536" s="182"/>
      <c r="M536" s="187"/>
      <c r="N536" s="188"/>
      <c r="O536" s="188"/>
      <c r="P536" s="188"/>
      <c r="Q536" s="188"/>
      <c r="R536" s="188"/>
      <c r="S536" s="188"/>
      <c r="T536" s="189"/>
      <c r="AT536" s="183" t="s">
        <v>140</v>
      </c>
      <c r="AU536" s="183" t="s">
        <v>77</v>
      </c>
      <c r="AV536" s="12" t="s">
        <v>77</v>
      </c>
      <c r="AW536" s="12" t="s">
        <v>34</v>
      </c>
      <c r="AX536" s="12" t="s">
        <v>70</v>
      </c>
      <c r="AY536" s="183" t="s">
        <v>131</v>
      </c>
    </row>
    <row r="537" spans="2:51" s="11" customFormat="1" ht="13.5">
      <c r="B537" s="173"/>
      <c r="D537" s="174" t="s">
        <v>140</v>
      </c>
      <c r="E537" s="175" t="s">
        <v>19</v>
      </c>
      <c r="F537" s="176" t="s">
        <v>618</v>
      </c>
      <c r="H537" s="177" t="s">
        <v>19</v>
      </c>
      <c r="I537" s="178"/>
      <c r="L537" s="173"/>
      <c r="M537" s="179"/>
      <c r="N537" s="180"/>
      <c r="O537" s="180"/>
      <c r="P537" s="180"/>
      <c r="Q537" s="180"/>
      <c r="R537" s="180"/>
      <c r="S537" s="180"/>
      <c r="T537" s="181"/>
      <c r="AT537" s="177" t="s">
        <v>140</v>
      </c>
      <c r="AU537" s="177" t="s">
        <v>77</v>
      </c>
      <c r="AV537" s="11" t="s">
        <v>74</v>
      </c>
      <c r="AW537" s="11" t="s">
        <v>34</v>
      </c>
      <c r="AX537" s="11" t="s">
        <v>70</v>
      </c>
      <c r="AY537" s="177" t="s">
        <v>131</v>
      </c>
    </row>
    <row r="538" spans="2:51" s="12" customFormat="1" ht="13.5">
      <c r="B538" s="182"/>
      <c r="D538" s="174" t="s">
        <v>140</v>
      </c>
      <c r="E538" s="183" t="s">
        <v>19</v>
      </c>
      <c r="F538" s="184" t="s">
        <v>619</v>
      </c>
      <c r="H538" s="185">
        <v>64.118</v>
      </c>
      <c r="I538" s="186"/>
      <c r="L538" s="182"/>
      <c r="M538" s="187"/>
      <c r="N538" s="188"/>
      <c r="O538" s="188"/>
      <c r="P538" s="188"/>
      <c r="Q538" s="188"/>
      <c r="R538" s="188"/>
      <c r="S538" s="188"/>
      <c r="T538" s="189"/>
      <c r="AT538" s="183" t="s">
        <v>140</v>
      </c>
      <c r="AU538" s="183" t="s">
        <v>77</v>
      </c>
      <c r="AV538" s="12" t="s">
        <v>77</v>
      </c>
      <c r="AW538" s="12" t="s">
        <v>34</v>
      </c>
      <c r="AX538" s="12" t="s">
        <v>70</v>
      </c>
      <c r="AY538" s="183" t="s">
        <v>131</v>
      </c>
    </row>
    <row r="539" spans="2:51" s="11" customFormat="1" ht="13.5">
      <c r="B539" s="173"/>
      <c r="D539" s="174" t="s">
        <v>140</v>
      </c>
      <c r="E539" s="175" t="s">
        <v>19</v>
      </c>
      <c r="F539" s="176" t="s">
        <v>281</v>
      </c>
      <c r="H539" s="177" t="s">
        <v>19</v>
      </c>
      <c r="I539" s="178"/>
      <c r="L539" s="173"/>
      <c r="M539" s="179"/>
      <c r="N539" s="180"/>
      <c r="O539" s="180"/>
      <c r="P539" s="180"/>
      <c r="Q539" s="180"/>
      <c r="R539" s="180"/>
      <c r="S539" s="180"/>
      <c r="T539" s="181"/>
      <c r="AT539" s="177" t="s">
        <v>140</v>
      </c>
      <c r="AU539" s="177" t="s">
        <v>77</v>
      </c>
      <c r="AV539" s="11" t="s">
        <v>74</v>
      </c>
      <c r="AW539" s="11" t="s">
        <v>34</v>
      </c>
      <c r="AX539" s="11" t="s">
        <v>70</v>
      </c>
      <c r="AY539" s="177" t="s">
        <v>131</v>
      </c>
    </row>
    <row r="540" spans="2:51" s="12" customFormat="1" ht="13.5">
      <c r="B540" s="182"/>
      <c r="D540" s="174" t="s">
        <v>140</v>
      </c>
      <c r="E540" s="183" t="s">
        <v>19</v>
      </c>
      <c r="F540" s="184" t="s">
        <v>573</v>
      </c>
      <c r="H540" s="185">
        <v>-2.2</v>
      </c>
      <c r="I540" s="186"/>
      <c r="L540" s="182"/>
      <c r="M540" s="187"/>
      <c r="N540" s="188"/>
      <c r="O540" s="188"/>
      <c r="P540" s="188"/>
      <c r="Q540" s="188"/>
      <c r="R540" s="188"/>
      <c r="S540" s="188"/>
      <c r="T540" s="189"/>
      <c r="AT540" s="183" t="s">
        <v>140</v>
      </c>
      <c r="AU540" s="183" t="s">
        <v>77</v>
      </c>
      <c r="AV540" s="12" t="s">
        <v>77</v>
      </c>
      <c r="AW540" s="12" t="s">
        <v>34</v>
      </c>
      <c r="AX540" s="12" t="s">
        <v>70</v>
      </c>
      <c r="AY540" s="183" t="s">
        <v>131</v>
      </c>
    </row>
    <row r="541" spans="2:51" s="12" customFormat="1" ht="13.5">
      <c r="B541" s="182"/>
      <c r="D541" s="174" t="s">
        <v>140</v>
      </c>
      <c r="E541" s="183" t="s">
        <v>19</v>
      </c>
      <c r="F541" s="184" t="s">
        <v>620</v>
      </c>
      <c r="H541" s="185">
        <v>-2.11</v>
      </c>
      <c r="I541" s="186"/>
      <c r="L541" s="182"/>
      <c r="M541" s="187"/>
      <c r="N541" s="188"/>
      <c r="O541" s="188"/>
      <c r="P541" s="188"/>
      <c r="Q541" s="188"/>
      <c r="R541" s="188"/>
      <c r="S541" s="188"/>
      <c r="T541" s="189"/>
      <c r="AT541" s="183" t="s">
        <v>140</v>
      </c>
      <c r="AU541" s="183" t="s">
        <v>77</v>
      </c>
      <c r="AV541" s="12" t="s">
        <v>77</v>
      </c>
      <c r="AW541" s="12" t="s">
        <v>34</v>
      </c>
      <c r="AX541" s="12" t="s">
        <v>70</v>
      </c>
      <c r="AY541" s="183" t="s">
        <v>131</v>
      </c>
    </row>
    <row r="542" spans="2:51" s="11" customFormat="1" ht="13.5">
      <c r="B542" s="173"/>
      <c r="D542" s="174" t="s">
        <v>140</v>
      </c>
      <c r="E542" s="175" t="s">
        <v>19</v>
      </c>
      <c r="F542" s="176" t="s">
        <v>621</v>
      </c>
      <c r="H542" s="177" t="s">
        <v>19</v>
      </c>
      <c r="I542" s="178"/>
      <c r="L542" s="173"/>
      <c r="M542" s="179"/>
      <c r="N542" s="180"/>
      <c r="O542" s="180"/>
      <c r="P542" s="180"/>
      <c r="Q542" s="180"/>
      <c r="R542" s="180"/>
      <c r="S542" s="180"/>
      <c r="T542" s="181"/>
      <c r="AT542" s="177" t="s">
        <v>140</v>
      </c>
      <c r="AU542" s="177" t="s">
        <v>77</v>
      </c>
      <c r="AV542" s="11" t="s">
        <v>74</v>
      </c>
      <c r="AW542" s="11" t="s">
        <v>34</v>
      </c>
      <c r="AX542" s="11" t="s">
        <v>70</v>
      </c>
      <c r="AY542" s="177" t="s">
        <v>131</v>
      </c>
    </row>
    <row r="543" spans="2:51" s="12" customFormat="1" ht="13.5">
      <c r="B543" s="182"/>
      <c r="D543" s="174" t="s">
        <v>140</v>
      </c>
      <c r="E543" s="183" t="s">
        <v>19</v>
      </c>
      <c r="F543" s="184" t="s">
        <v>622</v>
      </c>
      <c r="H543" s="185">
        <v>2.64</v>
      </c>
      <c r="I543" s="186"/>
      <c r="L543" s="182"/>
      <c r="M543" s="187"/>
      <c r="N543" s="188"/>
      <c r="O543" s="188"/>
      <c r="P543" s="188"/>
      <c r="Q543" s="188"/>
      <c r="R543" s="188"/>
      <c r="S543" s="188"/>
      <c r="T543" s="189"/>
      <c r="AT543" s="183" t="s">
        <v>140</v>
      </c>
      <c r="AU543" s="183" t="s">
        <v>77</v>
      </c>
      <c r="AV543" s="12" t="s">
        <v>77</v>
      </c>
      <c r="AW543" s="12" t="s">
        <v>34</v>
      </c>
      <c r="AX543" s="12" t="s">
        <v>70</v>
      </c>
      <c r="AY543" s="183" t="s">
        <v>131</v>
      </c>
    </row>
    <row r="544" spans="2:51" s="11" customFormat="1" ht="13.5">
      <c r="B544" s="173"/>
      <c r="D544" s="174" t="s">
        <v>140</v>
      </c>
      <c r="E544" s="175" t="s">
        <v>19</v>
      </c>
      <c r="F544" s="176" t="s">
        <v>623</v>
      </c>
      <c r="H544" s="177" t="s">
        <v>19</v>
      </c>
      <c r="I544" s="178"/>
      <c r="L544" s="173"/>
      <c r="M544" s="179"/>
      <c r="N544" s="180"/>
      <c r="O544" s="180"/>
      <c r="P544" s="180"/>
      <c r="Q544" s="180"/>
      <c r="R544" s="180"/>
      <c r="S544" s="180"/>
      <c r="T544" s="181"/>
      <c r="AT544" s="177" t="s">
        <v>140</v>
      </c>
      <c r="AU544" s="177" t="s">
        <v>77</v>
      </c>
      <c r="AV544" s="11" t="s">
        <v>74</v>
      </c>
      <c r="AW544" s="11" t="s">
        <v>34</v>
      </c>
      <c r="AX544" s="11" t="s">
        <v>70</v>
      </c>
      <c r="AY544" s="177" t="s">
        <v>131</v>
      </c>
    </row>
    <row r="545" spans="2:51" s="12" customFormat="1" ht="13.5">
      <c r="B545" s="182"/>
      <c r="D545" s="174" t="s">
        <v>140</v>
      </c>
      <c r="E545" s="183" t="s">
        <v>19</v>
      </c>
      <c r="F545" s="184" t="s">
        <v>624</v>
      </c>
      <c r="H545" s="185">
        <v>15.575</v>
      </c>
      <c r="I545" s="186"/>
      <c r="L545" s="182"/>
      <c r="M545" s="187"/>
      <c r="N545" s="188"/>
      <c r="O545" s="188"/>
      <c r="P545" s="188"/>
      <c r="Q545" s="188"/>
      <c r="R545" s="188"/>
      <c r="S545" s="188"/>
      <c r="T545" s="189"/>
      <c r="AT545" s="183" t="s">
        <v>140</v>
      </c>
      <c r="AU545" s="183" t="s">
        <v>77</v>
      </c>
      <c r="AV545" s="12" t="s">
        <v>77</v>
      </c>
      <c r="AW545" s="12" t="s">
        <v>34</v>
      </c>
      <c r="AX545" s="12" t="s">
        <v>70</v>
      </c>
      <c r="AY545" s="183" t="s">
        <v>131</v>
      </c>
    </row>
    <row r="546" spans="2:51" s="13" customFormat="1" ht="13.5">
      <c r="B546" s="190"/>
      <c r="D546" s="191" t="s">
        <v>140</v>
      </c>
      <c r="E546" s="192" t="s">
        <v>19</v>
      </c>
      <c r="F546" s="193" t="s">
        <v>143</v>
      </c>
      <c r="H546" s="194">
        <v>118.944</v>
      </c>
      <c r="I546" s="195"/>
      <c r="L546" s="190"/>
      <c r="M546" s="196"/>
      <c r="N546" s="197"/>
      <c r="O546" s="197"/>
      <c r="P546" s="197"/>
      <c r="Q546" s="197"/>
      <c r="R546" s="197"/>
      <c r="S546" s="197"/>
      <c r="T546" s="198"/>
      <c r="AT546" s="199" t="s">
        <v>140</v>
      </c>
      <c r="AU546" s="199" t="s">
        <v>77</v>
      </c>
      <c r="AV546" s="13" t="s">
        <v>138</v>
      </c>
      <c r="AW546" s="13" t="s">
        <v>34</v>
      </c>
      <c r="AX546" s="13" t="s">
        <v>74</v>
      </c>
      <c r="AY546" s="199" t="s">
        <v>131</v>
      </c>
    </row>
    <row r="547" spans="2:65" s="1" customFormat="1" ht="22.5" customHeight="1">
      <c r="B547" s="160"/>
      <c r="C547" s="161" t="s">
        <v>625</v>
      </c>
      <c r="D547" s="161" t="s">
        <v>133</v>
      </c>
      <c r="E547" s="162" t="s">
        <v>626</v>
      </c>
      <c r="F547" s="163" t="s">
        <v>627</v>
      </c>
      <c r="G547" s="164" t="s">
        <v>212</v>
      </c>
      <c r="H547" s="165">
        <v>4.12</v>
      </c>
      <c r="I547" s="166"/>
      <c r="J547" s="167">
        <f>ROUND(I547*H547,2)</f>
        <v>0</v>
      </c>
      <c r="K547" s="163" t="s">
        <v>137</v>
      </c>
      <c r="L547" s="35"/>
      <c r="M547" s="168" t="s">
        <v>19</v>
      </c>
      <c r="N547" s="169" t="s">
        <v>41</v>
      </c>
      <c r="O547" s="36"/>
      <c r="P547" s="170">
        <f>O547*H547</f>
        <v>0</v>
      </c>
      <c r="Q547" s="170">
        <v>0.0082497</v>
      </c>
      <c r="R547" s="170">
        <f>Q547*H547</f>
        <v>0.033988764000000005</v>
      </c>
      <c r="S547" s="170">
        <v>0</v>
      </c>
      <c r="T547" s="171">
        <f>S547*H547</f>
        <v>0</v>
      </c>
      <c r="AR547" s="18" t="s">
        <v>138</v>
      </c>
      <c r="AT547" s="18" t="s">
        <v>133</v>
      </c>
      <c r="AU547" s="18" t="s">
        <v>77</v>
      </c>
      <c r="AY547" s="18" t="s">
        <v>131</v>
      </c>
      <c r="BE547" s="172">
        <f>IF(N547="základní",J547,0)</f>
        <v>0</v>
      </c>
      <c r="BF547" s="172">
        <f>IF(N547="snížená",J547,0)</f>
        <v>0</v>
      </c>
      <c r="BG547" s="172">
        <f>IF(N547="zákl. přenesená",J547,0)</f>
        <v>0</v>
      </c>
      <c r="BH547" s="172">
        <f>IF(N547="sníž. přenesená",J547,0)</f>
        <v>0</v>
      </c>
      <c r="BI547" s="172">
        <f>IF(N547="nulová",J547,0)</f>
        <v>0</v>
      </c>
      <c r="BJ547" s="18" t="s">
        <v>74</v>
      </c>
      <c r="BK547" s="172">
        <f>ROUND(I547*H547,2)</f>
        <v>0</v>
      </c>
      <c r="BL547" s="18" t="s">
        <v>138</v>
      </c>
      <c r="BM547" s="18" t="s">
        <v>628</v>
      </c>
    </row>
    <row r="548" spans="2:51" s="11" customFormat="1" ht="13.5">
      <c r="B548" s="173"/>
      <c r="D548" s="174" t="s">
        <v>140</v>
      </c>
      <c r="E548" s="175" t="s">
        <v>19</v>
      </c>
      <c r="F548" s="176" t="s">
        <v>629</v>
      </c>
      <c r="H548" s="177" t="s">
        <v>19</v>
      </c>
      <c r="I548" s="178"/>
      <c r="L548" s="173"/>
      <c r="M548" s="179"/>
      <c r="N548" s="180"/>
      <c r="O548" s="180"/>
      <c r="P548" s="180"/>
      <c r="Q548" s="180"/>
      <c r="R548" s="180"/>
      <c r="S548" s="180"/>
      <c r="T548" s="181"/>
      <c r="AT548" s="177" t="s">
        <v>140</v>
      </c>
      <c r="AU548" s="177" t="s">
        <v>77</v>
      </c>
      <c r="AV548" s="11" t="s">
        <v>74</v>
      </c>
      <c r="AW548" s="11" t="s">
        <v>34</v>
      </c>
      <c r="AX548" s="11" t="s">
        <v>70</v>
      </c>
      <c r="AY548" s="177" t="s">
        <v>131</v>
      </c>
    </row>
    <row r="549" spans="2:51" s="12" customFormat="1" ht="13.5">
      <c r="B549" s="182"/>
      <c r="D549" s="174" t="s">
        <v>140</v>
      </c>
      <c r="E549" s="183" t="s">
        <v>19</v>
      </c>
      <c r="F549" s="184" t="s">
        <v>630</v>
      </c>
      <c r="H549" s="185">
        <v>4.12</v>
      </c>
      <c r="I549" s="186"/>
      <c r="L549" s="182"/>
      <c r="M549" s="187"/>
      <c r="N549" s="188"/>
      <c r="O549" s="188"/>
      <c r="P549" s="188"/>
      <c r="Q549" s="188"/>
      <c r="R549" s="188"/>
      <c r="S549" s="188"/>
      <c r="T549" s="189"/>
      <c r="AT549" s="183" t="s">
        <v>140</v>
      </c>
      <c r="AU549" s="183" t="s">
        <v>77</v>
      </c>
      <c r="AV549" s="12" t="s">
        <v>77</v>
      </c>
      <c r="AW549" s="12" t="s">
        <v>34</v>
      </c>
      <c r="AX549" s="12" t="s">
        <v>70</v>
      </c>
      <c r="AY549" s="183" t="s">
        <v>131</v>
      </c>
    </row>
    <row r="550" spans="2:51" s="13" customFormat="1" ht="13.5">
      <c r="B550" s="190"/>
      <c r="D550" s="191" t="s">
        <v>140</v>
      </c>
      <c r="E550" s="192" t="s">
        <v>19</v>
      </c>
      <c r="F550" s="193" t="s">
        <v>143</v>
      </c>
      <c r="H550" s="194">
        <v>4.12</v>
      </c>
      <c r="I550" s="195"/>
      <c r="L550" s="190"/>
      <c r="M550" s="196"/>
      <c r="N550" s="197"/>
      <c r="O550" s="197"/>
      <c r="P550" s="197"/>
      <c r="Q550" s="197"/>
      <c r="R550" s="197"/>
      <c r="S550" s="197"/>
      <c r="T550" s="198"/>
      <c r="AT550" s="199" t="s">
        <v>140</v>
      </c>
      <c r="AU550" s="199" t="s">
        <v>77</v>
      </c>
      <c r="AV550" s="13" t="s">
        <v>138</v>
      </c>
      <c r="AW550" s="13" t="s">
        <v>34</v>
      </c>
      <c r="AX550" s="13" t="s">
        <v>74</v>
      </c>
      <c r="AY550" s="199" t="s">
        <v>131</v>
      </c>
    </row>
    <row r="551" spans="2:65" s="1" customFormat="1" ht="22.5" customHeight="1">
      <c r="B551" s="160"/>
      <c r="C551" s="212" t="s">
        <v>631</v>
      </c>
      <c r="D551" s="212" t="s">
        <v>632</v>
      </c>
      <c r="E551" s="213" t="s">
        <v>633</v>
      </c>
      <c r="F551" s="214" t="s">
        <v>634</v>
      </c>
      <c r="G551" s="215" t="s">
        <v>212</v>
      </c>
      <c r="H551" s="216">
        <v>4.532</v>
      </c>
      <c r="I551" s="217"/>
      <c r="J551" s="218">
        <f>ROUND(I551*H551,2)</f>
        <v>0</v>
      </c>
      <c r="K551" s="214" t="s">
        <v>137</v>
      </c>
      <c r="L551" s="219"/>
      <c r="M551" s="220" t="s">
        <v>19</v>
      </c>
      <c r="N551" s="221" t="s">
        <v>41</v>
      </c>
      <c r="O551" s="36"/>
      <c r="P551" s="170">
        <f>O551*H551</f>
        <v>0</v>
      </c>
      <c r="Q551" s="170">
        <v>0.0009</v>
      </c>
      <c r="R551" s="170">
        <f>Q551*H551</f>
        <v>0.0040788</v>
      </c>
      <c r="S551" s="170">
        <v>0</v>
      </c>
      <c r="T551" s="171">
        <f>S551*H551</f>
        <v>0</v>
      </c>
      <c r="AR551" s="18" t="s">
        <v>183</v>
      </c>
      <c r="AT551" s="18" t="s">
        <v>632</v>
      </c>
      <c r="AU551" s="18" t="s">
        <v>77</v>
      </c>
      <c r="AY551" s="18" t="s">
        <v>131</v>
      </c>
      <c r="BE551" s="172">
        <f>IF(N551="základní",J551,0)</f>
        <v>0</v>
      </c>
      <c r="BF551" s="172">
        <f>IF(N551="snížená",J551,0)</f>
        <v>0</v>
      </c>
      <c r="BG551" s="172">
        <f>IF(N551="zákl. přenesená",J551,0)</f>
        <v>0</v>
      </c>
      <c r="BH551" s="172">
        <f>IF(N551="sníž. přenesená",J551,0)</f>
        <v>0</v>
      </c>
      <c r="BI551" s="172">
        <f>IF(N551="nulová",J551,0)</f>
        <v>0</v>
      </c>
      <c r="BJ551" s="18" t="s">
        <v>74</v>
      </c>
      <c r="BK551" s="172">
        <f>ROUND(I551*H551,2)</f>
        <v>0</v>
      </c>
      <c r="BL551" s="18" t="s">
        <v>138</v>
      </c>
      <c r="BM551" s="18" t="s">
        <v>635</v>
      </c>
    </row>
    <row r="552" spans="2:51" s="11" customFormat="1" ht="13.5">
      <c r="B552" s="173"/>
      <c r="D552" s="174" t="s">
        <v>140</v>
      </c>
      <c r="E552" s="175" t="s">
        <v>19</v>
      </c>
      <c r="F552" s="176" t="s">
        <v>636</v>
      </c>
      <c r="H552" s="177" t="s">
        <v>19</v>
      </c>
      <c r="I552" s="178"/>
      <c r="L552" s="173"/>
      <c r="M552" s="179"/>
      <c r="N552" s="180"/>
      <c r="O552" s="180"/>
      <c r="P552" s="180"/>
      <c r="Q552" s="180"/>
      <c r="R552" s="180"/>
      <c r="S552" s="180"/>
      <c r="T552" s="181"/>
      <c r="AT552" s="177" t="s">
        <v>140</v>
      </c>
      <c r="AU552" s="177" t="s">
        <v>77</v>
      </c>
      <c r="AV552" s="11" t="s">
        <v>74</v>
      </c>
      <c r="AW552" s="11" t="s">
        <v>34</v>
      </c>
      <c r="AX552" s="11" t="s">
        <v>70</v>
      </c>
      <c r="AY552" s="177" t="s">
        <v>131</v>
      </c>
    </row>
    <row r="553" spans="2:51" s="11" customFormat="1" ht="13.5">
      <c r="B553" s="173"/>
      <c r="D553" s="174" t="s">
        <v>140</v>
      </c>
      <c r="E553" s="175" t="s">
        <v>19</v>
      </c>
      <c r="F553" s="176" t="s">
        <v>629</v>
      </c>
      <c r="H553" s="177" t="s">
        <v>19</v>
      </c>
      <c r="I553" s="178"/>
      <c r="L553" s="173"/>
      <c r="M553" s="179"/>
      <c r="N553" s="180"/>
      <c r="O553" s="180"/>
      <c r="P553" s="180"/>
      <c r="Q553" s="180"/>
      <c r="R553" s="180"/>
      <c r="S553" s="180"/>
      <c r="T553" s="181"/>
      <c r="AT553" s="177" t="s">
        <v>140</v>
      </c>
      <c r="AU553" s="177" t="s">
        <v>77</v>
      </c>
      <c r="AV553" s="11" t="s">
        <v>74</v>
      </c>
      <c r="AW553" s="11" t="s">
        <v>34</v>
      </c>
      <c r="AX553" s="11" t="s">
        <v>70</v>
      </c>
      <c r="AY553" s="177" t="s">
        <v>131</v>
      </c>
    </row>
    <row r="554" spans="2:51" s="12" customFormat="1" ht="13.5">
      <c r="B554" s="182"/>
      <c r="D554" s="174" t="s">
        <v>140</v>
      </c>
      <c r="E554" s="183" t="s">
        <v>19</v>
      </c>
      <c r="F554" s="184" t="s">
        <v>637</v>
      </c>
      <c r="H554" s="185">
        <v>4.532</v>
      </c>
      <c r="I554" s="186"/>
      <c r="L554" s="182"/>
      <c r="M554" s="187"/>
      <c r="N554" s="188"/>
      <c r="O554" s="188"/>
      <c r="P554" s="188"/>
      <c r="Q554" s="188"/>
      <c r="R554" s="188"/>
      <c r="S554" s="188"/>
      <c r="T554" s="189"/>
      <c r="AT554" s="183" t="s">
        <v>140</v>
      </c>
      <c r="AU554" s="183" t="s">
        <v>77</v>
      </c>
      <c r="AV554" s="12" t="s">
        <v>77</v>
      </c>
      <c r="AW554" s="12" t="s">
        <v>34</v>
      </c>
      <c r="AX554" s="12" t="s">
        <v>70</v>
      </c>
      <c r="AY554" s="183" t="s">
        <v>131</v>
      </c>
    </row>
    <row r="555" spans="2:51" s="13" customFormat="1" ht="13.5">
      <c r="B555" s="190"/>
      <c r="D555" s="191" t="s">
        <v>140</v>
      </c>
      <c r="E555" s="192" t="s">
        <v>19</v>
      </c>
      <c r="F555" s="193" t="s">
        <v>143</v>
      </c>
      <c r="H555" s="194">
        <v>4.532</v>
      </c>
      <c r="I555" s="195"/>
      <c r="L555" s="190"/>
      <c r="M555" s="196"/>
      <c r="N555" s="197"/>
      <c r="O555" s="197"/>
      <c r="P555" s="197"/>
      <c r="Q555" s="197"/>
      <c r="R555" s="197"/>
      <c r="S555" s="197"/>
      <c r="T555" s="198"/>
      <c r="AT555" s="199" t="s">
        <v>140</v>
      </c>
      <c r="AU555" s="199" t="s">
        <v>77</v>
      </c>
      <c r="AV555" s="13" t="s">
        <v>138</v>
      </c>
      <c r="AW555" s="13" t="s">
        <v>34</v>
      </c>
      <c r="AX555" s="13" t="s">
        <v>74</v>
      </c>
      <c r="AY555" s="199" t="s">
        <v>131</v>
      </c>
    </row>
    <row r="556" spans="2:65" s="1" customFormat="1" ht="22.5" customHeight="1">
      <c r="B556" s="160"/>
      <c r="C556" s="161" t="s">
        <v>638</v>
      </c>
      <c r="D556" s="161" t="s">
        <v>133</v>
      </c>
      <c r="E556" s="162" t="s">
        <v>639</v>
      </c>
      <c r="F556" s="163" t="s">
        <v>640</v>
      </c>
      <c r="G556" s="164" t="s">
        <v>488</v>
      </c>
      <c r="H556" s="165">
        <v>10</v>
      </c>
      <c r="I556" s="166"/>
      <c r="J556" s="167">
        <f>ROUND(I556*H556,2)</f>
        <v>0</v>
      </c>
      <c r="K556" s="163" t="s">
        <v>137</v>
      </c>
      <c r="L556" s="35"/>
      <c r="M556" s="168" t="s">
        <v>19</v>
      </c>
      <c r="N556" s="169" t="s">
        <v>41</v>
      </c>
      <c r="O556" s="36"/>
      <c r="P556" s="170">
        <f>O556*H556</f>
        <v>0</v>
      </c>
      <c r="Q556" s="170">
        <v>0.00025017</v>
      </c>
      <c r="R556" s="170">
        <f>Q556*H556</f>
        <v>0.0025017000000000004</v>
      </c>
      <c r="S556" s="170">
        <v>0</v>
      </c>
      <c r="T556" s="171">
        <f>S556*H556</f>
        <v>0</v>
      </c>
      <c r="AR556" s="18" t="s">
        <v>138</v>
      </c>
      <c r="AT556" s="18" t="s">
        <v>133</v>
      </c>
      <c r="AU556" s="18" t="s">
        <v>77</v>
      </c>
      <c r="AY556" s="18" t="s">
        <v>131</v>
      </c>
      <c r="BE556" s="172">
        <f>IF(N556="základní",J556,0)</f>
        <v>0</v>
      </c>
      <c r="BF556" s="172">
        <f>IF(N556="snížená",J556,0)</f>
        <v>0</v>
      </c>
      <c r="BG556" s="172">
        <f>IF(N556="zákl. přenesená",J556,0)</f>
        <v>0</v>
      </c>
      <c r="BH556" s="172">
        <f>IF(N556="sníž. přenesená",J556,0)</f>
        <v>0</v>
      </c>
      <c r="BI556" s="172">
        <f>IF(N556="nulová",J556,0)</f>
        <v>0</v>
      </c>
      <c r="BJ556" s="18" t="s">
        <v>74</v>
      </c>
      <c r="BK556" s="172">
        <f>ROUND(I556*H556,2)</f>
        <v>0</v>
      </c>
      <c r="BL556" s="18" t="s">
        <v>138</v>
      </c>
      <c r="BM556" s="18" t="s">
        <v>641</v>
      </c>
    </row>
    <row r="557" spans="2:65" s="1" customFormat="1" ht="22.5" customHeight="1">
      <c r="B557" s="160"/>
      <c r="C557" s="212" t="s">
        <v>642</v>
      </c>
      <c r="D557" s="212" t="s">
        <v>632</v>
      </c>
      <c r="E557" s="213" t="s">
        <v>643</v>
      </c>
      <c r="F557" s="214" t="s">
        <v>644</v>
      </c>
      <c r="G557" s="215" t="s">
        <v>488</v>
      </c>
      <c r="H557" s="216">
        <v>10.5</v>
      </c>
      <c r="I557" s="217"/>
      <c r="J557" s="218">
        <f>ROUND(I557*H557,2)</f>
        <v>0</v>
      </c>
      <c r="K557" s="214" t="s">
        <v>137</v>
      </c>
      <c r="L557" s="219"/>
      <c r="M557" s="220" t="s">
        <v>19</v>
      </c>
      <c r="N557" s="221" t="s">
        <v>41</v>
      </c>
      <c r="O557" s="36"/>
      <c r="P557" s="170">
        <f>O557*H557</f>
        <v>0</v>
      </c>
      <c r="Q557" s="170">
        <v>3E-05</v>
      </c>
      <c r="R557" s="170">
        <f>Q557*H557</f>
        <v>0.000315</v>
      </c>
      <c r="S557" s="170">
        <v>0</v>
      </c>
      <c r="T557" s="171">
        <f>S557*H557</f>
        <v>0</v>
      </c>
      <c r="AR557" s="18" t="s">
        <v>183</v>
      </c>
      <c r="AT557" s="18" t="s">
        <v>632</v>
      </c>
      <c r="AU557" s="18" t="s">
        <v>77</v>
      </c>
      <c r="AY557" s="18" t="s">
        <v>131</v>
      </c>
      <c r="BE557" s="172">
        <f>IF(N557="základní",J557,0)</f>
        <v>0</v>
      </c>
      <c r="BF557" s="172">
        <f>IF(N557="snížená",J557,0)</f>
        <v>0</v>
      </c>
      <c r="BG557" s="172">
        <f>IF(N557="zákl. přenesená",J557,0)</f>
        <v>0</v>
      </c>
      <c r="BH557" s="172">
        <f>IF(N557="sníž. přenesená",J557,0)</f>
        <v>0</v>
      </c>
      <c r="BI557" s="172">
        <f>IF(N557="nulová",J557,0)</f>
        <v>0</v>
      </c>
      <c r="BJ557" s="18" t="s">
        <v>74</v>
      </c>
      <c r="BK557" s="172">
        <f>ROUND(I557*H557,2)</f>
        <v>0</v>
      </c>
      <c r="BL557" s="18" t="s">
        <v>138</v>
      </c>
      <c r="BM557" s="18" t="s">
        <v>645</v>
      </c>
    </row>
    <row r="558" spans="2:51" s="12" customFormat="1" ht="13.5">
      <c r="B558" s="182"/>
      <c r="D558" s="191" t="s">
        <v>140</v>
      </c>
      <c r="F558" s="222" t="s">
        <v>646</v>
      </c>
      <c r="H558" s="223">
        <v>10.5</v>
      </c>
      <c r="I558" s="186"/>
      <c r="L558" s="182"/>
      <c r="M558" s="187"/>
      <c r="N558" s="188"/>
      <c r="O558" s="188"/>
      <c r="P558" s="188"/>
      <c r="Q558" s="188"/>
      <c r="R558" s="188"/>
      <c r="S558" s="188"/>
      <c r="T558" s="189"/>
      <c r="AT558" s="183" t="s">
        <v>140</v>
      </c>
      <c r="AU558" s="183" t="s">
        <v>77</v>
      </c>
      <c r="AV558" s="12" t="s">
        <v>77</v>
      </c>
      <c r="AW558" s="12" t="s">
        <v>4</v>
      </c>
      <c r="AX558" s="12" t="s">
        <v>74</v>
      </c>
      <c r="AY558" s="183" t="s">
        <v>131</v>
      </c>
    </row>
    <row r="559" spans="2:65" s="1" customFormat="1" ht="22.5" customHeight="1">
      <c r="B559" s="160"/>
      <c r="C559" s="161" t="s">
        <v>647</v>
      </c>
      <c r="D559" s="161" t="s">
        <v>133</v>
      </c>
      <c r="E559" s="162" t="s">
        <v>648</v>
      </c>
      <c r="F559" s="163" t="s">
        <v>649</v>
      </c>
      <c r="G559" s="164" t="s">
        <v>212</v>
      </c>
      <c r="H559" s="165">
        <v>118.944</v>
      </c>
      <c r="I559" s="166"/>
      <c r="J559" s="167">
        <f>ROUND(I559*H559,2)</f>
        <v>0</v>
      </c>
      <c r="K559" s="163" t="s">
        <v>137</v>
      </c>
      <c r="L559" s="35"/>
      <c r="M559" s="168" t="s">
        <v>19</v>
      </c>
      <c r="N559" s="169" t="s">
        <v>41</v>
      </c>
      <c r="O559" s="36"/>
      <c r="P559" s="170">
        <f>O559*H559</f>
        <v>0</v>
      </c>
      <c r="Q559" s="170">
        <v>0.02323</v>
      </c>
      <c r="R559" s="170">
        <f>Q559*H559</f>
        <v>2.76306912</v>
      </c>
      <c r="S559" s="170">
        <v>0</v>
      </c>
      <c r="T559" s="171">
        <f>S559*H559</f>
        <v>0</v>
      </c>
      <c r="AR559" s="18" t="s">
        <v>138</v>
      </c>
      <c r="AT559" s="18" t="s">
        <v>133</v>
      </c>
      <c r="AU559" s="18" t="s">
        <v>77</v>
      </c>
      <c r="AY559" s="18" t="s">
        <v>131</v>
      </c>
      <c r="BE559" s="172">
        <f>IF(N559="základní",J559,0)</f>
        <v>0</v>
      </c>
      <c r="BF559" s="172">
        <f>IF(N559="snížená",J559,0)</f>
        <v>0</v>
      </c>
      <c r="BG559" s="172">
        <f>IF(N559="zákl. přenesená",J559,0)</f>
        <v>0</v>
      </c>
      <c r="BH559" s="172">
        <f>IF(N559="sníž. přenesená",J559,0)</f>
        <v>0</v>
      </c>
      <c r="BI559" s="172">
        <f>IF(N559="nulová",J559,0)</f>
        <v>0</v>
      </c>
      <c r="BJ559" s="18" t="s">
        <v>74</v>
      </c>
      <c r="BK559" s="172">
        <f>ROUND(I559*H559,2)</f>
        <v>0</v>
      </c>
      <c r="BL559" s="18" t="s">
        <v>138</v>
      </c>
      <c r="BM559" s="18" t="s">
        <v>650</v>
      </c>
    </row>
    <row r="560" spans="2:51" s="11" customFormat="1" ht="13.5">
      <c r="B560" s="173"/>
      <c r="D560" s="174" t="s">
        <v>140</v>
      </c>
      <c r="E560" s="175" t="s">
        <v>19</v>
      </c>
      <c r="F560" s="176" t="s">
        <v>325</v>
      </c>
      <c r="H560" s="177" t="s">
        <v>19</v>
      </c>
      <c r="I560" s="178"/>
      <c r="L560" s="173"/>
      <c r="M560" s="179"/>
      <c r="N560" s="180"/>
      <c r="O560" s="180"/>
      <c r="P560" s="180"/>
      <c r="Q560" s="180"/>
      <c r="R560" s="180"/>
      <c r="S560" s="180"/>
      <c r="T560" s="181"/>
      <c r="AT560" s="177" t="s">
        <v>140</v>
      </c>
      <c r="AU560" s="177" t="s">
        <v>77</v>
      </c>
      <c r="AV560" s="11" t="s">
        <v>74</v>
      </c>
      <c r="AW560" s="11" t="s">
        <v>34</v>
      </c>
      <c r="AX560" s="11" t="s">
        <v>70</v>
      </c>
      <c r="AY560" s="177" t="s">
        <v>131</v>
      </c>
    </row>
    <row r="561" spans="2:51" s="12" customFormat="1" ht="13.5">
      <c r="B561" s="182"/>
      <c r="D561" s="174" t="s">
        <v>140</v>
      </c>
      <c r="E561" s="183" t="s">
        <v>19</v>
      </c>
      <c r="F561" s="184" t="s">
        <v>594</v>
      </c>
      <c r="H561" s="185">
        <v>3</v>
      </c>
      <c r="I561" s="186"/>
      <c r="L561" s="182"/>
      <c r="M561" s="187"/>
      <c r="N561" s="188"/>
      <c r="O561" s="188"/>
      <c r="P561" s="188"/>
      <c r="Q561" s="188"/>
      <c r="R561" s="188"/>
      <c r="S561" s="188"/>
      <c r="T561" s="189"/>
      <c r="AT561" s="183" t="s">
        <v>140</v>
      </c>
      <c r="AU561" s="183" t="s">
        <v>77</v>
      </c>
      <c r="AV561" s="12" t="s">
        <v>77</v>
      </c>
      <c r="AW561" s="12" t="s">
        <v>34</v>
      </c>
      <c r="AX561" s="12" t="s">
        <v>70</v>
      </c>
      <c r="AY561" s="183" t="s">
        <v>131</v>
      </c>
    </row>
    <row r="562" spans="2:51" s="11" customFormat="1" ht="13.5">
      <c r="B562" s="173"/>
      <c r="D562" s="174" t="s">
        <v>140</v>
      </c>
      <c r="E562" s="175" t="s">
        <v>19</v>
      </c>
      <c r="F562" s="176" t="s">
        <v>614</v>
      </c>
      <c r="H562" s="177" t="s">
        <v>19</v>
      </c>
      <c r="I562" s="178"/>
      <c r="L562" s="173"/>
      <c r="M562" s="179"/>
      <c r="N562" s="180"/>
      <c r="O562" s="180"/>
      <c r="P562" s="180"/>
      <c r="Q562" s="180"/>
      <c r="R562" s="180"/>
      <c r="S562" s="180"/>
      <c r="T562" s="181"/>
      <c r="AT562" s="177" t="s">
        <v>140</v>
      </c>
      <c r="AU562" s="177" t="s">
        <v>77</v>
      </c>
      <c r="AV562" s="11" t="s">
        <v>74</v>
      </c>
      <c r="AW562" s="11" t="s">
        <v>34</v>
      </c>
      <c r="AX562" s="11" t="s">
        <v>70</v>
      </c>
      <c r="AY562" s="177" t="s">
        <v>131</v>
      </c>
    </row>
    <row r="563" spans="2:51" s="11" customFormat="1" ht="13.5">
      <c r="B563" s="173"/>
      <c r="D563" s="174" t="s">
        <v>140</v>
      </c>
      <c r="E563" s="175" t="s">
        <v>19</v>
      </c>
      <c r="F563" s="176" t="s">
        <v>615</v>
      </c>
      <c r="H563" s="177" t="s">
        <v>19</v>
      </c>
      <c r="I563" s="178"/>
      <c r="L563" s="173"/>
      <c r="M563" s="179"/>
      <c r="N563" s="180"/>
      <c r="O563" s="180"/>
      <c r="P563" s="180"/>
      <c r="Q563" s="180"/>
      <c r="R563" s="180"/>
      <c r="S563" s="180"/>
      <c r="T563" s="181"/>
      <c r="AT563" s="177" t="s">
        <v>140</v>
      </c>
      <c r="AU563" s="177" t="s">
        <v>77</v>
      </c>
      <c r="AV563" s="11" t="s">
        <v>74</v>
      </c>
      <c r="AW563" s="11" t="s">
        <v>34</v>
      </c>
      <c r="AX563" s="11" t="s">
        <v>70</v>
      </c>
      <c r="AY563" s="177" t="s">
        <v>131</v>
      </c>
    </row>
    <row r="564" spans="2:51" s="12" customFormat="1" ht="13.5">
      <c r="B564" s="182"/>
      <c r="D564" s="174" t="s">
        <v>140</v>
      </c>
      <c r="E564" s="183" t="s">
        <v>19</v>
      </c>
      <c r="F564" s="184" t="s">
        <v>616</v>
      </c>
      <c r="H564" s="185">
        <v>63.691</v>
      </c>
      <c r="I564" s="186"/>
      <c r="L564" s="182"/>
      <c r="M564" s="187"/>
      <c r="N564" s="188"/>
      <c r="O564" s="188"/>
      <c r="P564" s="188"/>
      <c r="Q564" s="188"/>
      <c r="R564" s="188"/>
      <c r="S564" s="188"/>
      <c r="T564" s="189"/>
      <c r="AT564" s="183" t="s">
        <v>140</v>
      </c>
      <c r="AU564" s="183" t="s">
        <v>77</v>
      </c>
      <c r="AV564" s="12" t="s">
        <v>77</v>
      </c>
      <c r="AW564" s="12" t="s">
        <v>34</v>
      </c>
      <c r="AX564" s="12" t="s">
        <v>70</v>
      </c>
      <c r="AY564" s="183" t="s">
        <v>131</v>
      </c>
    </row>
    <row r="565" spans="2:51" s="11" customFormat="1" ht="13.5">
      <c r="B565" s="173"/>
      <c r="D565" s="174" t="s">
        <v>140</v>
      </c>
      <c r="E565" s="175" t="s">
        <v>19</v>
      </c>
      <c r="F565" s="176" t="s">
        <v>291</v>
      </c>
      <c r="H565" s="177" t="s">
        <v>19</v>
      </c>
      <c r="I565" s="178"/>
      <c r="L565" s="173"/>
      <c r="M565" s="179"/>
      <c r="N565" s="180"/>
      <c r="O565" s="180"/>
      <c r="P565" s="180"/>
      <c r="Q565" s="180"/>
      <c r="R565" s="180"/>
      <c r="S565" s="180"/>
      <c r="T565" s="181"/>
      <c r="AT565" s="177" t="s">
        <v>140</v>
      </c>
      <c r="AU565" s="177" t="s">
        <v>77</v>
      </c>
      <c r="AV565" s="11" t="s">
        <v>74</v>
      </c>
      <c r="AW565" s="11" t="s">
        <v>34</v>
      </c>
      <c r="AX565" s="11" t="s">
        <v>70</v>
      </c>
      <c r="AY565" s="177" t="s">
        <v>131</v>
      </c>
    </row>
    <row r="566" spans="2:51" s="12" customFormat="1" ht="13.5">
      <c r="B566" s="182"/>
      <c r="D566" s="174" t="s">
        <v>140</v>
      </c>
      <c r="E566" s="183" t="s">
        <v>19</v>
      </c>
      <c r="F566" s="184" t="s">
        <v>292</v>
      </c>
      <c r="H566" s="185">
        <v>-15.75</v>
      </c>
      <c r="I566" s="186"/>
      <c r="L566" s="182"/>
      <c r="M566" s="187"/>
      <c r="N566" s="188"/>
      <c r="O566" s="188"/>
      <c r="P566" s="188"/>
      <c r="Q566" s="188"/>
      <c r="R566" s="188"/>
      <c r="S566" s="188"/>
      <c r="T566" s="189"/>
      <c r="AT566" s="183" t="s">
        <v>140</v>
      </c>
      <c r="AU566" s="183" t="s">
        <v>77</v>
      </c>
      <c r="AV566" s="12" t="s">
        <v>77</v>
      </c>
      <c r="AW566" s="12" t="s">
        <v>34</v>
      </c>
      <c r="AX566" s="12" t="s">
        <v>70</v>
      </c>
      <c r="AY566" s="183" t="s">
        <v>131</v>
      </c>
    </row>
    <row r="567" spans="2:51" s="12" customFormat="1" ht="13.5">
      <c r="B567" s="182"/>
      <c r="D567" s="174" t="s">
        <v>140</v>
      </c>
      <c r="E567" s="183" t="s">
        <v>19</v>
      </c>
      <c r="F567" s="184" t="s">
        <v>293</v>
      </c>
      <c r="H567" s="185">
        <v>-2.13</v>
      </c>
      <c r="I567" s="186"/>
      <c r="L567" s="182"/>
      <c r="M567" s="187"/>
      <c r="N567" s="188"/>
      <c r="O567" s="188"/>
      <c r="P567" s="188"/>
      <c r="Q567" s="188"/>
      <c r="R567" s="188"/>
      <c r="S567" s="188"/>
      <c r="T567" s="189"/>
      <c r="AT567" s="183" t="s">
        <v>140</v>
      </c>
      <c r="AU567" s="183" t="s">
        <v>77</v>
      </c>
      <c r="AV567" s="12" t="s">
        <v>77</v>
      </c>
      <c r="AW567" s="12" t="s">
        <v>34</v>
      </c>
      <c r="AX567" s="12" t="s">
        <v>70</v>
      </c>
      <c r="AY567" s="183" t="s">
        <v>131</v>
      </c>
    </row>
    <row r="568" spans="2:51" s="12" customFormat="1" ht="13.5">
      <c r="B568" s="182"/>
      <c r="D568" s="174" t="s">
        <v>140</v>
      </c>
      <c r="E568" s="183" t="s">
        <v>19</v>
      </c>
      <c r="F568" s="184" t="s">
        <v>584</v>
      </c>
      <c r="H568" s="185">
        <v>-1.4</v>
      </c>
      <c r="I568" s="186"/>
      <c r="L568" s="182"/>
      <c r="M568" s="187"/>
      <c r="N568" s="188"/>
      <c r="O568" s="188"/>
      <c r="P568" s="188"/>
      <c r="Q568" s="188"/>
      <c r="R568" s="188"/>
      <c r="S568" s="188"/>
      <c r="T568" s="189"/>
      <c r="AT568" s="183" t="s">
        <v>140</v>
      </c>
      <c r="AU568" s="183" t="s">
        <v>77</v>
      </c>
      <c r="AV568" s="12" t="s">
        <v>77</v>
      </c>
      <c r="AW568" s="12" t="s">
        <v>34</v>
      </c>
      <c r="AX568" s="12" t="s">
        <v>70</v>
      </c>
      <c r="AY568" s="183" t="s">
        <v>131</v>
      </c>
    </row>
    <row r="569" spans="2:51" s="12" customFormat="1" ht="13.5">
      <c r="B569" s="182"/>
      <c r="D569" s="174" t="s">
        <v>140</v>
      </c>
      <c r="E569" s="183" t="s">
        <v>19</v>
      </c>
      <c r="F569" s="184" t="s">
        <v>585</v>
      </c>
      <c r="H569" s="185">
        <v>-3.74</v>
      </c>
      <c r="I569" s="186"/>
      <c r="L569" s="182"/>
      <c r="M569" s="187"/>
      <c r="N569" s="188"/>
      <c r="O569" s="188"/>
      <c r="P569" s="188"/>
      <c r="Q569" s="188"/>
      <c r="R569" s="188"/>
      <c r="S569" s="188"/>
      <c r="T569" s="189"/>
      <c r="AT569" s="183" t="s">
        <v>140</v>
      </c>
      <c r="AU569" s="183" t="s">
        <v>77</v>
      </c>
      <c r="AV569" s="12" t="s">
        <v>77</v>
      </c>
      <c r="AW569" s="12" t="s">
        <v>34</v>
      </c>
      <c r="AX569" s="12" t="s">
        <v>70</v>
      </c>
      <c r="AY569" s="183" t="s">
        <v>131</v>
      </c>
    </row>
    <row r="570" spans="2:51" s="12" customFormat="1" ht="13.5">
      <c r="B570" s="182"/>
      <c r="D570" s="174" t="s">
        <v>140</v>
      </c>
      <c r="E570" s="183" t="s">
        <v>19</v>
      </c>
      <c r="F570" s="184" t="s">
        <v>617</v>
      </c>
      <c r="H570" s="185">
        <v>-2.75</v>
      </c>
      <c r="I570" s="186"/>
      <c r="L570" s="182"/>
      <c r="M570" s="187"/>
      <c r="N570" s="188"/>
      <c r="O570" s="188"/>
      <c r="P570" s="188"/>
      <c r="Q570" s="188"/>
      <c r="R570" s="188"/>
      <c r="S570" s="188"/>
      <c r="T570" s="189"/>
      <c r="AT570" s="183" t="s">
        <v>140</v>
      </c>
      <c r="AU570" s="183" t="s">
        <v>77</v>
      </c>
      <c r="AV570" s="12" t="s">
        <v>77</v>
      </c>
      <c r="AW570" s="12" t="s">
        <v>34</v>
      </c>
      <c r="AX570" s="12" t="s">
        <v>70</v>
      </c>
      <c r="AY570" s="183" t="s">
        <v>131</v>
      </c>
    </row>
    <row r="571" spans="2:51" s="11" customFormat="1" ht="13.5">
      <c r="B571" s="173"/>
      <c r="D571" s="174" t="s">
        <v>140</v>
      </c>
      <c r="E571" s="175" t="s">
        <v>19</v>
      </c>
      <c r="F571" s="176" t="s">
        <v>618</v>
      </c>
      <c r="H571" s="177" t="s">
        <v>19</v>
      </c>
      <c r="I571" s="178"/>
      <c r="L571" s="173"/>
      <c r="M571" s="179"/>
      <c r="N571" s="180"/>
      <c r="O571" s="180"/>
      <c r="P571" s="180"/>
      <c r="Q571" s="180"/>
      <c r="R571" s="180"/>
      <c r="S571" s="180"/>
      <c r="T571" s="181"/>
      <c r="AT571" s="177" t="s">
        <v>140</v>
      </c>
      <c r="AU571" s="177" t="s">
        <v>77</v>
      </c>
      <c r="AV571" s="11" t="s">
        <v>74</v>
      </c>
      <c r="AW571" s="11" t="s">
        <v>34</v>
      </c>
      <c r="AX571" s="11" t="s">
        <v>70</v>
      </c>
      <c r="AY571" s="177" t="s">
        <v>131</v>
      </c>
    </row>
    <row r="572" spans="2:51" s="12" customFormat="1" ht="13.5">
      <c r="B572" s="182"/>
      <c r="D572" s="174" t="s">
        <v>140</v>
      </c>
      <c r="E572" s="183" t="s">
        <v>19</v>
      </c>
      <c r="F572" s="184" t="s">
        <v>619</v>
      </c>
      <c r="H572" s="185">
        <v>64.118</v>
      </c>
      <c r="I572" s="186"/>
      <c r="L572" s="182"/>
      <c r="M572" s="187"/>
      <c r="N572" s="188"/>
      <c r="O572" s="188"/>
      <c r="P572" s="188"/>
      <c r="Q572" s="188"/>
      <c r="R572" s="188"/>
      <c r="S572" s="188"/>
      <c r="T572" s="189"/>
      <c r="AT572" s="183" t="s">
        <v>140</v>
      </c>
      <c r="AU572" s="183" t="s">
        <v>77</v>
      </c>
      <c r="AV572" s="12" t="s">
        <v>77</v>
      </c>
      <c r="AW572" s="12" t="s">
        <v>34</v>
      </c>
      <c r="AX572" s="12" t="s">
        <v>70</v>
      </c>
      <c r="AY572" s="183" t="s">
        <v>131</v>
      </c>
    </row>
    <row r="573" spans="2:51" s="11" customFormat="1" ht="13.5">
      <c r="B573" s="173"/>
      <c r="D573" s="174" t="s">
        <v>140</v>
      </c>
      <c r="E573" s="175" t="s">
        <v>19</v>
      </c>
      <c r="F573" s="176" t="s">
        <v>281</v>
      </c>
      <c r="H573" s="177" t="s">
        <v>19</v>
      </c>
      <c r="I573" s="178"/>
      <c r="L573" s="173"/>
      <c r="M573" s="179"/>
      <c r="N573" s="180"/>
      <c r="O573" s="180"/>
      <c r="P573" s="180"/>
      <c r="Q573" s="180"/>
      <c r="R573" s="180"/>
      <c r="S573" s="180"/>
      <c r="T573" s="181"/>
      <c r="AT573" s="177" t="s">
        <v>140</v>
      </c>
      <c r="AU573" s="177" t="s">
        <v>77</v>
      </c>
      <c r="AV573" s="11" t="s">
        <v>74</v>
      </c>
      <c r="AW573" s="11" t="s">
        <v>34</v>
      </c>
      <c r="AX573" s="11" t="s">
        <v>70</v>
      </c>
      <c r="AY573" s="177" t="s">
        <v>131</v>
      </c>
    </row>
    <row r="574" spans="2:51" s="12" customFormat="1" ht="13.5">
      <c r="B574" s="182"/>
      <c r="D574" s="174" t="s">
        <v>140</v>
      </c>
      <c r="E574" s="183" t="s">
        <v>19</v>
      </c>
      <c r="F574" s="184" t="s">
        <v>573</v>
      </c>
      <c r="H574" s="185">
        <v>-2.2</v>
      </c>
      <c r="I574" s="186"/>
      <c r="L574" s="182"/>
      <c r="M574" s="187"/>
      <c r="N574" s="188"/>
      <c r="O574" s="188"/>
      <c r="P574" s="188"/>
      <c r="Q574" s="188"/>
      <c r="R574" s="188"/>
      <c r="S574" s="188"/>
      <c r="T574" s="189"/>
      <c r="AT574" s="183" t="s">
        <v>140</v>
      </c>
      <c r="AU574" s="183" t="s">
        <v>77</v>
      </c>
      <c r="AV574" s="12" t="s">
        <v>77</v>
      </c>
      <c r="AW574" s="12" t="s">
        <v>34</v>
      </c>
      <c r="AX574" s="12" t="s">
        <v>70</v>
      </c>
      <c r="AY574" s="183" t="s">
        <v>131</v>
      </c>
    </row>
    <row r="575" spans="2:51" s="12" customFormat="1" ht="13.5">
      <c r="B575" s="182"/>
      <c r="D575" s="174" t="s">
        <v>140</v>
      </c>
      <c r="E575" s="183" t="s">
        <v>19</v>
      </c>
      <c r="F575" s="184" t="s">
        <v>620</v>
      </c>
      <c r="H575" s="185">
        <v>-2.11</v>
      </c>
      <c r="I575" s="186"/>
      <c r="L575" s="182"/>
      <c r="M575" s="187"/>
      <c r="N575" s="188"/>
      <c r="O575" s="188"/>
      <c r="P575" s="188"/>
      <c r="Q575" s="188"/>
      <c r="R575" s="188"/>
      <c r="S575" s="188"/>
      <c r="T575" s="189"/>
      <c r="AT575" s="183" t="s">
        <v>140</v>
      </c>
      <c r="AU575" s="183" t="s">
        <v>77</v>
      </c>
      <c r="AV575" s="12" t="s">
        <v>77</v>
      </c>
      <c r="AW575" s="12" t="s">
        <v>34</v>
      </c>
      <c r="AX575" s="12" t="s">
        <v>70</v>
      </c>
      <c r="AY575" s="183" t="s">
        <v>131</v>
      </c>
    </row>
    <row r="576" spans="2:51" s="11" customFormat="1" ht="13.5">
      <c r="B576" s="173"/>
      <c r="D576" s="174" t="s">
        <v>140</v>
      </c>
      <c r="E576" s="175" t="s">
        <v>19</v>
      </c>
      <c r="F576" s="176" t="s">
        <v>621</v>
      </c>
      <c r="H576" s="177" t="s">
        <v>19</v>
      </c>
      <c r="I576" s="178"/>
      <c r="L576" s="173"/>
      <c r="M576" s="179"/>
      <c r="N576" s="180"/>
      <c r="O576" s="180"/>
      <c r="P576" s="180"/>
      <c r="Q576" s="180"/>
      <c r="R576" s="180"/>
      <c r="S576" s="180"/>
      <c r="T576" s="181"/>
      <c r="AT576" s="177" t="s">
        <v>140</v>
      </c>
      <c r="AU576" s="177" t="s">
        <v>77</v>
      </c>
      <c r="AV576" s="11" t="s">
        <v>74</v>
      </c>
      <c r="AW576" s="11" t="s">
        <v>34</v>
      </c>
      <c r="AX576" s="11" t="s">
        <v>70</v>
      </c>
      <c r="AY576" s="177" t="s">
        <v>131</v>
      </c>
    </row>
    <row r="577" spans="2:51" s="12" customFormat="1" ht="13.5">
      <c r="B577" s="182"/>
      <c r="D577" s="174" t="s">
        <v>140</v>
      </c>
      <c r="E577" s="183" t="s">
        <v>19</v>
      </c>
      <c r="F577" s="184" t="s">
        <v>622</v>
      </c>
      <c r="H577" s="185">
        <v>2.64</v>
      </c>
      <c r="I577" s="186"/>
      <c r="L577" s="182"/>
      <c r="M577" s="187"/>
      <c r="N577" s="188"/>
      <c r="O577" s="188"/>
      <c r="P577" s="188"/>
      <c r="Q577" s="188"/>
      <c r="R577" s="188"/>
      <c r="S577" s="188"/>
      <c r="T577" s="189"/>
      <c r="AT577" s="183" t="s">
        <v>140</v>
      </c>
      <c r="AU577" s="183" t="s">
        <v>77</v>
      </c>
      <c r="AV577" s="12" t="s">
        <v>77</v>
      </c>
      <c r="AW577" s="12" t="s">
        <v>34</v>
      </c>
      <c r="AX577" s="12" t="s">
        <v>70</v>
      </c>
      <c r="AY577" s="183" t="s">
        <v>131</v>
      </c>
    </row>
    <row r="578" spans="2:51" s="11" customFormat="1" ht="13.5">
      <c r="B578" s="173"/>
      <c r="D578" s="174" t="s">
        <v>140</v>
      </c>
      <c r="E578" s="175" t="s">
        <v>19</v>
      </c>
      <c r="F578" s="176" t="s">
        <v>623</v>
      </c>
      <c r="H578" s="177" t="s">
        <v>19</v>
      </c>
      <c r="I578" s="178"/>
      <c r="L578" s="173"/>
      <c r="M578" s="179"/>
      <c r="N578" s="180"/>
      <c r="O578" s="180"/>
      <c r="P578" s="180"/>
      <c r="Q578" s="180"/>
      <c r="R578" s="180"/>
      <c r="S578" s="180"/>
      <c r="T578" s="181"/>
      <c r="AT578" s="177" t="s">
        <v>140</v>
      </c>
      <c r="AU578" s="177" t="s">
        <v>77</v>
      </c>
      <c r="AV578" s="11" t="s">
        <v>74</v>
      </c>
      <c r="AW578" s="11" t="s">
        <v>34</v>
      </c>
      <c r="AX578" s="11" t="s">
        <v>70</v>
      </c>
      <c r="AY578" s="177" t="s">
        <v>131</v>
      </c>
    </row>
    <row r="579" spans="2:51" s="12" customFormat="1" ht="13.5">
      <c r="B579" s="182"/>
      <c r="D579" s="174" t="s">
        <v>140</v>
      </c>
      <c r="E579" s="183" t="s">
        <v>19</v>
      </c>
      <c r="F579" s="184" t="s">
        <v>624</v>
      </c>
      <c r="H579" s="185">
        <v>15.575</v>
      </c>
      <c r="I579" s="186"/>
      <c r="L579" s="182"/>
      <c r="M579" s="187"/>
      <c r="N579" s="188"/>
      <c r="O579" s="188"/>
      <c r="P579" s="188"/>
      <c r="Q579" s="188"/>
      <c r="R579" s="188"/>
      <c r="S579" s="188"/>
      <c r="T579" s="189"/>
      <c r="AT579" s="183" t="s">
        <v>140</v>
      </c>
      <c r="AU579" s="183" t="s">
        <v>77</v>
      </c>
      <c r="AV579" s="12" t="s">
        <v>77</v>
      </c>
      <c r="AW579" s="12" t="s">
        <v>34</v>
      </c>
      <c r="AX579" s="12" t="s">
        <v>70</v>
      </c>
      <c r="AY579" s="183" t="s">
        <v>131</v>
      </c>
    </row>
    <row r="580" spans="2:51" s="13" customFormat="1" ht="13.5">
      <c r="B580" s="190"/>
      <c r="D580" s="191" t="s">
        <v>140</v>
      </c>
      <c r="E580" s="192" t="s">
        <v>19</v>
      </c>
      <c r="F580" s="193" t="s">
        <v>143</v>
      </c>
      <c r="H580" s="194">
        <v>118.944</v>
      </c>
      <c r="I580" s="195"/>
      <c r="L580" s="190"/>
      <c r="M580" s="196"/>
      <c r="N580" s="197"/>
      <c r="O580" s="197"/>
      <c r="P580" s="197"/>
      <c r="Q580" s="197"/>
      <c r="R580" s="197"/>
      <c r="S580" s="197"/>
      <c r="T580" s="198"/>
      <c r="AT580" s="199" t="s">
        <v>140</v>
      </c>
      <c r="AU580" s="199" t="s">
        <v>77</v>
      </c>
      <c r="AV580" s="13" t="s">
        <v>138</v>
      </c>
      <c r="AW580" s="13" t="s">
        <v>34</v>
      </c>
      <c r="AX580" s="13" t="s">
        <v>74</v>
      </c>
      <c r="AY580" s="199" t="s">
        <v>131</v>
      </c>
    </row>
    <row r="581" spans="2:65" s="1" customFormat="1" ht="22.5" customHeight="1">
      <c r="B581" s="160"/>
      <c r="C581" s="161" t="s">
        <v>651</v>
      </c>
      <c r="D581" s="161" t="s">
        <v>133</v>
      </c>
      <c r="E581" s="162" t="s">
        <v>652</v>
      </c>
      <c r="F581" s="163" t="s">
        <v>653</v>
      </c>
      <c r="G581" s="164" t="s">
        <v>212</v>
      </c>
      <c r="H581" s="165">
        <v>118.944</v>
      </c>
      <c r="I581" s="166"/>
      <c r="J581" s="167">
        <f>ROUND(I581*H581,2)</f>
        <v>0</v>
      </c>
      <c r="K581" s="163" t="s">
        <v>137</v>
      </c>
      <c r="L581" s="35"/>
      <c r="M581" s="168" t="s">
        <v>19</v>
      </c>
      <c r="N581" s="169" t="s">
        <v>41</v>
      </c>
      <c r="O581" s="36"/>
      <c r="P581" s="170">
        <f>O581*H581</f>
        <v>0</v>
      </c>
      <c r="Q581" s="170">
        <v>0.00268</v>
      </c>
      <c r="R581" s="170">
        <f>Q581*H581</f>
        <v>0.31876992000000004</v>
      </c>
      <c r="S581" s="170">
        <v>0</v>
      </c>
      <c r="T581" s="171">
        <f>S581*H581</f>
        <v>0</v>
      </c>
      <c r="AR581" s="18" t="s">
        <v>138</v>
      </c>
      <c r="AT581" s="18" t="s">
        <v>133</v>
      </c>
      <c r="AU581" s="18" t="s">
        <v>77</v>
      </c>
      <c r="AY581" s="18" t="s">
        <v>131</v>
      </c>
      <c r="BE581" s="172">
        <f>IF(N581="základní",J581,0)</f>
        <v>0</v>
      </c>
      <c r="BF581" s="172">
        <f>IF(N581="snížená",J581,0)</f>
        <v>0</v>
      </c>
      <c r="BG581" s="172">
        <f>IF(N581="zákl. přenesená",J581,0)</f>
        <v>0</v>
      </c>
      <c r="BH581" s="172">
        <f>IF(N581="sníž. přenesená",J581,0)</f>
        <v>0</v>
      </c>
      <c r="BI581" s="172">
        <f>IF(N581="nulová",J581,0)</f>
        <v>0</v>
      </c>
      <c r="BJ581" s="18" t="s">
        <v>74</v>
      </c>
      <c r="BK581" s="172">
        <f>ROUND(I581*H581,2)</f>
        <v>0</v>
      </c>
      <c r="BL581" s="18" t="s">
        <v>138</v>
      </c>
      <c r="BM581" s="18" t="s">
        <v>654</v>
      </c>
    </row>
    <row r="582" spans="2:51" s="11" customFormat="1" ht="13.5">
      <c r="B582" s="173"/>
      <c r="D582" s="174" t="s">
        <v>140</v>
      </c>
      <c r="E582" s="175" t="s">
        <v>19</v>
      </c>
      <c r="F582" s="176" t="s">
        <v>325</v>
      </c>
      <c r="H582" s="177" t="s">
        <v>19</v>
      </c>
      <c r="I582" s="178"/>
      <c r="L582" s="173"/>
      <c r="M582" s="179"/>
      <c r="N582" s="180"/>
      <c r="O582" s="180"/>
      <c r="P582" s="180"/>
      <c r="Q582" s="180"/>
      <c r="R582" s="180"/>
      <c r="S582" s="180"/>
      <c r="T582" s="181"/>
      <c r="AT582" s="177" t="s">
        <v>140</v>
      </c>
      <c r="AU582" s="177" t="s">
        <v>77</v>
      </c>
      <c r="AV582" s="11" t="s">
        <v>74</v>
      </c>
      <c r="AW582" s="11" t="s">
        <v>34</v>
      </c>
      <c r="AX582" s="11" t="s">
        <v>70</v>
      </c>
      <c r="AY582" s="177" t="s">
        <v>131</v>
      </c>
    </row>
    <row r="583" spans="2:51" s="12" customFormat="1" ht="13.5">
      <c r="B583" s="182"/>
      <c r="D583" s="174" t="s">
        <v>140</v>
      </c>
      <c r="E583" s="183" t="s">
        <v>19</v>
      </c>
      <c r="F583" s="184" t="s">
        <v>594</v>
      </c>
      <c r="H583" s="185">
        <v>3</v>
      </c>
      <c r="I583" s="186"/>
      <c r="L583" s="182"/>
      <c r="M583" s="187"/>
      <c r="N583" s="188"/>
      <c r="O583" s="188"/>
      <c r="P583" s="188"/>
      <c r="Q583" s="188"/>
      <c r="R583" s="188"/>
      <c r="S583" s="188"/>
      <c r="T583" s="189"/>
      <c r="AT583" s="183" t="s">
        <v>140</v>
      </c>
      <c r="AU583" s="183" t="s">
        <v>77</v>
      </c>
      <c r="AV583" s="12" t="s">
        <v>77</v>
      </c>
      <c r="AW583" s="12" t="s">
        <v>34</v>
      </c>
      <c r="AX583" s="12" t="s">
        <v>70</v>
      </c>
      <c r="AY583" s="183" t="s">
        <v>131</v>
      </c>
    </row>
    <row r="584" spans="2:51" s="11" customFormat="1" ht="13.5">
      <c r="B584" s="173"/>
      <c r="D584" s="174" t="s">
        <v>140</v>
      </c>
      <c r="E584" s="175" t="s">
        <v>19</v>
      </c>
      <c r="F584" s="176" t="s">
        <v>614</v>
      </c>
      <c r="H584" s="177" t="s">
        <v>19</v>
      </c>
      <c r="I584" s="178"/>
      <c r="L584" s="173"/>
      <c r="M584" s="179"/>
      <c r="N584" s="180"/>
      <c r="O584" s="180"/>
      <c r="P584" s="180"/>
      <c r="Q584" s="180"/>
      <c r="R584" s="180"/>
      <c r="S584" s="180"/>
      <c r="T584" s="181"/>
      <c r="AT584" s="177" t="s">
        <v>140</v>
      </c>
      <c r="AU584" s="177" t="s">
        <v>77</v>
      </c>
      <c r="AV584" s="11" t="s">
        <v>74</v>
      </c>
      <c r="AW584" s="11" t="s">
        <v>34</v>
      </c>
      <c r="AX584" s="11" t="s">
        <v>70</v>
      </c>
      <c r="AY584" s="177" t="s">
        <v>131</v>
      </c>
    </row>
    <row r="585" spans="2:51" s="11" customFormat="1" ht="13.5">
      <c r="B585" s="173"/>
      <c r="D585" s="174" t="s">
        <v>140</v>
      </c>
      <c r="E585" s="175" t="s">
        <v>19</v>
      </c>
      <c r="F585" s="176" t="s">
        <v>615</v>
      </c>
      <c r="H585" s="177" t="s">
        <v>19</v>
      </c>
      <c r="I585" s="178"/>
      <c r="L585" s="173"/>
      <c r="M585" s="179"/>
      <c r="N585" s="180"/>
      <c r="O585" s="180"/>
      <c r="P585" s="180"/>
      <c r="Q585" s="180"/>
      <c r="R585" s="180"/>
      <c r="S585" s="180"/>
      <c r="T585" s="181"/>
      <c r="AT585" s="177" t="s">
        <v>140</v>
      </c>
      <c r="AU585" s="177" t="s">
        <v>77</v>
      </c>
      <c r="AV585" s="11" t="s">
        <v>74</v>
      </c>
      <c r="AW585" s="11" t="s">
        <v>34</v>
      </c>
      <c r="AX585" s="11" t="s">
        <v>70</v>
      </c>
      <c r="AY585" s="177" t="s">
        <v>131</v>
      </c>
    </row>
    <row r="586" spans="2:51" s="12" customFormat="1" ht="13.5">
      <c r="B586" s="182"/>
      <c r="D586" s="174" t="s">
        <v>140</v>
      </c>
      <c r="E586" s="183" t="s">
        <v>19</v>
      </c>
      <c r="F586" s="184" t="s">
        <v>616</v>
      </c>
      <c r="H586" s="185">
        <v>63.691</v>
      </c>
      <c r="I586" s="186"/>
      <c r="L586" s="182"/>
      <c r="M586" s="187"/>
      <c r="N586" s="188"/>
      <c r="O586" s="188"/>
      <c r="P586" s="188"/>
      <c r="Q586" s="188"/>
      <c r="R586" s="188"/>
      <c r="S586" s="188"/>
      <c r="T586" s="189"/>
      <c r="AT586" s="183" t="s">
        <v>140</v>
      </c>
      <c r="AU586" s="183" t="s">
        <v>77</v>
      </c>
      <c r="AV586" s="12" t="s">
        <v>77</v>
      </c>
      <c r="AW586" s="12" t="s">
        <v>34</v>
      </c>
      <c r="AX586" s="12" t="s">
        <v>70</v>
      </c>
      <c r="AY586" s="183" t="s">
        <v>131</v>
      </c>
    </row>
    <row r="587" spans="2:51" s="11" customFormat="1" ht="13.5">
      <c r="B587" s="173"/>
      <c r="D587" s="174" t="s">
        <v>140</v>
      </c>
      <c r="E587" s="175" t="s">
        <v>19</v>
      </c>
      <c r="F587" s="176" t="s">
        <v>291</v>
      </c>
      <c r="H587" s="177" t="s">
        <v>19</v>
      </c>
      <c r="I587" s="178"/>
      <c r="L587" s="173"/>
      <c r="M587" s="179"/>
      <c r="N587" s="180"/>
      <c r="O587" s="180"/>
      <c r="P587" s="180"/>
      <c r="Q587" s="180"/>
      <c r="R587" s="180"/>
      <c r="S587" s="180"/>
      <c r="T587" s="181"/>
      <c r="AT587" s="177" t="s">
        <v>140</v>
      </c>
      <c r="AU587" s="177" t="s">
        <v>77</v>
      </c>
      <c r="AV587" s="11" t="s">
        <v>74</v>
      </c>
      <c r="AW587" s="11" t="s">
        <v>34</v>
      </c>
      <c r="AX587" s="11" t="s">
        <v>70</v>
      </c>
      <c r="AY587" s="177" t="s">
        <v>131</v>
      </c>
    </row>
    <row r="588" spans="2:51" s="12" customFormat="1" ht="13.5">
      <c r="B588" s="182"/>
      <c r="D588" s="174" t="s">
        <v>140</v>
      </c>
      <c r="E588" s="183" t="s">
        <v>19</v>
      </c>
      <c r="F588" s="184" t="s">
        <v>292</v>
      </c>
      <c r="H588" s="185">
        <v>-15.75</v>
      </c>
      <c r="I588" s="186"/>
      <c r="L588" s="182"/>
      <c r="M588" s="187"/>
      <c r="N588" s="188"/>
      <c r="O588" s="188"/>
      <c r="P588" s="188"/>
      <c r="Q588" s="188"/>
      <c r="R588" s="188"/>
      <c r="S588" s="188"/>
      <c r="T588" s="189"/>
      <c r="AT588" s="183" t="s">
        <v>140</v>
      </c>
      <c r="AU588" s="183" t="s">
        <v>77</v>
      </c>
      <c r="AV588" s="12" t="s">
        <v>77</v>
      </c>
      <c r="AW588" s="12" t="s">
        <v>34</v>
      </c>
      <c r="AX588" s="12" t="s">
        <v>70</v>
      </c>
      <c r="AY588" s="183" t="s">
        <v>131</v>
      </c>
    </row>
    <row r="589" spans="2:51" s="12" customFormat="1" ht="13.5">
      <c r="B589" s="182"/>
      <c r="D589" s="174" t="s">
        <v>140</v>
      </c>
      <c r="E589" s="183" t="s">
        <v>19</v>
      </c>
      <c r="F589" s="184" t="s">
        <v>293</v>
      </c>
      <c r="H589" s="185">
        <v>-2.13</v>
      </c>
      <c r="I589" s="186"/>
      <c r="L589" s="182"/>
      <c r="M589" s="187"/>
      <c r="N589" s="188"/>
      <c r="O589" s="188"/>
      <c r="P589" s="188"/>
      <c r="Q589" s="188"/>
      <c r="R589" s="188"/>
      <c r="S589" s="188"/>
      <c r="T589" s="189"/>
      <c r="AT589" s="183" t="s">
        <v>140</v>
      </c>
      <c r="AU589" s="183" t="s">
        <v>77</v>
      </c>
      <c r="AV589" s="12" t="s">
        <v>77</v>
      </c>
      <c r="AW589" s="12" t="s">
        <v>34</v>
      </c>
      <c r="AX589" s="12" t="s">
        <v>70</v>
      </c>
      <c r="AY589" s="183" t="s">
        <v>131</v>
      </c>
    </row>
    <row r="590" spans="2:51" s="12" customFormat="1" ht="13.5">
      <c r="B590" s="182"/>
      <c r="D590" s="174" t="s">
        <v>140</v>
      </c>
      <c r="E590" s="183" t="s">
        <v>19</v>
      </c>
      <c r="F590" s="184" t="s">
        <v>584</v>
      </c>
      <c r="H590" s="185">
        <v>-1.4</v>
      </c>
      <c r="I590" s="186"/>
      <c r="L590" s="182"/>
      <c r="M590" s="187"/>
      <c r="N590" s="188"/>
      <c r="O590" s="188"/>
      <c r="P590" s="188"/>
      <c r="Q590" s="188"/>
      <c r="R590" s="188"/>
      <c r="S590" s="188"/>
      <c r="T590" s="189"/>
      <c r="AT590" s="183" t="s">
        <v>140</v>
      </c>
      <c r="AU590" s="183" t="s">
        <v>77</v>
      </c>
      <c r="AV590" s="12" t="s">
        <v>77</v>
      </c>
      <c r="AW590" s="12" t="s">
        <v>34</v>
      </c>
      <c r="AX590" s="12" t="s">
        <v>70</v>
      </c>
      <c r="AY590" s="183" t="s">
        <v>131</v>
      </c>
    </row>
    <row r="591" spans="2:51" s="12" customFormat="1" ht="13.5">
      <c r="B591" s="182"/>
      <c r="D591" s="174" t="s">
        <v>140</v>
      </c>
      <c r="E591" s="183" t="s">
        <v>19</v>
      </c>
      <c r="F591" s="184" t="s">
        <v>585</v>
      </c>
      <c r="H591" s="185">
        <v>-3.74</v>
      </c>
      <c r="I591" s="186"/>
      <c r="L591" s="182"/>
      <c r="M591" s="187"/>
      <c r="N591" s="188"/>
      <c r="O591" s="188"/>
      <c r="P591" s="188"/>
      <c r="Q591" s="188"/>
      <c r="R591" s="188"/>
      <c r="S591" s="188"/>
      <c r="T591" s="189"/>
      <c r="AT591" s="183" t="s">
        <v>140</v>
      </c>
      <c r="AU591" s="183" t="s">
        <v>77</v>
      </c>
      <c r="AV591" s="12" t="s">
        <v>77</v>
      </c>
      <c r="AW591" s="12" t="s">
        <v>34</v>
      </c>
      <c r="AX591" s="12" t="s">
        <v>70</v>
      </c>
      <c r="AY591" s="183" t="s">
        <v>131</v>
      </c>
    </row>
    <row r="592" spans="2:51" s="12" customFormat="1" ht="13.5">
      <c r="B592" s="182"/>
      <c r="D592" s="174" t="s">
        <v>140</v>
      </c>
      <c r="E592" s="183" t="s">
        <v>19</v>
      </c>
      <c r="F592" s="184" t="s">
        <v>617</v>
      </c>
      <c r="H592" s="185">
        <v>-2.75</v>
      </c>
      <c r="I592" s="186"/>
      <c r="L592" s="182"/>
      <c r="M592" s="187"/>
      <c r="N592" s="188"/>
      <c r="O592" s="188"/>
      <c r="P592" s="188"/>
      <c r="Q592" s="188"/>
      <c r="R592" s="188"/>
      <c r="S592" s="188"/>
      <c r="T592" s="189"/>
      <c r="AT592" s="183" t="s">
        <v>140</v>
      </c>
      <c r="AU592" s="183" t="s">
        <v>77</v>
      </c>
      <c r="AV592" s="12" t="s">
        <v>77</v>
      </c>
      <c r="AW592" s="12" t="s">
        <v>34</v>
      </c>
      <c r="AX592" s="12" t="s">
        <v>70</v>
      </c>
      <c r="AY592" s="183" t="s">
        <v>131</v>
      </c>
    </row>
    <row r="593" spans="2:51" s="11" customFormat="1" ht="13.5">
      <c r="B593" s="173"/>
      <c r="D593" s="174" t="s">
        <v>140</v>
      </c>
      <c r="E593" s="175" t="s">
        <v>19</v>
      </c>
      <c r="F593" s="176" t="s">
        <v>618</v>
      </c>
      <c r="H593" s="177" t="s">
        <v>19</v>
      </c>
      <c r="I593" s="178"/>
      <c r="L593" s="173"/>
      <c r="M593" s="179"/>
      <c r="N593" s="180"/>
      <c r="O593" s="180"/>
      <c r="P593" s="180"/>
      <c r="Q593" s="180"/>
      <c r="R593" s="180"/>
      <c r="S593" s="180"/>
      <c r="T593" s="181"/>
      <c r="AT593" s="177" t="s">
        <v>140</v>
      </c>
      <c r="AU593" s="177" t="s">
        <v>77</v>
      </c>
      <c r="AV593" s="11" t="s">
        <v>74</v>
      </c>
      <c r="AW593" s="11" t="s">
        <v>34</v>
      </c>
      <c r="AX593" s="11" t="s">
        <v>70</v>
      </c>
      <c r="AY593" s="177" t="s">
        <v>131</v>
      </c>
    </row>
    <row r="594" spans="2:51" s="12" customFormat="1" ht="13.5">
      <c r="B594" s="182"/>
      <c r="D594" s="174" t="s">
        <v>140</v>
      </c>
      <c r="E594" s="183" t="s">
        <v>19</v>
      </c>
      <c r="F594" s="184" t="s">
        <v>619</v>
      </c>
      <c r="H594" s="185">
        <v>64.118</v>
      </c>
      <c r="I594" s="186"/>
      <c r="L594" s="182"/>
      <c r="M594" s="187"/>
      <c r="N594" s="188"/>
      <c r="O594" s="188"/>
      <c r="P594" s="188"/>
      <c r="Q594" s="188"/>
      <c r="R594" s="188"/>
      <c r="S594" s="188"/>
      <c r="T594" s="189"/>
      <c r="AT594" s="183" t="s">
        <v>140</v>
      </c>
      <c r="AU594" s="183" t="s">
        <v>77</v>
      </c>
      <c r="AV594" s="12" t="s">
        <v>77</v>
      </c>
      <c r="AW594" s="12" t="s">
        <v>34</v>
      </c>
      <c r="AX594" s="12" t="s">
        <v>70</v>
      </c>
      <c r="AY594" s="183" t="s">
        <v>131</v>
      </c>
    </row>
    <row r="595" spans="2:51" s="11" customFormat="1" ht="13.5">
      <c r="B595" s="173"/>
      <c r="D595" s="174" t="s">
        <v>140</v>
      </c>
      <c r="E595" s="175" t="s">
        <v>19</v>
      </c>
      <c r="F595" s="176" t="s">
        <v>281</v>
      </c>
      <c r="H595" s="177" t="s">
        <v>19</v>
      </c>
      <c r="I595" s="178"/>
      <c r="L595" s="173"/>
      <c r="M595" s="179"/>
      <c r="N595" s="180"/>
      <c r="O595" s="180"/>
      <c r="P595" s="180"/>
      <c r="Q595" s="180"/>
      <c r="R595" s="180"/>
      <c r="S595" s="180"/>
      <c r="T595" s="181"/>
      <c r="AT595" s="177" t="s">
        <v>140</v>
      </c>
      <c r="AU595" s="177" t="s">
        <v>77</v>
      </c>
      <c r="AV595" s="11" t="s">
        <v>74</v>
      </c>
      <c r="AW595" s="11" t="s">
        <v>34</v>
      </c>
      <c r="AX595" s="11" t="s">
        <v>70</v>
      </c>
      <c r="AY595" s="177" t="s">
        <v>131</v>
      </c>
    </row>
    <row r="596" spans="2:51" s="12" customFormat="1" ht="13.5">
      <c r="B596" s="182"/>
      <c r="D596" s="174" t="s">
        <v>140</v>
      </c>
      <c r="E596" s="183" t="s">
        <v>19</v>
      </c>
      <c r="F596" s="184" t="s">
        <v>573</v>
      </c>
      <c r="H596" s="185">
        <v>-2.2</v>
      </c>
      <c r="I596" s="186"/>
      <c r="L596" s="182"/>
      <c r="M596" s="187"/>
      <c r="N596" s="188"/>
      <c r="O596" s="188"/>
      <c r="P596" s="188"/>
      <c r="Q596" s="188"/>
      <c r="R596" s="188"/>
      <c r="S596" s="188"/>
      <c r="T596" s="189"/>
      <c r="AT596" s="183" t="s">
        <v>140</v>
      </c>
      <c r="AU596" s="183" t="s">
        <v>77</v>
      </c>
      <c r="AV596" s="12" t="s">
        <v>77</v>
      </c>
      <c r="AW596" s="12" t="s">
        <v>34</v>
      </c>
      <c r="AX596" s="12" t="s">
        <v>70</v>
      </c>
      <c r="AY596" s="183" t="s">
        <v>131</v>
      </c>
    </row>
    <row r="597" spans="2:51" s="12" customFormat="1" ht="13.5">
      <c r="B597" s="182"/>
      <c r="D597" s="174" t="s">
        <v>140</v>
      </c>
      <c r="E597" s="183" t="s">
        <v>19</v>
      </c>
      <c r="F597" s="184" t="s">
        <v>620</v>
      </c>
      <c r="H597" s="185">
        <v>-2.11</v>
      </c>
      <c r="I597" s="186"/>
      <c r="L597" s="182"/>
      <c r="M597" s="187"/>
      <c r="N597" s="188"/>
      <c r="O597" s="188"/>
      <c r="P597" s="188"/>
      <c r="Q597" s="188"/>
      <c r="R597" s="188"/>
      <c r="S597" s="188"/>
      <c r="T597" s="189"/>
      <c r="AT597" s="183" t="s">
        <v>140</v>
      </c>
      <c r="AU597" s="183" t="s">
        <v>77</v>
      </c>
      <c r="AV597" s="12" t="s">
        <v>77</v>
      </c>
      <c r="AW597" s="12" t="s">
        <v>34</v>
      </c>
      <c r="AX597" s="12" t="s">
        <v>70</v>
      </c>
      <c r="AY597" s="183" t="s">
        <v>131</v>
      </c>
    </row>
    <row r="598" spans="2:51" s="11" customFormat="1" ht="13.5">
      <c r="B598" s="173"/>
      <c r="D598" s="174" t="s">
        <v>140</v>
      </c>
      <c r="E598" s="175" t="s">
        <v>19</v>
      </c>
      <c r="F598" s="176" t="s">
        <v>621</v>
      </c>
      <c r="H598" s="177" t="s">
        <v>19</v>
      </c>
      <c r="I598" s="178"/>
      <c r="L598" s="173"/>
      <c r="M598" s="179"/>
      <c r="N598" s="180"/>
      <c r="O598" s="180"/>
      <c r="P598" s="180"/>
      <c r="Q598" s="180"/>
      <c r="R598" s="180"/>
      <c r="S598" s="180"/>
      <c r="T598" s="181"/>
      <c r="AT598" s="177" t="s">
        <v>140</v>
      </c>
      <c r="AU598" s="177" t="s">
        <v>77</v>
      </c>
      <c r="AV598" s="11" t="s">
        <v>74</v>
      </c>
      <c r="AW598" s="11" t="s">
        <v>34</v>
      </c>
      <c r="AX598" s="11" t="s">
        <v>70</v>
      </c>
      <c r="AY598" s="177" t="s">
        <v>131</v>
      </c>
    </row>
    <row r="599" spans="2:51" s="12" customFormat="1" ht="13.5">
      <c r="B599" s="182"/>
      <c r="D599" s="174" t="s">
        <v>140</v>
      </c>
      <c r="E599" s="183" t="s">
        <v>19</v>
      </c>
      <c r="F599" s="184" t="s">
        <v>622</v>
      </c>
      <c r="H599" s="185">
        <v>2.64</v>
      </c>
      <c r="I599" s="186"/>
      <c r="L599" s="182"/>
      <c r="M599" s="187"/>
      <c r="N599" s="188"/>
      <c r="O599" s="188"/>
      <c r="P599" s="188"/>
      <c r="Q599" s="188"/>
      <c r="R599" s="188"/>
      <c r="S599" s="188"/>
      <c r="T599" s="189"/>
      <c r="AT599" s="183" t="s">
        <v>140</v>
      </c>
      <c r="AU599" s="183" t="s">
        <v>77</v>
      </c>
      <c r="AV599" s="12" t="s">
        <v>77</v>
      </c>
      <c r="AW599" s="12" t="s">
        <v>34</v>
      </c>
      <c r="AX599" s="12" t="s">
        <v>70</v>
      </c>
      <c r="AY599" s="183" t="s">
        <v>131</v>
      </c>
    </row>
    <row r="600" spans="2:51" s="11" customFormat="1" ht="13.5">
      <c r="B600" s="173"/>
      <c r="D600" s="174" t="s">
        <v>140</v>
      </c>
      <c r="E600" s="175" t="s">
        <v>19</v>
      </c>
      <c r="F600" s="176" t="s">
        <v>623</v>
      </c>
      <c r="H600" s="177" t="s">
        <v>19</v>
      </c>
      <c r="I600" s="178"/>
      <c r="L600" s="173"/>
      <c r="M600" s="179"/>
      <c r="N600" s="180"/>
      <c r="O600" s="180"/>
      <c r="P600" s="180"/>
      <c r="Q600" s="180"/>
      <c r="R600" s="180"/>
      <c r="S600" s="180"/>
      <c r="T600" s="181"/>
      <c r="AT600" s="177" t="s">
        <v>140</v>
      </c>
      <c r="AU600" s="177" t="s">
        <v>77</v>
      </c>
      <c r="AV600" s="11" t="s">
        <v>74</v>
      </c>
      <c r="AW600" s="11" t="s">
        <v>34</v>
      </c>
      <c r="AX600" s="11" t="s">
        <v>70</v>
      </c>
      <c r="AY600" s="177" t="s">
        <v>131</v>
      </c>
    </row>
    <row r="601" spans="2:51" s="12" customFormat="1" ht="13.5">
      <c r="B601" s="182"/>
      <c r="D601" s="174" t="s">
        <v>140</v>
      </c>
      <c r="E601" s="183" t="s">
        <v>19</v>
      </c>
      <c r="F601" s="184" t="s">
        <v>624</v>
      </c>
      <c r="H601" s="185">
        <v>15.575</v>
      </c>
      <c r="I601" s="186"/>
      <c r="L601" s="182"/>
      <c r="M601" s="187"/>
      <c r="N601" s="188"/>
      <c r="O601" s="188"/>
      <c r="P601" s="188"/>
      <c r="Q601" s="188"/>
      <c r="R601" s="188"/>
      <c r="S601" s="188"/>
      <c r="T601" s="189"/>
      <c r="AT601" s="183" t="s">
        <v>140</v>
      </c>
      <c r="AU601" s="183" t="s">
        <v>77</v>
      </c>
      <c r="AV601" s="12" t="s">
        <v>77</v>
      </c>
      <c r="AW601" s="12" t="s">
        <v>34</v>
      </c>
      <c r="AX601" s="12" t="s">
        <v>70</v>
      </c>
      <c r="AY601" s="183" t="s">
        <v>131</v>
      </c>
    </row>
    <row r="602" spans="2:51" s="13" customFormat="1" ht="13.5">
      <c r="B602" s="190"/>
      <c r="D602" s="191" t="s">
        <v>140</v>
      </c>
      <c r="E602" s="192" t="s">
        <v>19</v>
      </c>
      <c r="F602" s="193" t="s">
        <v>143</v>
      </c>
      <c r="H602" s="194">
        <v>118.944</v>
      </c>
      <c r="I602" s="195"/>
      <c r="L602" s="190"/>
      <c r="M602" s="196"/>
      <c r="N602" s="197"/>
      <c r="O602" s="197"/>
      <c r="P602" s="197"/>
      <c r="Q602" s="197"/>
      <c r="R602" s="197"/>
      <c r="S602" s="197"/>
      <c r="T602" s="198"/>
      <c r="AT602" s="199" t="s">
        <v>140</v>
      </c>
      <c r="AU602" s="199" t="s">
        <v>77</v>
      </c>
      <c r="AV602" s="13" t="s">
        <v>138</v>
      </c>
      <c r="AW602" s="13" t="s">
        <v>34</v>
      </c>
      <c r="AX602" s="13" t="s">
        <v>74</v>
      </c>
      <c r="AY602" s="199" t="s">
        <v>131</v>
      </c>
    </row>
    <row r="603" spans="2:65" s="1" customFormat="1" ht="22.5" customHeight="1">
      <c r="B603" s="160"/>
      <c r="C603" s="161" t="s">
        <v>655</v>
      </c>
      <c r="D603" s="161" t="s">
        <v>133</v>
      </c>
      <c r="E603" s="162" t="s">
        <v>656</v>
      </c>
      <c r="F603" s="163" t="s">
        <v>657</v>
      </c>
      <c r="G603" s="164" t="s">
        <v>212</v>
      </c>
      <c r="H603" s="165">
        <v>173.665</v>
      </c>
      <c r="I603" s="166"/>
      <c r="J603" s="167">
        <f>ROUND(I603*H603,2)</f>
        <v>0</v>
      </c>
      <c r="K603" s="163" t="s">
        <v>137</v>
      </c>
      <c r="L603" s="35"/>
      <c r="M603" s="168" t="s">
        <v>19</v>
      </c>
      <c r="N603" s="169" t="s">
        <v>41</v>
      </c>
      <c r="O603" s="36"/>
      <c r="P603" s="170">
        <f>O603*H603</f>
        <v>0</v>
      </c>
      <c r="Q603" s="170">
        <v>0.0014</v>
      </c>
      <c r="R603" s="170">
        <f>Q603*H603</f>
        <v>0.24313099999999999</v>
      </c>
      <c r="S603" s="170">
        <v>0</v>
      </c>
      <c r="T603" s="171">
        <f>S603*H603</f>
        <v>0</v>
      </c>
      <c r="AR603" s="18" t="s">
        <v>138</v>
      </c>
      <c r="AT603" s="18" t="s">
        <v>133</v>
      </c>
      <c r="AU603" s="18" t="s">
        <v>77</v>
      </c>
      <c r="AY603" s="18" t="s">
        <v>131</v>
      </c>
      <c r="BE603" s="172">
        <f>IF(N603="základní",J603,0)</f>
        <v>0</v>
      </c>
      <c r="BF603" s="172">
        <f>IF(N603="snížená",J603,0)</f>
        <v>0</v>
      </c>
      <c r="BG603" s="172">
        <f>IF(N603="zákl. přenesená",J603,0)</f>
        <v>0</v>
      </c>
      <c r="BH603" s="172">
        <f>IF(N603="sníž. přenesená",J603,0)</f>
        <v>0</v>
      </c>
      <c r="BI603" s="172">
        <f>IF(N603="nulová",J603,0)</f>
        <v>0</v>
      </c>
      <c r="BJ603" s="18" t="s">
        <v>74</v>
      </c>
      <c r="BK603" s="172">
        <f>ROUND(I603*H603,2)</f>
        <v>0</v>
      </c>
      <c r="BL603" s="18" t="s">
        <v>138</v>
      </c>
      <c r="BM603" s="18" t="s">
        <v>658</v>
      </c>
    </row>
    <row r="604" spans="2:51" s="11" customFormat="1" ht="13.5">
      <c r="B604" s="173"/>
      <c r="D604" s="174" t="s">
        <v>140</v>
      </c>
      <c r="E604" s="175" t="s">
        <v>19</v>
      </c>
      <c r="F604" s="176" t="s">
        <v>659</v>
      </c>
      <c r="H604" s="177" t="s">
        <v>19</v>
      </c>
      <c r="I604" s="178"/>
      <c r="L604" s="173"/>
      <c r="M604" s="179"/>
      <c r="N604" s="180"/>
      <c r="O604" s="180"/>
      <c r="P604" s="180"/>
      <c r="Q604" s="180"/>
      <c r="R604" s="180"/>
      <c r="S604" s="180"/>
      <c r="T604" s="181"/>
      <c r="AT604" s="177" t="s">
        <v>140</v>
      </c>
      <c r="AU604" s="177" t="s">
        <v>77</v>
      </c>
      <c r="AV604" s="11" t="s">
        <v>74</v>
      </c>
      <c r="AW604" s="11" t="s">
        <v>34</v>
      </c>
      <c r="AX604" s="11" t="s">
        <v>70</v>
      </c>
      <c r="AY604" s="177" t="s">
        <v>131</v>
      </c>
    </row>
    <row r="605" spans="2:51" s="12" customFormat="1" ht="13.5">
      <c r="B605" s="182"/>
      <c r="D605" s="174" t="s">
        <v>140</v>
      </c>
      <c r="E605" s="183" t="s">
        <v>19</v>
      </c>
      <c r="F605" s="184" t="s">
        <v>660</v>
      </c>
      <c r="H605" s="185">
        <v>45.955</v>
      </c>
      <c r="I605" s="186"/>
      <c r="L605" s="182"/>
      <c r="M605" s="187"/>
      <c r="N605" s="188"/>
      <c r="O605" s="188"/>
      <c r="P605" s="188"/>
      <c r="Q605" s="188"/>
      <c r="R605" s="188"/>
      <c r="S605" s="188"/>
      <c r="T605" s="189"/>
      <c r="AT605" s="183" t="s">
        <v>140</v>
      </c>
      <c r="AU605" s="183" t="s">
        <v>77</v>
      </c>
      <c r="AV605" s="12" t="s">
        <v>77</v>
      </c>
      <c r="AW605" s="12" t="s">
        <v>34</v>
      </c>
      <c r="AX605" s="12" t="s">
        <v>70</v>
      </c>
      <c r="AY605" s="183" t="s">
        <v>131</v>
      </c>
    </row>
    <row r="606" spans="2:51" s="12" customFormat="1" ht="13.5">
      <c r="B606" s="182"/>
      <c r="D606" s="174" t="s">
        <v>140</v>
      </c>
      <c r="E606" s="183" t="s">
        <v>19</v>
      </c>
      <c r="F606" s="184" t="s">
        <v>661</v>
      </c>
      <c r="H606" s="185">
        <v>45.075</v>
      </c>
      <c r="I606" s="186"/>
      <c r="L606" s="182"/>
      <c r="M606" s="187"/>
      <c r="N606" s="188"/>
      <c r="O606" s="188"/>
      <c r="P606" s="188"/>
      <c r="Q606" s="188"/>
      <c r="R606" s="188"/>
      <c r="S606" s="188"/>
      <c r="T606" s="189"/>
      <c r="AT606" s="183" t="s">
        <v>140</v>
      </c>
      <c r="AU606" s="183" t="s">
        <v>77</v>
      </c>
      <c r="AV606" s="12" t="s">
        <v>77</v>
      </c>
      <c r="AW606" s="12" t="s">
        <v>34</v>
      </c>
      <c r="AX606" s="12" t="s">
        <v>70</v>
      </c>
      <c r="AY606" s="183" t="s">
        <v>131</v>
      </c>
    </row>
    <row r="607" spans="2:51" s="12" customFormat="1" ht="13.5">
      <c r="B607" s="182"/>
      <c r="D607" s="174" t="s">
        <v>140</v>
      </c>
      <c r="E607" s="183" t="s">
        <v>19</v>
      </c>
      <c r="F607" s="184" t="s">
        <v>662</v>
      </c>
      <c r="H607" s="185">
        <v>46.175</v>
      </c>
      <c r="I607" s="186"/>
      <c r="L607" s="182"/>
      <c r="M607" s="187"/>
      <c r="N607" s="188"/>
      <c r="O607" s="188"/>
      <c r="P607" s="188"/>
      <c r="Q607" s="188"/>
      <c r="R607" s="188"/>
      <c r="S607" s="188"/>
      <c r="T607" s="189"/>
      <c r="AT607" s="183" t="s">
        <v>140</v>
      </c>
      <c r="AU607" s="183" t="s">
        <v>77</v>
      </c>
      <c r="AV607" s="12" t="s">
        <v>77</v>
      </c>
      <c r="AW607" s="12" t="s">
        <v>34</v>
      </c>
      <c r="AX607" s="12" t="s">
        <v>70</v>
      </c>
      <c r="AY607" s="183" t="s">
        <v>131</v>
      </c>
    </row>
    <row r="608" spans="2:51" s="12" customFormat="1" ht="13.5">
      <c r="B608" s="182"/>
      <c r="D608" s="174" t="s">
        <v>140</v>
      </c>
      <c r="E608" s="183" t="s">
        <v>19</v>
      </c>
      <c r="F608" s="184" t="s">
        <v>663</v>
      </c>
      <c r="H608" s="185">
        <v>36.46</v>
      </c>
      <c r="I608" s="186"/>
      <c r="L608" s="182"/>
      <c r="M608" s="187"/>
      <c r="N608" s="188"/>
      <c r="O608" s="188"/>
      <c r="P608" s="188"/>
      <c r="Q608" s="188"/>
      <c r="R608" s="188"/>
      <c r="S608" s="188"/>
      <c r="T608" s="189"/>
      <c r="AT608" s="183" t="s">
        <v>140</v>
      </c>
      <c r="AU608" s="183" t="s">
        <v>77</v>
      </c>
      <c r="AV608" s="12" t="s">
        <v>77</v>
      </c>
      <c r="AW608" s="12" t="s">
        <v>34</v>
      </c>
      <c r="AX608" s="12" t="s">
        <v>70</v>
      </c>
      <c r="AY608" s="183" t="s">
        <v>131</v>
      </c>
    </row>
    <row r="609" spans="2:51" s="13" customFormat="1" ht="13.5">
      <c r="B609" s="190"/>
      <c r="D609" s="191" t="s">
        <v>140</v>
      </c>
      <c r="E609" s="192" t="s">
        <v>19</v>
      </c>
      <c r="F609" s="193" t="s">
        <v>143</v>
      </c>
      <c r="H609" s="194">
        <v>173.665</v>
      </c>
      <c r="I609" s="195"/>
      <c r="L609" s="190"/>
      <c r="M609" s="196"/>
      <c r="N609" s="197"/>
      <c r="O609" s="197"/>
      <c r="P609" s="197"/>
      <c r="Q609" s="197"/>
      <c r="R609" s="197"/>
      <c r="S609" s="197"/>
      <c r="T609" s="198"/>
      <c r="AT609" s="199" t="s">
        <v>140</v>
      </c>
      <c r="AU609" s="199" t="s">
        <v>77</v>
      </c>
      <c r="AV609" s="13" t="s">
        <v>138</v>
      </c>
      <c r="AW609" s="13" t="s">
        <v>34</v>
      </c>
      <c r="AX609" s="13" t="s">
        <v>74</v>
      </c>
      <c r="AY609" s="199" t="s">
        <v>131</v>
      </c>
    </row>
    <row r="610" spans="2:65" s="1" customFormat="1" ht="31.5" customHeight="1">
      <c r="B610" s="160"/>
      <c r="C610" s="161" t="s">
        <v>664</v>
      </c>
      <c r="D610" s="161" t="s">
        <v>133</v>
      </c>
      <c r="E610" s="162" t="s">
        <v>665</v>
      </c>
      <c r="F610" s="163" t="s">
        <v>666</v>
      </c>
      <c r="G610" s="164" t="s">
        <v>212</v>
      </c>
      <c r="H610" s="165">
        <v>7.26</v>
      </c>
      <c r="I610" s="166"/>
      <c r="J610" s="167">
        <f>ROUND(I610*H610,2)</f>
        <v>0</v>
      </c>
      <c r="K610" s="163" t="s">
        <v>137</v>
      </c>
      <c r="L610" s="35"/>
      <c r="M610" s="168" t="s">
        <v>19</v>
      </c>
      <c r="N610" s="169" t="s">
        <v>41</v>
      </c>
      <c r="O610" s="36"/>
      <c r="P610" s="170">
        <f>O610*H610</f>
        <v>0</v>
      </c>
      <c r="Q610" s="170">
        <v>0.00498</v>
      </c>
      <c r="R610" s="170">
        <f>Q610*H610</f>
        <v>0.0361548</v>
      </c>
      <c r="S610" s="170">
        <v>0</v>
      </c>
      <c r="T610" s="171">
        <f>S610*H610</f>
        <v>0</v>
      </c>
      <c r="AR610" s="18" t="s">
        <v>138</v>
      </c>
      <c r="AT610" s="18" t="s">
        <v>133</v>
      </c>
      <c r="AU610" s="18" t="s">
        <v>77</v>
      </c>
      <c r="AY610" s="18" t="s">
        <v>131</v>
      </c>
      <c r="BE610" s="172">
        <f>IF(N610="základní",J610,0)</f>
        <v>0</v>
      </c>
      <c r="BF610" s="172">
        <f>IF(N610="snížená",J610,0)</f>
        <v>0</v>
      </c>
      <c r="BG610" s="172">
        <f>IF(N610="zákl. přenesená",J610,0)</f>
        <v>0</v>
      </c>
      <c r="BH610" s="172">
        <f>IF(N610="sníž. přenesená",J610,0)</f>
        <v>0</v>
      </c>
      <c r="BI610" s="172">
        <f>IF(N610="nulová",J610,0)</f>
        <v>0</v>
      </c>
      <c r="BJ610" s="18" t="s">
        <v>74</v>
      </c>
      <c r="BK610" s="172">
        <f>ROUND(I610*H610,2)</f>
        <v>0</v>
      </c>
      <c r="BL610" s="18" t="s">
        <v>138</v>
      </c>
      <c r="BM610" s="18" t="s">
        <v>667</v>
      </c>
    </row>
    <row r="611" spans="2:51" s="11" customFormat="1" ht="13.5">
      <c r="B611" s="173"/>
      <c r="D611" s="174" t="s">
        <v>140</v>
      </c>
      <c r="E611" s="175" t="s">
        <v>19</v>
      </c>
      <c r="F611" s="176" t="s">
        <v>668</v>
      </c>
      <c r="H611" s="177" t="s">
        <v>19</v>
      </c>
      <c r="I611" s="178"/>
      <c r="L611" s="173"/>
      <c r="M611" s="179"/>
      <c r="N611" s="180"/>
      <c r="O611" s="180"/>
      <c r="P611" s="180"/>
      <c r="Q611" s="180"/>
      <c r="R611" s="180"/>
      <c r="S611" s="180"/>
      <c r="T611" s="181"/>
      <c r="AT611" s="177" t="s">
        <v>140</v>
      </c>
      <c r="AU611" s="177" t="s">
        <v>77</v>
      </c>
      <c r="AV611" s="11" t="s">
        <v>74</v>
      </c>
      <c r="AW611" s="11" t="s">
        <v>34</v>
      </c>
      <c r="AX611" s="11" t="s">
        <v>70</v>
      </c>
      <c r="AY611" s="177" t="s">
        <v>131</v>
      </c>
    </row>
    <row r="612" spans="2:51" s="12" customFormat="1" ht="13.5">
      <c r="B612" s="182"/>
      <c r="D612" s="174" t="s">
        <v>140</v>
      </c>
      <c r="E612" s="183" t="s">
        <v>19</v>
      </c>
      <c r="F612" s="184" t="s">
        <v>669</v>
      </c>
      <c r="H612" s="185">
        <v>7.26</v>
      </c>
      <c r="I612" s="186"/>
      <c r="L612" s="182"/>
      <c r="M612" s="187"/>
      <c r="N612" s="188"/>
      <c r="O612" s="188"/>
      <c r="P612" s="188"/>
      <c r="Q612" s="188"/>
      <c r="R612" s="188"/>
      <c r="S612" s="188"/>
      <c r="T612" s="189"/>
      <c r="AT612" s="183" t="s">
        <v>140</v>
      </c>
      <c r="AU612" s="183" t="s">
        <v>77</v>
      </c>
      <c r="AV612" s="12" t="s">
        <v>77</v>
      </c>
      <c r="AW612" s="12" t="s">
        <v>34</v>
      </c>
      <c r="AX612" s="12" t="s">
        <v>70</v>
      </c>
      <c r="AY612" s="183" t="s">
        <v>131</v>
      </c>
    </row>
    <row r="613" spans="2:51" s="13" customFormat="1" ht="13.5">
      <c r="B613" s="190"/>
      <c r="D613" s="191" t="s">
        <v>140</v>
      </c>
      <c r="E613" s="192" t="s">
        <v>19</v>
      </c>
      <c r="F613" s="193" t="s">
        <v>143</v>
      </c>
      <c r="H613" s="194">
        <v>7.26</v>
      </c>
      <c r="I613" s="195"/>
      <c r="L613" s="190"/>
      <c r="M613" s="196"/>
      <c r="N613" s="197"/>
      <c r="O613" s="197"/>
      <c r="P613" s="197"/>
      <c r="Q613" s="197"/>
      <c r="R613" s="197"/>
      <c r="S613" s="197"/>
      <c r="T613" s="198"/>
      <c r="AT613" s="199" t="s">
        <v>140</v>
      </c>
      <c r="AU613" s="199" t="s">
        <v>77</v>
      </c>
      <c r="AV613" s="13" t="s">
        <v>138</v>
      </c>
      <c r="AW613" s="13" t="s">
        <v>34</v>
      </c>
      <c r="AX613" s="13" t="s">
        <v>74</v>
      </c>
      <c r="AY613" s="199" t="s">
        <v>131</v>
      </c>
    </row>
    <row r="614" spans="2:65" s="1" customFormat="1" ht="31.5" customHeight="1">
      <c r="B614" s="160"/>
      <c r="C614" s="161" t="s">
        <v>670</v>
      </c>
      <c r="D614" s="161" t="s">
        <v>133</v>
      </c>
      <c r="E614" s="162" t="s">
        <v>671</v>
      </c>
      <c r="F614" s="163" t="s">
        <v>672</v>
      </c>
      <c r="G614" s="164" t="s">
        <v>212</v>
      </c>
      <c r="H614" s="165">
        <v>7.26</v>
      </c>
      <c r="I614" s="166"/>
      <c r="J614" s="167">
        <f>ROUND(I614*H614,2)</f>
        <v>0</v>
      </c>
      <c r="K614" s="163" t="s">
        <v>137</v>
      </c>
      <c r="L614" s="35"/>
      <c r="M614" s="168" t="s">
        <v>19</v>
      </c>
      <c r="N614" s="169" t="s">
        <v>41</v>
      </c>
      <c r="O614" s="36"/>
      <c r="P614" s="170">
        <f>O614*H614</f>
        <v>0</v>
      </c>
      <c r="Q614" s="170">
        <v>0.00268</v>
      </c>
      <c r="R614" s="170">
        <f>Q614*H614</f>
        <v>0.0194568</v>
      </c>
      <c r="S614" s="170">
        <v>0</v>
      </c>
      <c r="T614" s="171">
        <f>S614*H614</f>
        <v>0</v>
      </c>
      <c r="AR614" s="18" t="s">
        <v>138</v>
      </c>
      <c r="AT614" s="18" t="s">
        <v>133</v>
      </c>
      <c r="AU614" s="18" t="s">
        <v>77</v>
      </c>
      <c r="AY614" s="18" t="s">
        <v>131</v>
      </c>
      <c r="BE614" s="172">
        <f>IF(N614="základní",J614,0)</f>
        <v>0</v>
      </c>
      <c r="BF614" s="172">
        <f>IF(N614="snížená",J614,0)</f>
        <v>0</v>
      </c>
      <c r="BG614" s="172">
        <f>IF(N614="zákl. přenesená",J614,0)</f>
        <v>0</v>
      </c>
      <c r="BH614" s="172">
        <f>IF(N614="sníž. přenesená",J614,0)</f>
        <v>0</v>
      </c>
      <c r="BI614" s="172">
        <f>IF(N614="nulová",J614,0)</f>
        <v>0</v>
      </c>
      <c r="BJ614" s="18" t="s">
        <v>74</v>
      </c>
      <c r="BK614" s="172">
        <f>ROUND(I614*H614,2)</f>
        <v>0</v>
      </c>
      <c r="BL614" s="18" t="s">
        <v>138</v>
      </c>
      <c r="BM614" s="18" t="s">
        <v>673</v>
      </c>
    </row>
    <row r="615" spans="2:51" s="11" customFormat="1" ht="13.5">
      <c r="B615" s="173"/>
      <c r="D615" s="174" t="s">
        <v>140</v>
      </c>
      <c r="E615" s="175" t="s">
        <v>19</v>
      </c>
      <c r="F615" s="176" t="s">
        <v>668</v>
      </c>
      <c r="H615" s="177" t="s">
        <v>19</v>
      </c>
      <c r="I615" s="178"/>
      <c r="L615" s="173"/>
      <c r="M615" s="179"/>
      <c r="N615" s="180"/>
      <c r="O615" s="180"/>
      <c r="P615" s="180"/>
      <c r="Q615" s="180"/>
      <c r="R615" s="180"/>
      <c r="S615" s="180"/>
      <c r="T615" s="181"/>
      <c r="AT615" s="177" t="s">
        <v>140</v>
      </c>
      <c r="AU615" s="177" t="s">
        <v>77</v>
      </c>
      <c r="AV615" s="11" t="s">
        <v>74</v>
      </c>
      <c r="AW615" s="11" t="s">
        <v>34</v>
      </c>
      <c r="AX615" s="11" t="s">
        <v>70</v>
      </c>
      <c r="AY615" s="177" t="s">
        <v>131</v>
      </c>
    </row>
    <row r="616" spans="2:51" s="12" customFormat="1" ht="13.5">
      <c r="B616" s="182"/>
      <c r="D616" s="174" t="s">
        <v>140</v>
      </c>
      <c r="E616" s="183" t="s">
        <v>19</v>
      </c>
      <c r="F616" s="184" t="s">
        <v>669</v>
      </c>
      <c r="H616" s="185">
        <v>7.26</v>
      </c>
      <c r="I616" s="186"/>
      <c r="L616" s="182"/>
      <c r="M616" s="187"/>
      <c r="N616" s="188"/>
      <c r="O616" s="188"/>
      <c r="P616" s="188"/>
      <c r="Q616" s="188"/>
      <c r="R616" s="188"/>
      <c r="S616" s="188"/>
      <c r="T616" s="189"/>
      <c r="AT616" s="183" t="s">
        <v>140</v>
      </c>
      <c r="AU616" s="183" t="s">
        <v>77</v>
      </c>
      <c r="AV616" s="12" t="s">
        <v>77</v>
      </c>
      <c r="AW616" s="12" t="s">
        <v>34</v>
      </c>
      <c r="AX616" s="12" t="s">
        <v>70</v>
      </c>
      <c r="AY616" s="183" t="s">
        <v>131</v>
      </c>
    </row>
    <row r="617" spans="2:51" s="13" customFormat="1" ht="13.5">
      <c r="B617" s="190"/>
      <c r="D617" s="191" t="s">
        <v>140</v>
      </c>
      <c r="E617" s="192" t="s">
        <v>19</v>
      </c>
      <c r="F617" s="193" t="s">
        <v>143</v>
      </c>
      <c r="H617" s="194">
        <v>7.26</v>
      </c>
      <c r="I617" s="195"/>
      <c r="L617" s="190"/>
      <c r="M617" s="196"/>
      <c r="N617" s="197"/>
      <c r="O617" s="197"/>
      <c r="P617" s="197"/>
      <c r="Q617" s="197"/>
      <c r="R617" s="197"/>
      <c r="S617" s="197"/>
      <c r="T617" s="198"/>
      <c r="AT617" s="199" t="s">
        <v>140</v>
      </c>
      <c r="AU617" s="199" t="s">
        <v>77</v>
      </c>
      <c r="AV617" s="13" t="s">
        <v>138</v>
      </c>
      <c r="AW617" s="13" t="s">
        <v>34</v>
      </c>
      <c r="AX617" s="13" t="s">
        <v>74</v>
      </c>
      <c r="AY617" s="199" t="s">
        <v>131</v>
      </c>
    </row>
    <row r="618" spans="2:65" s="1" customFormat="1" ht="22.5" customHeight="1">
      <c r="B618" s="160"/>
      <c r="C618" s="161" t="s">
        <v>674</v>
      </c>
      <c r="D618" s="161" t="s">
        <v>133</v>
      </c>
      <c r="E618" s="162" t="s">
        <v>675</v>
      </c>
      <c r="F618" s="163" t="s">
        <v>676</v>
      </c>
      <c r="G618" s="164" t="s">
        <v>488</v>
      </c>
      <c r="H618" s="165">
        <v>3.6</v>
      </c>
      <c r="I618" s="166"/>
      <c r="J618" s="167">
        <f>ROUND(I618*H618,2)</f>
        <v>0</v>
      </c>
      <c r="K618" s="163" t="s">
        <v>137</v>
      </c>
      <c r="L618" s="35"/>
      <c r="M618" s="168" t="s">
        <v>19</v>
      </c>
      <c r="N618" s="169" t="s">
        <v>41</v>
      </c>
      <c r="O618" s="36"/>
      <c r="P618" s="170">
        <f>O618*H618</f>
        <v>0</v>
      </c>
      <c r="Q618" s="170">
        <v>0.020646</v>
      </c>
      <c r="R618" s="170">
        <f>Q618*H618</f>
        <v>0.0743256</v>
      </c>
      <c r="S618" s="170">
        <v>0</v>
      </c>
      <c r="T618" s="171">
        <f>S618*H618</f>
        <v>0</v>
      </c>
      <c r="AR618" s="18" t="s">
        <v>138</v>
      </c>
      <c r="AT618" s="18" t="s">
        <v>133</v>
      </c>
      <c r="AU618" s="18" t="s">
        <v>77</v>
      </c>
      <c r="AY618" s="18" t="s">
        <v>131</v>
      </c>
      <c r="BE618" s="172">
        <f>IF(N618="základní",J618,0)</f>
        <v>0</v>
      </c>
      <c r="BF618" s="172">
        <f>IF(N618="snížená",J618,0)</f>
        <v>0</v>
      </c>
      <c r="BG618" s="172">
        <f>IF(N618="zákl. přenesená",J618,0)</f>
        <v>0</v>
      </c>
      <c r="BH618" s="172">
        <f>IF(N618="sníž. přenesená",J618,0)</f>
        <v>0</v>
      </c>
      <c r="BI618" s="172">
        <f>IF(N618="nulová",J618,0)</f>
        <v>0</v>
      </c>
      <c r="BJ618" s="18" t="s">
        <v>74</v>
      </c>
      <c r="BK618" s="172">
        <f>ROUND(I618*H618,2)</f>
        <v>0</v>
      </c>
      <c r="BL618" s="18" t="s">
        <v>138</v>
      </c>
      <c r="BM618" s="18" t="s">
        <v>677</v>
      </c>
    </row>
    <row r="619" spans="2:51" s="11" customFormat="1" ht="13.5">
      <c r="B619" s="173"/>
      <c r="D619" s="174" t="s">
        <v>140</v>
      </c>
      <c r="E619" s="175" t="s">
        <v>19</v>
      </c>
      <c r="F619" s="176" t="s">
        <v>678</v>
      </c>
      <c r="H619" s="177" t="s">
        <v>19</v>
      </c>
      <c r="I619" s="178"/>
      <c r="L619" s="173"/>
      <c r="M619" s="179"/>
      <c r="N619" s="180"/>
      <c r="O619" s="180"/>
      <c r="P619" s="180"/>
      <c r="Q619" s="180"/>
      <c r="R619" s="180"/>
      <c r="S619" s="180"/>
      <c r="T619" s="181"/>
      <c r="AT619" s="177" t="s">
        <v>140</v>
      </c>
      <c r="AU619" s="177" t="s">
        <v>77</v>
      </c>
      <c r="AV619" s="11" t="s">
        <v>74</v>
      </c>
      <c r="AW619" s="11" t="s">
        <v>34</v>
      </c>
      <c r="AX619" s="11" t="s">
        <v>70</v>
      </c>
      <c r="AY619" s="177" t="s">
        <v>131</v>
      </c>
    </row>
    <row r="620" spans="2:51" s="12" customFormat="1" ht="13.5">
      <c r="B620" s="182"/>
      <c r="D620" s="174" t="s">
        <v>140</v>
      </c>
      <c r="E620" s="183" t="s">
        <v>19</v>
      </c>
      <c r="F620" s="184" t="s">
        <v>679</v>
      </c>
      <c r="H620" s="185">
        <v>3.6</v>
      </c>
      <c r="I620" s="186"/>
      <c r="L620" s="182"/>
      <c r="M620" s="187"/>
      <c r="N620" s="188"/>
      <c r="O620" s="188"/>
      <c r="P620" s="188"/>
      <c r="Q620" s="188"/>
      <c r="R620" s="188"/>
      <c r="S620" s="188"/>
      <c r="T620" s="189"/>
      <c r="AT620" s="183" t="s">
        <v>140</v>
      </c>
      <c r="AU620" s="183" t="s">
        <v>77</v>
      </c>
      <c r="AV620" s="12" t="s">
        <v>77</v>
      </c>
      <c r="AW620" s="12" t="s">
        <v>34</v>
      </c>
      <c r="AX620" s="12" t="s">
        <v>70</v>
      </c>
      <c r="AY620" s="183" t="s">
        <v>131</v>
      </c>
    </row>
    <row r="621" spans="2:51" s="13" customFormat="1" ht="13.5">
      <c r="B621" s="190"/>
      <c r="D621" s="191" t="s">
        <v>140</v>
      </c>
      <c r="E621" s="192" t="s">
        <v>19</v>
      </c>
      <c r="F621" s="193" t="s">
        <v>143</v>
      </c>
      <c r="H621" s="194">
        <v>3.6</v>
      </c>
      <c r="I621" s="195"/>
      <c r="L621" s="190"/>
      <c r="M621" s="196"/>
      <c r="N621" s="197"/>
      <c r="O621" s="197"/>
      <c r="P621" s="197"/>
      <c r="Q621" s="197"/>
      <c r="R621" s="197"/>
      <c r="S621" s="197"/>
      <c r="T621" s="198"/>
      <c r="AT621" s="199" t="s">
        <v>140</v>
      </c>
      <c r="AU621" s="199" t="s">
        <v>77</v>
      </c>
      <c r="AV621" s="13" t="s">
        <v>138</v>
      </c>
      <c r="AW621" s="13" t="s">
        <v>34</v>
      </c>
      <c r="AX621" s="13" t="s">
        <v>74</v>
      </c>
      <c r="AY621" s="199" t="s">
        <v>131</v>
      </c>
    </row>
    <row r="622" spans="2:65" s="1" customFormat="1" ht="22.5" customHeight="1">
      <c r="B622" s="160"/>
      <c r="C622" s="161" t="s">
        <v>680</v>
      </c>
      <c r="D622" s="161" t="s">
        <v>133</v>
      </c>
      <c r="E622" s="162" t="s">
        <v>681</v>
      </c>
      <c r="F622" s="163" t="s">
        <v>682</v>
      </c>
      <c r="G622" s="164" t="s">
        <v>136</v>
      </c>
      <c r="H622" s="165">
        <v>6.454</v>
      </c>
      <c r="I622" s="166"/>
      <c r="J622" s="167">
        <f>ROUND(I622*H622,2)</f>
        <v>0</v>
      </c>
      <c r="K622" s="163" t="s">
        <v>137</v>
      </c>
      <c r="L622" s="35"/>
      <c r="M622" s="168" t="s">
        <v>19</v>
      </c>
      <c r="N622" s="169" t="s">
        <v>41</v>
      </c>
      <c r="O622" s="36"/>
      <c r="P622" s="170">
        <f>O622*H622</f>
        <v>0</v>
      </c>
      <c r="Q622" s="170">
        <v>2.25634</v>
      </c>
      <c r="R622" s="170">
        <f>Q622*H622</f>
        <v>14.562418359999999</v>
      </c>
      <c r="S622" s="170">
        <v>0</v>
      </c>
      <c r="T622" s="171">
        <f>S622*H622</f>
        <v>0</v>
      </c>
      <c r="AR622" s="18" t="s">
        <v>138</v>
      </c>
      <c r="AT622" s="18" t="s">
        <v>133</v>
      </c>
      <c r="AU622" s="18" t="s">
        <v>77</v>
      </c>
      <c r="AY622" s="18" t="s">
        <v>131</v>
      </c>
      <c r="BE622" s="172">
        <f>IF(N622="základní",J622,0)</f>
        <v>0</v>
      </c>
      <c r="BF622" s="172">
        <f>IF(N622="snížená",J622,0)</f>
        <v>0</v>
      </c>
      <c r="BG622" s="172">
        <f>IF(N622="zákl. přenesená",J622,0)</f>
        <v>0</v>
      </c>
      <c r="BH622" s="172">
        <f>IF(N622="sníž. přenesená",J622,0)</f>
        <v>0</v>
      </c>
      <c r="BI622" s="172">
        <f>IF(N622="nulová",J622,0)</f>
        <v>0</v>
      </c>
      <c r="BJ622" s="18" t="s">
        <v>74</v>
      </c>
      <c r="BK622" s="172">
        <f>ROUND(I622*H622,2)</f>
        <v>0</v>
      </c>
      <c r="BL622" s="18" t="s">
        <v>138</v>
      </c>
      <c r="BM622" s="18" t="s">
        <v>683</v>
      </c>
    </row>
    <row r="623" spans="2:47" s="1" customFormat="1" ht="13.5">
      <c r="B623" s="35"/>
      <c r="D623" s="174" t="s">
        <v>228</v>
      </c>
      <c r="F623" s="203" t="s">
        <v>684</v>
      </c>
      <c r="I623" s="134"/>
      <c r="L623" s="35"/>
      <c r="M623" s="64"/>
      <c r="N623" s="36"/>
      <c r="O623" s="36"/>
      <c r="P623" s="36"/>
      <c r="Q623" s="36"/>
      <c r="R623" s="36"/>
      <c r="S623" s="36"/>
      <c r="T623" s="65"/>
      <c r="AT623" s="18" t="s">
        <v>228</v>
      </c>
      <c r="AU623" s="18" t="s">
        <v>77</v>
      </c>
    </row>
    <row r="624" spans="2:51" s="11" customFormat="1" ht="13.5">
      <c r="B624" s="173"/>
      <c r="D624" s="174" t="s">
        <v>140</v>
      </c>
      <c r="E624" s="175" t="s">
        <v>19</v>
      </c>
      <c r="F624" s="176" t="s">
        <v>685</v>
      </c>
      <c r="H624" s="177" t="s">
        <v>19</v>
      </c>
      <c r="I624" s="178"/>
      <c r="L624" s="173"/>
      <c r="M624" s="179"/>
      <c r="N624" s="180"/>
      <c r="O624" s="180"/>
      <c r="P624" s="180"/>
      <c r="Q624" s="180"/>
      <c r="R624" s="180"/>
      <c r="S624" s="180"/>
      <c r="T624" s="181"/>
      <c r="AT624" s="177" t="s">
        <v>140</v>
      </c>
      <c r="AU624" s="177" t="s">
        <v>77</v>
      </c>
      <c r="AV624" s="11" t="s">
        <v>74</v>
      </c>
      <c r="AW624" s="11" t="s">
        <v>34</v>
      </c>
      <c r="AX624" s="11" t="s">
        <v>70</v>
      </c>
      <c r="AY624" s="177" t="s">
        <v>131</v>
      </c>
    </row>
    <row r="625" spans="2:51" s="12" customFormat="1" ht="13.5">
      <c r="B625" s="182"/>
      <c r="D625" s="174" t="s">
        <v>140</v>
      </c>
      <c r="E625" s="183" t="s">
        <v>19</v>
      </c>
      <c r="F625" s="184" t="s">
        <v>686</v>
      </c>
      <c r="H625" s="185">
        <v>6.148</v>
      </c>
      <c r="I625" s="186"/>
      <c r="L625" s="182"/>
      <c r="M625" s="187"/>
      <c r="N625" s="188"/>
      <c r="O625" s="188"/>
      <c r="P625" s="188"/>
      <c r="Q625" s="188"/>
      <c r="R625" s="188"/>
      <c r="S625" s="188"/>
      <c r="T625" s="189"/>
      <c r="AT625" s="183" t="s">
        <v>140</v>
      </c>
      <c r="AU625" s="183" t="s">
        <v>77</v>
      </c>
      <c r="AV625" s="12" t="s">
        <v>77</v>
      </c>
      <c r="AW625" s="12" t="s">
        <v>34</v>
      </c>
      <c r="AX625" s="12" t="s">
        <v>70</v>
      </c>
      <c r="AY625" s="183" t="s">
        <v>131</v>
      </c>
    </row>
    <row r="626" spans="2:51" s="11" customFormat="1" ht="13.5">
      <c r="B626" s="173"/>
      <c r="D626" s="174" t="s">
        <v>140</v>
      </c>
      <c r="E626" s="175" t="s">
        <v>19</v>
      </c>
      <c r="F626" s="176" t="s">
        <v>687</v>
      </c>
      <c r="H626" s="177" t="s">
        <v>19</v>
      </c>
      <c r="I626" s="178"/>
      <c r="L626" s="173"/>
      <c r="M626" s="179"/>
      <c r="N626" s="180"/>
      <c r="O626" s="180"/>
      <c r="P626" s="180"/>
      <c r="Q626" s="180"/>
      <c r="R626" s="180"/>
      <c r="S626" s="180"/>
      <c r="T626" s="181"/>
      <c r="AT626" s="177" t="s">
        <v>140</v>
      </c>
      <c r="AU626" s="177" t="s">
        <v>77</v>
      </c>
      <c r="AV626" s="11" t="s">
        <v>74</v>
      </c>
      <c r="AW626" s="11" t="s">
        <v>34</v>
      </c>
      <c r="AX626" s="11" t="s">
        <v>70</v>
      </c>
      <c r="AY626" s="177" t="s">
        <v>131</v>
      </c>
    </row>
    <row r="627" spans="2:51" s="12" customFormat="1" ht="13.5">
      <c r="B627" s="182"/>
      <c r="D627" s="174" t="s">
        <v>140</v>
      </c>
      <c r="E627" s="183" t="s">
        <v>19</v>
      </c>
      <c r="F627" s="184" t="s">
        <v>688</v>
      </c>
      <c r="H627" s="185">
        <v>0.306</v>
      </c>
      <c r="I627" s="186"/>
      <c r="L627" s="182"/>
      <c r="M627" s="187"/>
      <c r="N627" s="188"/>
      <c r="O627" s="188"/>
      <c r="P627" s="188"/>
      <c r="Q627" s="188"/>
      <c r="R627" s="188"/>
      <c r="S627" s="188"/>
      <c r="T627" s="189"/>
      <c r="AT627" s="183" t="s">
        <v>140</v>
      </c>
      <c r="AU627" s="183" t="s">
        <v>77</v>
      </c>
      <c r="AV627" s="12" t="s">
        <v>77</v>
      </c>
      <c r="AW627" s="12" t="s">
        <v>34</v>
      </c>
      <c r="AX627" s="12" t="s">
        <v>70</v>
      </c>
      <c r="AY627" s="183" t="s">
        <v>131</v>
      </c>
    </row>
    <row r="628" spans="2:51" s="13" customFormat="1" ht="13.5">
      <c r="B628" s="190"/>
      <c r="D628" s="191" t="s">
        <v>140</v>
      </c>
      <c r="E628" s="192" t="s">
        <v>19</v>
      </c>
      <c r="F628" s="193" t="s">
        <v>143</v>
      </c>
      <c r="H628" s="194">
        <v>6.454</v>
      </c>
      <c r="I628" s="195"/>
      <c r="L628" s="190"/>
      <c r="M628" s="196"/>
      <c r="N628" s="197"/>
      <c r="O628" s="197"/>
      <c r="P628" s="197"/>
      <c r="Q628" s="197"/>
      <c r="R628" s="197"/>
      <c r="S628" s="197"/>
      <c r="T628" s="198"/>
      <c r="AT628" s="199" t="s">
        <v>140</v>
      </c>
      <c r="AU628" s="199" t="s">
        <v>77</v>
      </c>
      <c r="AV628" s="13" t="s">
        <v>138</v>
      </c>
      <c r="AW628" s="13" t="s">
        <v>34</v>
      </c>
      <c r="AX628" s="13" t="s">
        <v>74</v>
      </c>
      <c r="AY628" s="199" t="s">
        <v>131</v>
      </c>
    </row>
    <row r="629" spans="2:65" s="1" customFormat="1" ht="22.5" customHeight="1">
      <c r="B629" s="160"/>
      <c r="C629" s="161" t="s">
        <v>689</v>
      </c>
      <c r="D629" s="161" t="s">
        <v>133</v>
      </c>
      <c r="E629" s="162" t="s">
        <v>690</v>
      </c>
      <c r="F629" s="163" t="s">
        <v>691</v>
      </c>
      <c r="G629" s="164" t="s">
        <v>136</v>
      </c>
      <c r="H629" s="165">
        <v>7.206</v>
      </c>
      <c r="I629" s="166"/>
      <c r="J629" s="167">
        <f>ROUND(I629*H629,2)</f>
        <v>0</v>
      </c>
      <c r="K629" s="163" t="s">
        <v>137</v>
      </c>
      <c r="L629" s="35"/>
      <c r="M629" s="168" t="s">
        <v>19</v>
      </c>
      <c r="N629" s="169" t="s">
        <v>41</v>
      </c>
      <c r="O629" s="36"/>
      <c r="P629" s="170">
        <f>O629*H629</f>
        <v>0</v>
      </c>
      <c r="Q629" s="170">
        <v>2.45329</v>
      </c>
      <c r="R629" s="170">
        <f>Q629*H629</f>
        <v>17.67840774</v>
      </c>
      <c r="S629" s="170">
        <v>0</v>
      </c>
      <c r="T629" s="171">
        <f>S629*H629</f>
        <v>0</v>
      </c>
      <c r="AR629" s="18" t="s">
        <v>138</v>
      </c>
      <c r="AT629" s="18" t="s">
        <v>133</v>
      </c>
      <c r="AU629" s="18" t="s">
        <v>77</v>
      </c>
      <c r="AY629" s="18" t="s">
        <v>131</v>
      </c>
      <c r="BE629" s="172">
        <f>IF(N629="základní",J629,0)</f>
        <v>0</v>
      </c>
      <c r="BF629" s="172">
        <f>IF(N629="snížená",J629,0)</f>
        <v>0</v>
      </c>
      <c r="BG629" s="172">
        <f>IF(N629="zákl. přenesená",J629,0)</f>
        <v>0</v>
      </c>
      <c r="BH629" s="172">
        <f>IF(N629="sníž. přenesená",J629,0)</f>
        <v>0</v>
      </c>
      <c r="BI629" s="172">
        <f>IF(N629="nulová",J629,0)</f>
        <v>0</v>
      </c>
      <c r="BJ629" s="18" t="s">
        <v>74</v>
      </c>
      <c r="BK629" s="172">
        <f>ROUND(I629*H629,2)</f>
        <v>0</v>
      </c>
      <c r="BL629" s="18" t="s">
        <v>138</v>
      </c>
      <c r="BM629" s="18" t="s">
        <v>692</v>
      </c>
    </row>
    <row r="630" spans="2:47" s="1" customFormat="1" ht="13.5">
      <c r="B630" s="35"/>
      <c r="D630" s="174" t="s">
        <v>228</v>
      </c>
      <c r="F630" s="203" t="s">
        <v>693</v>
      </c>
      <c r="I630" s="134"/>
      <c r="L630" s="35"/>
      <c r="M630" s="64"/>
      <c r="N630" s="36"/>
      <c r="O630" s="36"/>
      <c r="P630" s="36"/>
      <c r="Q630" s="36"/>
      <c r="R630" s="36"/>
      <c r="S630" s="36"/>
      <c r="T630" s="65"/>
      <c r="AT630" s="18" t="s">
        <v>228</v>
      </c>
      <c r="AU630" s="18" t="s">
        <v>77</v>
      </c>
    </row>
    <row r="631" spans="2:51" s="11" customFormat="1" ht="13.5">
      <c r="B631" s="173"/>
      <c r="D631" s="174" t="s">
        <v>140</v>
      </c>
      <c r="E631" s="175" t="s">
        <v>19</v>
      </c>
      <c r="F631" s="176" t="s">
        <v>694</v>
      </c>
      <c r="H631" s="177" t="s">
        <v>19</v>
      </c>
      <c r="I631" s="178"/>
      <c r="L631" s="173"/>
      <c r="M631" s="179"/>
      <c r="N631" s="180"/>
      <c r="O631" s="180"/>
      <c r="P631" s="180"/>
      <c r="Q631" s="180"/>
      <c r="R631" s="180"/>
      <c r="S631" s="180"/>
      <c r="T631" s="181"/>
      <c r="AT631" s="177" t="s">
        <v>140</v>
      </c>
      <c r="AU631" s="177" t="s">
        <v>77</v>
      </c>
      <c r="AV631" s="11" t="s">
        <v>74</v>
      </c>
      <c r="AW631" s="11" t="s">
        <v>34</v>
      </c>
      <c r="AX631" s="11" t="s">
        <v>70</v>
      </c>
      <c r="AY631" s="177" t="s">
        <v>131</v>
      </c>
    </row>
    <row r="632" spans="2:51" s="12" customFormat="1" ht="13.5">
      <c r="B632" s="182"/>
      <c r="D632" s="174" t="s">
        <v>140</v>
      </c>
      <c r="E632" s="183" t="s">
        <v>19</v>
      </c>
      <c r="F632" s="184" t="s">
        <v>695</v>
      </c>
      <c r="H632" s="185">
        <v>7.206</v>
      </c>
      <c r="I632" s="186"/>
      <c r="L632" s="182"/>
      <c r="M632" s="187"/>
      <c r="N632" s="188"/>
      <c r="O632" s="188"/>
      <c r="P632" s="188"/>
      <c r="Q632" s="188"/>
      <c r="R632" s="188"/>
      <c r="S632" s="188"/>
      <c r="T632" s="189"/>
      <c r="AT632" s="183" t="s">
        <v>140</v>
      </c>
      <c r="AU632" s="183" t="s">
        <v>77</v>
      </c>
      <c r="AV632" s="12" t="s">
        <v>77</v>
      </c>
      <c r="AW632" s="12" t="s">
        <v>34</v>
      </c>
      <c r="AX632" s="12" t="s">
        <v>70</v>
      </c>
      <c r="AY632" s="183" t="s">
        <v>131</v>
      </c>
    </row>
    <row r="633" spans="2:51" s="13" customFormat="1" ht="13.5">
      <c r="B633" s="190"/>
      <c r="D633" s="191" t="s">
        <v>140</v>
      </c>
      <c r="E633" s="192" t="s">
        <v>19</v>
      </c>
      <c r="F633" s="193" t="s">
        <v>143</v>
      </c>
      <c r="H633" s="194">
        <v>7.206</v>
      </c>
      <c r="I633" s="195"/>
      <c r="L633" s="190"/>
      <c r="M633" s="196"/>
      <c r="N633" s="197"/>
      <c r="O633" s="197"/>
      <c r="P633" s="197"/>
      <c r="Q633" s="197"/>
      <c r="R633" s="197"/>
      <c r="S633" s="197"/>
      <c r="T633" s="198"/>
      <c r="AT633" s="199" t="s">
        <v>140</v>
      </c>
      <c r="AU633" s="199" t="s">
        <v>77</v>
      </c>
      <c r="AV633" s="13" t="s">
        <v>138</v>
      </c>
      <c r="AW633" s="13" t="s">
        <v>34</v>
      </c>
      <c r="AX633" s="13" t="s">
        <v>74</v>
      </c>
      <c r="AY633" s="199" t="s">
        <v>131</v>
      </c>
    </row>
    <row r="634" spans="2:65" s="1" customFormat="1" ht="22.5" customHeight="1">
      <c r="B634" s="160"/>
      <c r="C634" s="161" t="s">
        <v>696</v>
      </c>
      <c r="D634" s="161" t="s">
        <v>133</v>
      </c>
      <c r="E634" s="162" t="s">
        <v>697</v>
      </c>
      <c r="F634" s="163" t="s">
        <v>698</v>
      </c>
      <c r="G634" s="164" t="s">
        <v>136</v>
      </c>
      <c r="H634" s="165">
        <v>2.205</v>
      </c>
      <c r="I634" s="166"/>
      <c r="J634" s="167">
        <f>ROUND(I634*H634,2)</f>
        <v>0</v>
      </c>
      <c r="K634" s="163" t="s">
        <v>137</v>
      </c>
      <c r="L634" s="35"/>
      <c r="M634" s="168" t="s">
        <v>19</v>
      </c>
      <c r="N634" s="169" t="s">
        <v>41</v>
      </c>
      <c r="O634" s="36"/>
      <c r="P634" s="170">
        <f>O634*H634</f>
        <v>0</v>
      </c>
      <c r="Q634" s="170">
        <v>2.45329</v>
      </c>
      <c r="R634" s="170">
        <f>Q634*H634</f>
        <v>5.40950445</v>
      </c>
      <c r="S634" s="170">
        <v>0</v>
      </c>
      <c r="T634" s="171">
        <f>S634*H634</f>
        <v>0</v>
      </c>
      <c r="AR634" s="18" t="s">
        <v>138</v>
      </c>
      <c r="AT634" s="18" t="s">
        <v>133</v>
      </c>
      <c r="AU634" s="18" t="s">
        <v>77</v>
      </c>
      <c r="AY634" s="18" t="s">
        <v>131</v>
      </c>
      <c r="BE634" s="172">
        <f>IF(N634="základní",J634,0)</f>
        <v>0</v>
      </c>
      <c r="BF634" s="172">
        <f>IF(N634="snížená",J634,0)</f>
        <v>0</v>
      </c>
      <c r="BG634" s="172">
        <f>IF(N634="zákl. přenesená",J634,0)</f>
        <v>0</v>
      </c>
      <c r="BH634" s="172">
        <f>IF(N634="sníž. přenesená",J634,0)</f>
        <v>0</v>
      </c>
      <c r="BI634" s="172">
        <f>IF(N634="nulová",J634,0)</f>
        <v>0</v>
      </c>
      <c r="BJ634" s="18" t="s">
        <v>74</v>
      </c>
      <c r="BK634" s="172">
        <f>ROUND(I634*H634,2)</f>
        <v>0</v>
      </c>
      <c r="BL634" s="18" t="s">
        <v>138</v>
      </c>
      <c r="BM634" s="18" t="s">
        <v>699</v>
      </c>
    </row>
    <row r="635" spans="2:51" s="11" customFormat="1" ht="13.5">
      <c r="B635" s="173"/>
      <c r="D635" s="174" t="s">
        <v>140</v>
      </c>
      <c r="E635" s="175" t="s">
        <v>19</v>
      </c>
      <c r="F635" s="176" t="s">
        <v>700</v>
      </c>
      <c r="H635" s="177" t="s">
        <v>19</v>
      </c>
      <c r="I635" s="178"/>
      <c r="L635" s="173"/>
      <c r="M635" s="179"/>
      <c r="N635" s="180"/>
      <c r="O635" s="180"/>
      <c r="P635" s="180"/>
      <c r="Q635" s="180"/>
      <c r="R635" s="180"/>
      <c r="S635" s="180"/>
      <c r="T635" s="181"/>
      <c r="AT635" s="177" t="s">
        <v>140</v>
      </c>
      <c r="AU635" s="177" t="s">
        <v>77</v>
      </c>
      <c r="AV635" s="11" t="s">
        <v>74</v>
      </c>
      <c r="AW635" s="11" t="s">
        <v>34</v>
      </c>
      <c r="AX635" s="11" t="s">
        <v>70</v>
      </c>
      <c r="AY635" s="177" t="s">
        <v>131</v>
      </c>
    </row>
    <row r="636" spans="2:51" s="12" customFormat="1" ht="13.5">
      <c r="B636" s="182"/>
      <c r="D636" s="174" t="s">
        <v>140</v>
      </c>
      <c r="E636" s="183" t="s">
        <v>19</v>
      </c>
      <c r="F636" s="184" t="s">
        <v>701</v>
      </c>
      <c r="H636" s="185">
        <v>2.205</v>
      </c>
      <c r="I636" s="186"/>
      <c r="L636" s="182"/>
      <c r="M636" s="187"/>
      <c r="N636" s="188"/>
      <c r="O636" s="188"/>
      <c r="P636" s="188"/>
      <c r="Q636" s="188"/>
      <c r="R636" s="188"/>
      <c r="S636" s="188"/>
      <c r="T636" s="189"/>
      <c r="AT636" s="183" t="s">
        <v>140</v>
      </c>
      <c r="AU636" s="183" t="s">
        <v>77</v>
      </c>
      <c r="AV636" s="12" t="s">
        <v>77</v>
      </c>
      <c r="AW636" s="12" t="s">
        <v>34</v>
      </c>
      <c r="AX636" s="12" t="s">
        <v>70</v>
      </c>
      <c r="AY636" s="183" t="s">
        <v>131</v>
      </c>
    </row>
    <row r="637" spans="2:51" s="13" customFormat="1" ht="13.5">
      <c r="B637" s="190"/>
      <c r="D637" s="191" t="s">
        <v>140</v>
      </c>
      <c r="E637" s="192" t="s">
        <v>19</v>
      </c>
      <c r="F637" s="193" t="s">
        <v>143</v>
      </c>
      <c r="H637" s="194">
        <v>2.205</v>
      </c>
      <c r="I637" s="195"/>
      <c r="L637" s="190"/>
      <c r="M637" s="196"/>
      <c r="N637" s="197"/>
      <c r="O637" s="197"/>
      <c r="P637" s="197"/>
      <c r="Q637" s="197"/>
      <c r="R637" s="197"/>
      <c r="S637" s="197"/>
      <c r="T637" s="198"/>
      <c r="AT637" s="199" t="s">
        <v>140</v>
      </c>
      <c r="AU637" s="199" t="s">
        <v>77</v>
      </c>
      <c r="AV637" s="13" t="s">
        <v>138</v>
      </c>
      <c r="AW637" s="13" t="s">
        <v>34</v>
      </c>
      <c r="AX637" s="13" t="s">
        <v>74</v>
      </c>
      <c r="AY637" s="199" t="s">
        <v>131</v>
      </c>
    </row>
    <row r="638" spans="2:65" s="1" customFormat="1" ht="31.5" customHeight="1">
      <c r="B638" s="160"/>
      <c r="C638" s="161" t="s">
        <v>702</v>
      </c>
      <c r="D638" s="161" t="s">
        <v>133</v>
      </c>
      <c r="E638" s="162" t="s">
        <v>703</v>
      </c>
      <c r="F638" s="163" t="s">
        <v>704</v>
      </c>
      <c r="G638" s="164" t="s">
        <v>136</v>
      </c>
      <c r="H638" s="165">
        <v>5.743</v>
      </c>
      <c r="I638" s="166"/>
      <c r="J638" s="167">
        <f>ROUND(I638*H638,2)</f>
        <v>0</v>
      </c>
      <c r="K638" s="163" t="s">
        <v>137</v>
      </c>
      <c r="L638" s="35"/>
      <c r="M638" s="168" t="s">
        <v>19</v>
      </c>
      <c r="N638" s="169" t="s">
        <v>41</v>
      </c>
      <c r="O638" s="36"/>
      <c r="P638" s="170">
        <f>O638*H638</f>
        <v>0</v>
      </c>
      <c r="Q638" s="170">
        <v>0</v>
      </c>
      <c r="R638" s="170">
        <f>Q638*H638</f>
        <v>0</v>
      </c>
      <c r="S638" s="170">
        <v>0</v>
      </c>
      <c r="T638" s="171">
        <f>S638*H638</f>
        <v>0</v>
      </c>
      <c r="AR638" s="18" t="s">
        <v>138</v>
      </c>
      <c r="AT638" s="18" t="s">
        <v>133</v>
      </c>
      <c r="AU638" s="18" t="s">
        <v>77</v>
      </c>
      <c r="AY638" s="18" t="s">
        <v>131</v>
      </c>
      <c r="BE638" s="172">
        <f>IF(N638="základní",J638,0)</f>
        <v>0</v>
      </c>
      <c r="BF638" s="172">
        <f>IF(N638="snížená",J638,0)</f>
        <v>0</v>
      </c>
      <c r="BG638" s="172">
        <f>IF(N638="zákl. přenesená",J638,0)</f>
        <v>0</v>
      </c>
      <c r="BH638" s="172">
        <f>IF(N638="sníž. přenesená",J638,0)</f>
        <v>0</v>
      </c>
      <c r="BI638" s="172">
        <f>IF(N638="nulová",J638,0)</f>
        <v>0</v>
      </c>
      <c r="BJ638" s="18" t="s">
        <v>74</v>
      </c>
      <c r="BK638" s="172">
        <f>ROUND(I638*H638,2)</f>
        <v>0</v>
      </c>
      <c r="BL638" s="18" t="s">
        <v>138</v>
      </c>
      <c r="BM638" s="18" t="s">
        <v>705</v>
      </c>
    </row>
    <row r="639" spans="2:47" s="1" customFormat="1" ht="27">
      <c r="B639" s="35"/>
      <c r="D639" s="174" t="s">
        <v>228</v>
      </c>
      <c r="F639" s="203" t="s">
        <v>706</v>
      </c>
      <c r="I639" s="134"/>
      <c r="L639" s="35"/>
      <c r="M639" s="64"/>
      <c r="N639" s="36"/>
      <c r="O639" s="36"/>
      <c r="P639" s="36"/>
      <c r="Q639" s="36"/>
      <c r="R639" s="36"/>
      <c r="S639" s="36"/>
      <c r="T639" s="65"/>
      <c r="AT639" s="18" t="s">
        <v>228</v>
      </c>
      <c r="AU639" s="18" t="s">
        <v>77</v>
      </c>
    </row>
    <row r="640" spans="2:51" s="11" customFormat="1" ht="13.5">
      <c r="B640" s="173"/>
      <c r="D640" s="174" t="s">
        <v>140</v>
      </c>
      <c r="E640" s="175" t="s">
        <v>19</v>
      </c>
      <c r="F640" s="176" t="s">
        <v>707</v>
      </c>
      <c r="H640" s="177" t="s">
        <v>19</v>
      </c>
      <c r="I640" s="178"/>
      <c r="L640" s="173"/>
      <c r="M640" s="179"/>
      <c r="N640" s="180"/>
      <c r="O640" s="180"/>
      <c r="P640" s="180"/>
      <c r="Q640" s="180"/>
      <c r="R640" s="180"/>
      <c r="S640" s="180"/>
      <c r="T640" s="181"/>
      <c r="AT640" s="177" t="s">
        <v>140</v>
      </c>
      <c r="AU640" s="177" t="s">
        <v>77</v>
      </c>
      <c r="AV640" s="11" t="s">
        <v>74</v>
      </c>
      <c r="AW640" s="11" t="s">
        <v>34</v>
      </c>
      <c r="AX640" s="11" t="s">
        <v>70</v>
      </c>
      <c r="AY640" s="177" t="s">
        <v>131</v>
      </c>
    </row>
    <row r="641" spans="2:51" s="12" customFormat="1" ht="13.5">
      <c r="B641" s="182"/>
      <c r="D641" s="174" t="s">
        <v>140</v>
      </c>
      <c r="E641" s="183" t="s">
        <v>19</v>
      </c>
      <c r="F641" s="184" t="s">
        <v>708</v>
      </c>
      <c r="H641" s="185">
        <v>3.298</v>
      </c>
      <c r="I641" s="186"/>
      <c r="L641" s="182"/>
      <c r="M641" s="187"/>
      <c r="N641" s="188"/>
      <c r="O641" s="188"/>
      <c r="P641" s="188"/>
      <c r="Q641" s="188"/>
      <c r="R641" s="188"/>
      <c r="S641" s="188"/>
      <c r="T641" s="189"/>
      <c r="AT641" s="183" t="s">
        <v>140</v>
      </c>
      <c r="AU641" s="183" t="s">
        <v>77</v>
      </c>
      <c r="AV641" s="12" t="s">
        <v>77</v>
      </c>
      <c r="AW641" s="12" t="s">
        <v>34</v>
      </c>
      <c r="AX641" s="12" t="s">
        <v>70</v>
      </c>
      <c r="AY641" s="183" t="s">
        <v>131</v>
      </c>
    </row>
    <row r="642" spans="2:51" s="11" customFormat="1" ht="13.5">
      <c r="B642" s="173"/>
      <c r="D642" s="174" t="s">
        <v>140</v>
      </c>
      <c r="E642" s="175" t="s">
        <v>19</v>
      </c>
      <c r="F642" s="176" t="s">
        <v>709</v>
      </c>
      <c r="H642" s="177" t="s">
        <v>19</v>
      </c>
      <c r="I642" s="178"/>
      <c r="L642" s="173"/>
      <c r="M642" s="179"/>
      <c r="N642" s="180"/>
      <c r="O642" s="180"/>
      <c r="P642" s="180"/>
      <c r="Q642" s="180"/>
      <c r="R642" s="180"/>
      <c r="S642" s="180"/>
      <c r="T642" s="181"/>
      <c r="AT642" s="177" t="s">
        <v>140</v>
      </c>
      <c r="AU642" s="177" t="s">
        <v>77</v>
      </c>
      <c r="AV642" s="11" t="s">
        <v>74</v>
      </c>
      <c r="AW642" s="11" t="s">
        <v>34</v>
      </c>
      <c r="AX642" s="11" t="s">
        <v>70</v>
      </c>
      <c r="AY642" s="177" t="s">
        <v>131</v>
      </c>
    </row>
    <row r="643" spans="2:51" s="12" customFormat="1" ht="13.5">
      <c r="B643" s="182"/>
      <c r="D643" s="174" t="s">
        <v>140</v>
      </c>
      <c r="E643" s="183" t="s">
        <v>19</v>
      </c>
      <c r="F643" s="184" t="s">
        <v>710</v>
      </c>
      <c r="H643" s="185">
        <v>2.445</v>
      </c>
      <c r="I643" s="186"/>
      <c r="L643" s="182"/>
      <c r="M643" s="187"/>
      <c r="N643" s="188"/>
      <c r="O643" s="188"/>
      <c r="P643" s="188"/>
      <c r="Q643" s="188"/>
      <c r="R643" s="188"/>
      <c r="S643" s="188"/>
      <c r="T643" s="189"/>
      <c r="AT643" s="183" t="s">
        <v>140</v>
      </c>
      <c r="AU643" s="183" t="s">
        <v>77</v>
      </c>
      <c r="AV643" s="12" t="s">
        <v>77</v>
      </c>
      <c r="AW643" s="12" t="s">
        <v>34</v>
      </c>
      <c r="AX643" s="12" t="s">
        <v>70</v>
      </c>
      <c r="AY643" s="183" t="s">
        <v>131</v>
      </c>
    </row>
    <row r="644" spans="2:51" s="13" customFormat="1" ht="13.5">
      <c r="B644" s="190"/>
      <c r="D644" s="191" t="s">
        <v>140</v>
      </c>
      <c r="E644" s="192" t="s">
        <v>19</v>
      </c>
      <c r="F644" s="193" t="s">
        <v>143</v>
      </c>
      <c r="H644" s="194">
        <v>5.743</v>
      </c>
      <c r="I644" s="195"/>
      <c r="L644" s="190"/>
      <c r="M644" s="196"/>
      <c r="N644" s="197"/>
      <c r="O644" s="197"/>
      <c r="P644" s="197"/>
      <c r="Q644" s="197"/>
      <c r="R644" s="197"/>
      <c r="S644" s="197"/>
      <c r="T644" s="198"/>
      <c r="AT644" s="199" t="s">
        <v>140</v>
      </c>
      <c r="AU644" s="199" t="s">
        <v>77</v>
      </c>
      <c r="AV644" s="13" t="s">
        <v>138</v>
      </c>
      <c r="AW644" s="13" t="s">
        <v>34</v>
      </c>
      <c r="AX644" s="13" t="s">
        <v>74</v>
      </c>
      <c r="AY644" s="199" t="s">
        <v>131</v>
      </c>
    </row>
    <row r="645" spans="2:65" s="1" customFormat="1" ht="31.5" customHeight="1">
      <c r="B645" s="160"/>
      <c r="C645" s="161" t="s">
        <v>711</v>
      </c>
      <c r="D645" s="161" t="s">
        <v>133</v>
      </c>
      <c r="E645" s="162" t="s">
        <v>712</v>
      </c>
      <c r="F645" s="163" t="s">
        <v>713</v>
      </c>
      <c r="G645" s="164" t="s">
        <v>136</v>
      </c>
      <c r="H645" s="165">
        <v>13.66</v>
      </c>
      <c r="I645" s="166"/>
      <c r="J645" s="167">
        <f>ROUND(I645*H645,2)</f>
        <v>0</v>
      </c>
      <c r="K645" s="163" t="s">
        <v>137</v>
      </c>
      <c r="L645" s="35"/>
      <c r="M645" s="168" t="s">
        <v>19</v>
      </c>
      <c r="N645" s="169" t="s">
        <v>41</v>
      </c>
      <c r="O645" s="36"/>
      <c r="P645" s="170">
        <f>O645*H645</f>
        <v>0</v>
      </c>
      <c r="Q645" s="170">
        <v>0</v>
      </c>
      <c r="R645" s="170">
        <f>Q645*H645</f>
        <v>0</v>
      </c>
      <c r="S645" s="170">
        <v>0</v>
      </c>
      <c r="T645" s="171">
        <f>S645*H645</f>
        <v>0</v>
      </c>
      <c r="AR645" s="18" t="s">
        <v>138</v>
      </c>
      <c r="AT645" s="18" t="s">
        <v>133</v>
      </c>
      <c r="AU645" s="18" t="s">
        <v>77</v>
      </c>
      <c r="AY645" s="18" t="s">
        <v>131</v>
      </c>
      <c r="BE645" s="172">
        <f>IF(N645="základní",J645,0)</f>
        <v>0</v>
      </c>
      <c r="BF645" s="172">
        <f>IF(N645="snížená",J645,0)</f>
        <v>0</v>
      </c>
      <c r="BG645" s="172">
        <f>IF(N645="zákl. přenesená",J645,0)</f>
        <v>0</v>
      </c>
      <c r="BH645" s="172">
        <f>IF(N645="sníž. přenesená",J645,0)</f>
        <v>0</v>
      </c>
      <c r="BI645" s="172">
        <f>IF(N645="nulová",J645,0)</f>
        <v>0</v>
      </c>
      <c r="BJ645" s="18" t="s">
        <v>74</v>
      </c>
      <c r="BK645" s="172">
        <f>ROUND(I645*H645,2)</f>
        <v>0</v>
      </c>
      <c r="BL645" s="18" t="s">
        <v>138</v>
      </c>
      <c r="BM645" s="18" t="s">
        <v>714</v>
      </c>
    </row>
    <row r="646" spans="2:47" s="1" customFormat="1" ht="27">
      <c r="B646" s="35"/>
      <c r="D646" s="174" t="s">
        <v>228</v>
      </c>
      <c r="F646" s="203" t="s">
        <v>715</v>
      </c>
      <c r="I646" s="134"/>
      <c r="L646" s="35"/>
      <c r="M646" s="64"/>
      <c r="N646" s="36"/>
      <c r="O646" s="36"/>
      <c r="P646" s="36"/>
      <c r="Q646" s="36"/>
      <c r="R646" s="36"/>
      <c r="S646" s="36"/>
      <c r="T646" s="65"/>
      <c r="AT646" s="18" t="s">
        <v>228</v>
      </c>
      <c r="AU646" s="18" t="s">
        <v>77</v>
      </c>
    </row>
    <row r="647" spans="2:51" s="11" customFormat="1" ht="13.5">
      <c r="B647" s="173"/>
      <c r="D647" s="174" t="s">
        <v>140</v>
      </c>
      <c r="E647" s="175" t="s">
        <v>19</v>
      </c>
      <c r="F647" s="176" t="s">
        <v>214</v>
      </c>
      <c r="H647" s="177" t="s">
        <v>19</v>
      </c>
      <c r="I647" s="178"/>
      <c r="L647" s="173"/>
      <c r="M647" s="179"/>
      <c r="N647" s="180"/>
      <c r="O647" s="180"/>
      <c r="P647" s="180"/>
      <c r="Q647" s="180"/>
      <c r="R647" s="180"/>
      <c r="S647" s="180"/>
      <c r="T647" s="181"/>
      <c r="AT647" s="177" t="s">
        <v>140</v>
      </c>
      <c r="AU647" s="177" t="s">
        <v>77</v>
      </c>
      <c r="AV647" s="11" t="s">
        <v>74</v>
      </c>
      <c r="AW647" s="11" t="s">
        <v>34</v>
      </c>
      <c r="AX647" s="11" t="s">
        <v>70</v>
      </c>
      <c r="AY647" s="177" t="s">
        <v>131</v>
      </c>
    </row>
    <row r="648" spans="2:51" s="11" customFormat="1" ht="13.5">
      <c r="B648" s="173"/>
      <c r="D648" s="174" t="s">
        <v>140</v>
      </c>
      <c r="E648" s="175" t="s">
        <v>19</v>
      </c>
      <c r="F648" s="176" t="s">
        <v>716</v>
      </c>
      <c r="H648" s="177" t="s">
        <v>19</v>
      </c>
      <c r="I648" s="178"/>
      <c r="L648" s="173"/>
      <c r="M648" s="179"/>
      <c r="N648" s="180"/>
      <c r="O648" s="180"/>
      <c r="P648" s="180"/>
      <c r="Q648" s="180"/>
      <c r="R648" s="180"/>
      <c r="S648" s="180"/>
      <c r="T648" s="181"/>
      <c r="AT648" s="177" t="s">
        <v>140</v>
      </c>
      <c r="AU648" s="177" t="s">
        <v>77</v>
      </c>
      <c r="AV648" s="11" t="s">
        <v>74</v>
      </c>
      <c r="AW648" s="11" t="s">
        <v>34</v>
      </c>
      <c r="AX648" s="11" t="s">
        <v>70</v>
      </c>
      <c r="AY648" s="177" t="s">
        <v>131</v>
      </c>
    </row>
    <row r="649" spans="2:51" s="12" customFormat="1" ht="13.5">
      <c r="B649" s="182"/>
      <c r="D649" s="174" t="s">
        <v>140</v>
      </c>
      <c r="E649" s="183" t="s">
        <v>19</v>
      </c>
      <c r="F649" s="184" t="s">
        <v>717</v>
      </c>
      <c r="H649" s="185">
        <v>6.454</v>
      </c>
      <c r="I649" s="186"/>
      <c r="L649" s="182"/>
      <c r="M649" s="187"/>
      <c r="N649" s="188"/>
      <c r="O649" s="188"/>
      <c r="P649" s="188"/>
      <c r="Q649" s="188"/>
      <c r="R649" s="188"/>
      <c r="S649" s="188"/>
      <c r="T649" s="189"/>
      <c r="AT649" s="183" t="s">
        <v>140</v>
      </c>
      <c r="AU649" s="183" t="s">
        <v>77</v>
      </c>
      <c r="AV649" s="12" t="s">
        <v>77</v>
      </c>
      <c r="AW649" s="12" t="s">
        <v>34</v>
      </c>
      <c r="AX649" s="12" t="s">
        <v>70</v>
      </c>
      <c r="AY649" s="183" t="s">
        <v>131</v>
      </c>
    </row>
    <row r="650" spans="2:51" s="11" customFormat="1" ht="13.5">
      <c r="B650" s="173"/>
      <c r="D650" s="174" t="s">
        <v>140</v>
      </c>
      <c r="E650" s="175" t="s">
        <v>19</v>
      </c>
      <c r="F650" s="176" t="s">
        <v>718</v>
      </c>
      <c r="H650" s="177" t="s">
        <v>19</v>
      </c>
      <c r="I650" s="178"/>
      <c r="L650" s="173"/>
      <c r="M650" s="179"/>
      <c r="N650" s="180"/>
      <c r="O650" s="180"/>
      <c r="P650" s="180"/>
      <c r="Q650" s="180"/>
      <c r="R650" s="180"/>
      <c r="S650" s="180"/>
      <c r="T650" s="181"/>
      <c r="AT650" s="177" t="s">
        <v>140</v>
      </c>
      <c r="AU650" s="177" t="s">
        <v>77</v>
      </c>
      <c r="AV650" s="11" t="s">
        <v>74</v>
      </c>
      <c r="AW650" s="11" t="s">
        <v>34</v>
      </c>
      <c r="AX650" s="11" t="s">
        <v>70</v>
      </c>
      <c r="AY650" s="177" t="s">
        <v>131</v>
      </c>
    </row>
    <row r="651" spans="2:51" s="12" customFormat="1" ht="13.5">
      <c r="B651" s="182"/>
      <c r="D651" s="174" t="s">
        <v>140</v>
      </c>
      <c r="E651" s="183" t="s">
        <v>19</v>
      </c>
      <c r="F651" s="184" t="s">
        <v>719</v>
      </c>
      <c r="H651" s="185">
        <v>7.206</v>
      </c>
      <c r="I651" s="186"/>
      <c r="L651" s="182"/>
      <c r="M651" s="187"/>
      <c r="N651" s="188"/>
      <c r="O651" s="188"/>
      <c r="P651" s="188"/>
      <c r="Q651" s="188"/>
      <c r="R651" s="188"/>
      <c r="S651" s="188"/>
      <c r="T651" s="189"/>
      <c r="AT651" s="183" t="s">
        <v>140</v>
      </c>
      <c r="AU651" s="183" t="s">
        <v>77</v>
      </c>
      <c r="AV651" s="12" t="s">
        <v>77</v>
      </c>
      <c r="AW651" s="12" t="s">
        <v>34</v>
      </c>
      <c r="AX651" s="12" t="s">
        <v>70</v>
      </c>
      <c r="AY651" s="183" t="s">
        <v>131</v>
      </c>
    </row>
    <row r="652" spans="2:51" s="13" customFormat="1" ht="13.5">
      <c r="B652" s="190"/>
      <c r="D652" s="191" t="s">
        <v>140</v>
      </c>
      <c r="E652" s="192" t="s">
        <v>19</v>
      </c>
      <c r="F652" s="193" t="s">
        <v>143</v>
      </c>
      <c r="H652" s="194">
        <v>13.66</v>
      </c>
      <c r="I652" s="195"/>
      <c r="L652" s="190"/>
      <c r="M652" s="196"/>
      <c r="N652" s="197"/>
      <c r="O652" s="197"/>
      <c r="P652" s="197"/>
      <c r="Q652" s="197"/>
      <c r="R652" s="197"/>
      <c r="S652" s="197"/>
      <c r="T652" s="198"/>
      <c r="AT652" s="199" t="s">
        <v>140</v>
      </c>
      <c r="AU652" s="199" t="s">
        <v>77</v>
      </c>
      <c r="AV652" s="13" t="s">
        <v>138</v>
      </c>
      <c r="AW652" s="13" t="s">
        <v>34</v>
      </c>
      <c r="AX652" s="13" t="s">
        <v>74</v>
      </c>
      <c r="AY652" s="199" t="s">
        <v>131</v>
      </c>
    </row>
    <row r="653" spans="2:65" s="1" customFormat="1" ht="31.5" customHeight="1">
      <c r="B653" s="160"/>
      <c r="C653" s="161" t="s">
        <v>720</v>
      </c>
      <c r="D653" s="161" t="s">
        <v>133</v>
      </c>
      <c r="E653" s="162" t="s">
        <v>721</v>
      </c>
      <c r="F653" s="163" t="s">
        <v>722</v>
      </c>
      <c r="G653" s="164" t="s">
        <v>136</v>
      </c>
      <c r="H653" s="165">
        <v>2.205</v>
      </c>
      <c r="I653" s="166"/>
      <c r="J653" s="167">
        <f>ROUND(I653*H653,2)</f>
        <v>0</v>
      </c>
      <c r="K653" s="163" t="s">
        <v>137</v>
      </c>
      <c r="L653" s="35"/>
      <c r="M653" s="168" t="s">
        <v>19</v>
      </c>
      <c r="N653" s="169" t="s">
        <v>41</v>
      </c>
      <c r="O653" s="36"/>
      <c r="P653" s="170">
        <f>O653*H653</f>
        <v>0</v>
      </c>
      <c r="Q653" s="170">
        <v>0</v>
      </c>
      <c r="R653" s="170">
        <f>Q653*H653</f>
        <v>0</v>
      </c>
      <c r="S653" s="170">
        <v>0</v>
      </c>
      <c r="T653" s="171">
        <f>S653*H653</f>
        <v>0</v>
      </c>
      <c r="AR653" s="18" t="s">
        <v>138</v>
      </c>
      <c r="AT653" s="18" t="s">
        <v>133</v>
      </c>
      <c r="AU653" s="18" t="s">
        <v>77</v>
      </c>
      <c r="AY653" s="18" t="s">
        <v>131</v>
      </c>
      <c r="BE653" s="172">
        <f>IF(N653="základní",J653,0)</f>
        <v>0</v>
      </c>
      <c r="BF653" s="172">
        <f>IF(N653="snížená",J653,0)</f>
        <v>0</v>
      </c>
      <c r="BG653" s="172">
        <f>IF(N653="zákl. přenesená",J653,0)</f>
        <v>0</v>
      </c>
      <c r="BH653" s="172">
        <f>IF(N653="sníž. přenesená",J653,0)</f>
        <v>0</v>
      </c>
      <c r="BI653" s="172">
        <f>IF(N653="nulová",J653,0)</f>
        <v>0</v>
      </c>
      <c r="BJ653" s="18" t="s">
        <v>74</v>
      </c>
      <c r="BK653" s="172">
        <f>ROUND(I653*H653,2)</f>
        <v>0</v>
      </c>
      <c r="BL653" s="18" t="s">
        <v>138</v>
      </c>
      <c r="BM653" s="18" t="s">
        <v>723</v>
      </c>
    </row>
    <row r="654" spans="2:51" s="11" customFormat="1" ht="13.5">
      <c r="B654" s="173"/>
      <c r="D654" s="174" t="s">
        <v>140</v>
      </c>
      <c r="E654" s="175" t="s">
        <v>19</v>
      </c>
      <c r="F654" s="176" t="s">
        <v>724</v>
      </c>
      <c r="H654" s="177" t="s">
        <v>19</v>
      </c>
      <c r="I654" s="178"/>
      <c r="L654" s="173"/>
      <c r="M654" s="179"/>
      <c r="N654" s="180"/>
      <c r="O654" s="180"/>
      <c r="P654" s="180"/>
      <c r="Q654" s="180"/>
      <c r="R654" s="180"/>
      <c r="S654" s="180"/>
      <c r="T654" s="181"/>
      <c r="AT654" s="177" t="s">
        <v>140</v>
      </c>
      <c r="AU654" s="177" t="s">
        <v>77</v>
      </c>
      <c r="AV654" s="11" t="s">
        <v>74</v>
      </c>
      <c r="AW654" s="11" t="s">
        <v>34</v>
      </c>
      <c r="AX654" s="11" t="s">
        <v>70</v>
      </c>
      <c r="AY654" s="177" t="s">
        <v>131</v>
      </c>
    </row>
    <row r="655" spans="2:51" s="12" customFormat="1" ht="13.5">
      <c r="B655" s="182"/>
      <c r="D655" s="174" t="s">
        <v>140</v>
      </c>
      <c r="E655" s="183" t="s">
        <v>19</v>
      </c>
      <c r="F655" s="184" t="s">
        <v>725</v>
      </c>
      <c r="H655" s="185">
        <v>2.205</v>
      </c>
      <c r="I655" s="186"/>
      <c r="L655" s="182"/>
      <c r="M655" s="187"/>
      <c r="N655" s="188"/>
      <c r="O655" s="188"/>
      <c r="P655" s="188"/>
      <c r="Q655" s="188"/>
      <c r="R655" s="188"/>
      <c r="S655" s="188"/>
      <c r="T655" s="189"/>
      <c r="AT655" s="183" t="s">
        <v>140</v>
      </c>
      <c r="AU655" s="183" t="s">
        <v>77</v>
      </c>
      <c r="AV655" s="12" t="s">
        <v>77</v>
      </c>
      <c r="AW655" s="12" t="s">
        <v>34</v>
      </c>
      <c r="AX655" s="12" t="s">
        <v>70</v>
      </c>
      <c r="AY655" s="183" t="s">
        <v>131</v>
      </c>
    </row>
    <row r="656" spans="2:51" s="13" customFormat="1" ht="13.5">
      <c r="B656" s="190"/>
      <c r="D656" s="191" t="s">
        <v>140</v>
      </c>
      <c r="E656" s="192" t="s">
        <v>19</v>
      </c>
      <c r="F656" s="193" t="s">
        <v>143</v>
      </c>
      <c r="H656" s="194">
        <v>2.205</v>
      </c>
      <c r="I656" s="195"/>
      <c r="L656" s="190"/>
      <c r="M656" s="196"/>
      <c r="N656" s="197"/>
      <c r="O656" s="197"/>
      <c r="P656" s="197"/>
      <c r="Q656" s="197"/>
      <c r="R656" s="197"/>
      <c r="S656" s="197"/>
      <c r="T656" s="198"/>
      <c r="AT656" s="199" t="s">
        <v>140</v>
      </c>
      <c r="AU656" s="199" t="s">
        <v>77</v>
      </c>
      <c r="AV656" s="13" t="s">
        <v>138</v>
      </c>
      <c r="AW656" s="13" t="s">
        <v>34</v>
      </c>
      <c r="AX656" s="13" t="s">
        <v>74</v>
      </c>
      <c r="AY656" s="199" t="s">
        <v>131</v>
      </c>
    </row>
    <row r="657" spans="2:65" s="1" customFormat="1" ht="22.5" customHeight="1">
      <c r="B657" s="160"/>
      <c r="C657" s="161" t="s">
        <v>726</v>
      </c>
      <c r="D657" s="161" t="s">
        <v>133</v>
      </c>
      <c r="E657" s="162" t="s">
        <v>727</v>
      </c>
      <c r="F657" s="163" t="s">
        <v>728</v>
      </c>
      <c r="G657" s="164" t="s">
        <v>203</v>
      </c>
      <c r="H657" s="165">
        <v>0.742</v>
      </c>
      <c r="I657" s="166"/>
      <c r="J657" s="167">
        <f>ROUND(I657*H657,2)</f>
        <v>0</v>
      </c>
      <c r="K657" s="163" t="s">
        <v>137</v>
      </c>
      <c r="L657" s="35"/>
      <c r="M657" s="168" t="s">
        <v>19</v>
      </c>
      <c r="N657" s="169" t="s">
        <v>41</v>
      </c>
      <c r="O657" s="36"/>
      <c r="P657" s="170">
        <f>O657*H657</f>
        <v>0</v>
      </c>
      <c r="Q657" s="170">
        <v>1.0530555952</v>
      </c>
      <c r="R657" s="170">
        <f>Q657*H657</f>
        <v>0.7813672516384</v>
      </c>
      <c r="S657" s="170">
        <v>0</v>
      </c>
      <c r="T657" s="171">
        <f>S657*H657</f>
        <v>0</v>
      </c>
      <c r="AR657" s="18" t="s">
        <v>138</v>
      </c>
      <c r="AT657" s="18" t="s">
        <v>133</v>
      </c>
      <c r="AU657" s="18" t="s">
        <v>77</v>
      </c>
      <c r="AY657" s="18" t="s">
        <v>131</v>
      </c>
      <c r="BE657" s="172">
        <f>IF(N657="základní",J657,0)</f>
        <v>0</v>
      </c>
      <c r="BF657" s="172">
        <f>IF(N657="snížená",J657,0)</f>
        <v>0</v>
      </c>
      <c r="BG657" s="172">
        <f>IF(N657="zákl. přenesená",J657,0)</f>
        <v>0</v>
      </c>
      <c r="BH657" s="172">
        <f>IF(N657="sníž. přenesená",J657,0)</f>
        <v>0</v>
      </c>
      <c r="BI657" s="172">
        <f>IF(N657="nulová",J657,0)</f>
        <v>0</v>
      </c>
      <c r="BJ657" s="18" t="s">
        <v>74</v>
      </c>
      <c r="BK657" s="172">
        <f>ROUND(I657*H657,2)</f>
        <v>0</v>
      </c>
      <c r="BL657" s="18" t="s">
        <v>138</v>
      </c>
      <c r="BM657" s="18" t="s">
        <v>729</v>
      </c>
    </row>
    <row r="658" spans="2:47" s="1" customFormat="1" ht="13.5">
      <c r="B658" s="35"/>
      <c r="D658" s="174" t="s">
        <v>228</v>
      </c>
      <c r="F658" s="203" t="s">
        <v>730</v>
      </c>
      <c r="I658" s="134"/>
      <c r="L658" s="35"/>
      <c r="M658" s="64"/>
      <c r="N658" s="36"/>
      <c r="O658" s="36"/>
      <c r="P658" s="36"/>
      <c r="Q658" s="36"/>
      <c r="R658" s="36"/>
      <c r="S658" s="36"/>
      <c r="T658" s="65"/>
      <c r="AT658" s="18" t="s">
        <v>228</v>
      </c>
      <c r="AU658" s="18" t="s">
        <v>77</v>
      </c>
    </row>
    <row r="659" spans="2:51" s="11" customFormat="1" ht="13.5">
      <c r="B659" s="173"/>
      <c r="D659" s="174" t="s">
        <v>140</v>
      </c>
      <c r="E659" s="175" t="s">
        <v>19</v>
      </c>
      <c r="F659" s="176" t="s">
        <v>685</v>
      </c>
      <c r="H659" s="177" t="s">
        <v>19</v>
      </c>
      <c r="I659" s="178"/>
      <c r="L659" s="173"/>
      <c r="M659" s="179"/>
      <c r="N659" s="180"/>
      <c r="O659" s="180"/>
      <c r="P659" s="180"/>
      <c r="Q659" s="180"/>
      <c r="R659" s="180"/>
      <c r="S659" s="180"/>
      <c r="T659" s="181"/>
      <c r="AT659" s="177" t="s">
        <v>140</v>
      </c>
      <c r="AU659" s="177" t="s">
        <v>77</v>
      </c>
      <c r="AV659" s="11" t="s">
        <v>74</v>
      </c>
      <c r="AW659" s="11" t="s">
        <v>34</v>
      </c>
      <c r="AX659" s="11" t="s">
        <v>70</v>
      </c>
      <c r="AY659" s="177" t="s">
        <v>131</v>
      </c>
    </row>
    <row r="660" spans="2:51" s="12" customFormat="1" ht="13.5">
      <c r="B660" s="182"/>
      <c r="D660" s="174" t="s">
        <v>140</v>
      </c>
      <c r="E660" s="183" t="s">
        <v>19</v>
      </c>
      <c r="F660" s="184" t="s">
        <v>731</v>
      </c>
      <c r="H660" s="185">
        <v>0.203</v>
      </c>
      <c r="I660" s="186"/>
      <c r="L660" s="182"/>
      <c r="M660" s="187"/>
      <c r="N660" s="188"/>
      <c r="O660" s="188"/>
      <c r="P660" s="188"/>
      <c r="Q660" s="188"/>
      <c r="R660" s="188"/>
      <c r="S660" s="188"/>
      <c r="T660" s="189"/>
      <c r="AT660" s="183" t="s">
        <v>140</v>
      </c>
      <c r="AU660" s="183" t="s">
        <v>77</v>
      </c>
      <c r="AV660" s="12" t="s">
        <v>77</v>
      </c>
      <c r="AW660" s="12" t="s">
        <v>34</v>
      </c>
      <c r="AX660" s="12" t="s">
        <v>70</v>
      </c>
      <c r="AY660" s="183" t="s">
        <v>131</v>
      </c>
    </row>
    <row r="661" spans="2:51" s="11" customFormat="1" ht="13.5">
      <c r="B661" s="173"/>
      <c r="D661" s="174" t="s">
        <v>140</v>
      </c>
      <c r="E661" s="175" t="s">
        <v>19</v>
      </c>
      <c r="F661" s="176" t="s">
        <v>732</v>
      </c>
      <c r="H661" s="177" t="s">
        <v>19</v>
      </c>
      <c r="I661" s="178"/>
      <c r="L661" s="173"/>
      <c r="M661" s="179"/>
      <c r="N661" s="180"/>
      <c r="O661" s="180"/>
      <c r="P661" s="180"/>
      <c r="Q661" s="180"/>
      <c r="R661" s="180"/>
      <c r="S661" s="180"/>
      <c r="T661" s="181"/>
      <c r="AT661" s="177" t="s">
        <v>140</v>
      </c>
      <c r="AU661" s="177" t="s">
        <v>77</v>
      </c>
      <c r="AV661" s="11" t="s">
        <v>74</v>
      </c>
      <c r="AW661" s="11" t="s">
        <v>34</v>
      </c>
      <c r="AX661" s="11" t="s">
        <v>70</v>
      </c>
      <c r="AY661" s="177" t="s">
        <v>131</v>
      </c>
    </row>
    <row r="662" spans="2:51" s="12" customFormat="1" ht="13.5">
      <c r="B662" s="182"/>
      <c r="D662" s="174" t="s">
        <v>140</v>
      </c>
      <c r="E662" s="183" t="s">
        <v>19</v>
      </c>
      <c r="F662" s="184" t="s">
        <v>733</v>
      </c>
      <c r="H662" s="185">
        <v>0.008</v>
      </c>
      <c r="I662" s="186"/>
      <c r="L662" s="182"/>
      <c r="M662" s="187"/>
      <c r="N662" s="188"/>
      <c r="O662" s="188"/>
      <c r="P662" s="188"/>
      <c r="Q662" s="188"/>
      <c r="R662" s="188"/>
      <c r="S662" s="188"/>
      <c r="T662" s="189"/>
      <c r="AT662" s="183" t="s">
        <v>140</v>
      </c>
      <c r="AU662" s="183" t="s">
        <v>77</v>
      </c>
      <c r="AV662" s="12" t="s">
        <v>77</v>
      </c>
      <c r="AW662" s="12" t="s">
        <v>34</v>
      </c>
      <c r="AX662" s="12" t="s">
        <v>70</v>
      </c>
      <c r="AY662" s="183" t="s">
        <v>131</v>
      </c>
    </row>
    <row r="663" spans="2:51" s="11" customFormat="1" ht="13.5">
      <c r="B663" s="173"/>
      <c r="D663" s="174" t="s">
        <v>140</v>
      </c>
      <c r="E663" s="175" t="s">
        <v>19</v>
      </c>
      <c r="F663" s="176" t="s">
        <v>734</v>
      </c>
      <c r="H663" s="177" t="s">
        <v>19</v>
      </c>
      <c r="I663" s="178"/>
      <c r="L663" s="173"/>
      <c r="M663" s="179"/>
      <c r="N663" s="180"/>
      <c r="O663" s="180"/>
      <c r="P663" s="180"/>
      <c r="Q663" s="180"/>
      <c r="R663" s="180"/>
      <c r="S663" s="180"/>
      <c r="T663" s="181"/>
      <c r="AT663" s="177" t="s">
        <v>140</v>
      </c>
      <c r="AU663" s="177" t="s">
        <v>77</v>
      </c>
      <c r="AV663" s="11" t="s">
        <v>74</v>
      </c>
      <c r="AW663" s="11" t="s">
        <v>34</v>
      </c>
      <c r="AX663" s="11" t="s">
        <v>70</v>
      </c>
      <c r="AY663" s="177" t="s">
        <v>131</v>
      </c>
    </row>
    <row r="664" spans="2:51" s="12" customFormat="1" ht="13.5">
      <c r="B664" s="182"/>
      <c r="D664" s="174" t="s">
        <v>140</v>
      </c>
      <c r="E664" s="183" t="s">
        <v>19</v>
      </c>
      <c r="F664" s="184" t="s">
        <v>735</v>
      </c>
      <c r="H664" s="185">
        <v>0.197</v>
      </c>
      <c r="I664" s="186"/>
      <c r="L664" s="182"/>
      <c r="M664" s="187"/>
      <c r="N664" s="188"/>
      <c r="O664" s="188"/>
      <c r="P664" s="188"/>
      <c r="Q664" s="188"/>
      <c r="R664" s="188"/>
      <c r="S664" s="188"/>
      <c r="T664" s="189"/>
      <c r="AT664" s="183" t="s">
        <v>140</v>
      </c>
      <c r="AU664" s="183" t="s">
        <v>77</v>
      </c>
      <c r="AV664" s="12" t="s">
        <v>77</v>
      </c>
      <c r="AW664" s="12" t="s">
        <v>34</v>
      </c>
      <c r="AX664" s="12" t="s">
        <v>70</v>
      </c>
      <c r="AY664" s="183" t="s">
        <v>131</v>
      </c>
    </row>
    <row r="665" spans="2:51" s="11" customFormat="1" ht="13.5">
      <c r="B665" s="173"/>
      <c r="D665" s="174" t="s">
        <v>140</v>
      </c>
      <c r="E665" s="175" t="s">
        <v>19</v>
      </c>
      <c r="F665" s="176" t="s">
        <v>736</v>
      </c>
      <c r="H665" s="177" t="s">
        <v>19</v>
      </c>
      <c r="I665" s="178"/>
      <c r="L665" s="173"/>
      <c r="M665" s="179"/>
      <c r="N665" s="180"/>
      <c r="O665" s="180"/>
      <c r="P665" s="180"/>
      <c r="Q665" s="180"/>
      <c r="R665" s="180"/>
      <c r="S665" s="180"/>
      <c r="T665" s="181"/>
      <c r="AT665" s="177" t="s">
        <v>140</v>
      </c>
      <c r="AU665" s="177" t="s">
        <v>77</v>
      </c>
      <c r="AV665" s="11" t="s">
        <v>74</v>
      </c>
      <c r="AW665" s="11" t="s">
        <v>34</v>
      </c>
      <c r="AX665" s="11" t="s">
        <v>70</v>
      </c>
      <c r="AY665" s="177" t="s">
        <v>131</v>
      </c>
    </row>
    <row r="666" spans="2:51" s="12" customFormat="1" ht="13.5">
      <c r="B666" s="182"/>
      <c r="D666" s="174" t="s">
        <v>140</v>
      </c>
      <c r="E666" s="183" t="s">
        <v>19</v>
      </c>
      <c r="F666" s="184" t="s">
        <v>737</v>
      </c>
      <c r="H666" s="185">
        <v>0.145</v>
      </c>
      <c r="I666" s="186"/>
      <c r="L666" s="182"/>
      <c r="M666" s="187"/>
      <c r="N666" s="188"/>
      <c r="O666" s="188"/>
      <c r="P666" s="188"/>
      <c r="Q666" s="188"/>
      <c r="R666" s="188"/>
      <c r="S666" s="188"/>
      <c r="T666" s="189"/>
      <c r="AT666" s="183" t="s">
        <v>140</v>
      </c>
      <c r="AU666" s="183" t="s">
        <v>77</v>
      </c>
      <c r="AV666" s="12" t="s">
        <v>77</v>
      </c>
      <c r="AW666" s="12" t="s">
        <v>34</v>
      </c>
      <c r="AX666" s="12" t="s">
        <v>70</v>
      </c>
      <c r="AY666" s="183" t="s">
        <v>131</v>
      </c>
    </row>
    <row r="667" spans="2:51" s="11" customFormat="1" ht="13.5">
      <c r="B667" s="173"/>
      <c r="D667" s="174" t="s">
        <v>140</v>
      </c>
      <c r="E667" s="175" t="s">
        <v>19</v>
      </c>
      <c r="F667" s="176" t="s">
        <v>738</v>
      </c>
      <c r="H667" s="177" t="s">
        <v>19</v>
      </c>
      <c r="I667" s="178"/>
      <c r="L667" s="173"/>
      <c r="M667" s="179"/>
      <c r="N667" s="180"/>
      <c r="O667" s="180"/>
      <c r="P667" s="180"/>
      <c r="Q667" s="180"/>
      <c r="R667" s="180"/>
      <c r="S667" s="180"/>
      <c r="T667" s="181"/>
      <c r="AT667" s="177" t="s">
        <v>140</v>
      </c>
      <c r="AU667" s="177" t="s">
        <v>77</v>
      </c>
      <c r="AV667" s="11" t="s">
        <v>74</v>
      </c>
      <c r="AW667" s="11" t="s">
        <v>34</v>
      </c>
      <c r="AX667" s="11" t="s">
        <v>70</v>
      </c>
      <c r="AY667" s="177" t="s">
        <v>131</v>
      </c>
    </row>
    <row r="668" spans="2:51" s="12" customFormat="1" ht="13.5">
      <c r="B668" s="182"/>
      <c r="D668" s="174" t="s">
        <v>140</v>
      </c>
      <c r="E668" s="183" t="s">
        <v>19</v>
      </c>
      <c r="F668" s="184" t="s">
        <v>739</v>
      </c>
      <c r="H668" s="185">
        <v>0.108</v>
      </c>
      <c r="I668" s="186"/>
      <c r="L668" s="182"/>
      <c r="M668" s="187"/>
      <c r="N668" s="188"/>
      <c r="O668" s="188"/>
      <c r="P668" s="188"/>
      <c r="Q668" s="188"/>
      <c r="R668" s="188"/>
      <c r="S668" s="188"/>
      <c r="T668" s="189"/>
      <c r="AT668" s="183" t="s">
        <v>140</v>
      </c>
      <c r="AU668" s="183" t="s">
        <v>77</v>
      </c>
      <c r="AV668" s="12" t="s">
        <v>77</v>
      </c>
      <c r="AW668" s="12" t="s">
        <v>34</v>
      </c>
      <c r="AX668" s="12" t="s">
        <v>70</v>
      </c>
      <c r="AY668" s="183" t="s">
        <v>131</v>
      </c>
    </row>
    <row r="669" spans="2:51" s="11" customFormat="1" ht="13.5">
      <c r="B669" s="173"/>
      <c r="D669" s="174" t="s">
        <v>140</v>
      </c>
      <c r="E669" s="175" t="s">
        <v>19</v>
      </c>
      <c r="F669" s="176" t="s">
        <v>551</v>
      </c>
      <c r="H669" s="177" t="s">
        <v>19</v>
      </c>
      <c r="I669" s="178"/>
      <c r="L669" s="173"/>
      <c r="M669" s="179"/>
      <c r="N669" s="180"/>
      <c r="O669" s="180"/>
      <c r="P669" s="180"/>
      <c r="Q669" s="180"/>
      <c r="R669" s="180"/>
      <c r="S669" s="180"/>
      <c r="T669" s="181"/>
      <c r="AT669" s="177" t="s">
        <v>140</v>
      </c>
      <c r="AU669" s="177" t="s">
        <v>77</v>
      </c>
      <c r="AV669" s="11" t="s">
        <v>74</v>
      </c>
      <c r="AW669" s="11" t="s">
        <v>34</v>
      </c>
      <c r="AX669" s="11" t="s">
        <v>70</v>
      </c>
      <c r="AY669" s="177" t="s">
        <v>131</v>
      </c>
    </row>
    <row r="670" spans="2:51" s="12" customFormat="1" ht="13.5">
      <c r="B670" s="182"/>
      <c r="D670" s="174" t="s">
        <v>140</v>
      </c>
      <c r="E670" s="183" t="s">
        <v>19</v>
      </c>
      <c r="F670" s="184" t="s">
        <v>740</v>
      </c>
      <c r="H670" s="185">
        <v>0.081</v>
      </c>
      <c r="I670" s="186"/>
      <c r="L670" s="182"/>
      <c r="M670" s="187"/>
      <c r="N670" s="188"/>
      <c r="O670" s="188"/>
      <c r="P670" s="188"/>
      <c r="Q670" s="188"/>
      <c r="R670" s="188"/>
      <c r="S670" s="188"/>
      <c r="T670" s="189"/>
      <c r="AT670" s="183" t="s">
        <v>140</v>
      </c>
      <c r="AU670" s="183" t="s">
        <v>77</v>
      </c>
      <c r="AV670" s="12" t="s">
        <v>77</v>
      </c>
      <c r="AW670" s="12" t="s">
        <v>34</v>
      </c>
      <c r="AX670" s="12" t="s">
        <v>70</v>
      </c>
      <c r="AY670" s="183" t="s">
        <v>131</v>
      </c>
    </row>
    <row r="671" spans="2:51" s="13" customFormat="1" ht="13.5">
      <c r="B671" s="190"/>
      <c r="D671" s="191" t="s">
        <v>140</v>
      </c>
      <c r="E671" s="192" t="s">
        <v>19</v>
      </c>
      <c r="F671" s="193" t="s">
        <v>143</v>
      </c>
      <c r="H671" s="194">
        <v>0.742</v>
      </c>
      <c r="I671" s="195"/>
      <c r="L671" s="190"/>
      <c r="M671" s="196"/>
      <c r="N671" s="197"/>
      <c r="O671" s="197"/>
      <c r="P671" s="197"/>
      <c r="Q671" s="197"/>
      <c r="R671" s="197"/>
      <c r="S671" s="197"/>
      <c r="T671" s="198"/>
      <c r="AT671" s="199" t="s">
        <v>140</v>
      </c>
      <c r="AU671" s="199" t="s">
        <v>77</v>
      </c>
      <c r="AV671" s="13" t="s">
        <v>138</v>
      </c>
      <c r="AW671" s="13" t="s">
        <v>34</v>
      </c>
      <c r="AX671" s="13" t="s">
        <v>74</v>
      </c>
      <c r="AY671" s="199" t="s">
        <v>131</v>
      </c>
    </row>
    <row r="672" spans="2:65" s="1" customFormat="1" ht="22.5" customHeight="1">
      <c r="B672" s="160"/>
      <c r="C672" s="161" t="s">
        <v>741</v>
      </c>
      <c r="D672" s="161" t="s">
        <v>133</v>
      </c>
      <c r="E672" s="162" t="s">
        <v>742</v>
      </c>
      <c r="F672" s="163" t="s">
        <v>743</v>
      </c>
      <c r="G672" s="164" t="s">
        <v>212</v>
      </c>
      <c r="H672" s="165">
        <v>114.85</v>
      </c>
      <c r="I672" s="166"/>
      <c r="J672" s="167">
        <f>ROUND(I672*H672,2)</f>
        <v>0</v>
      </c>
      <c r="K672" s="163" t="s">
        <v>137</v>
      </c>
      <c r="L672" s="35"/>
      <c r="M672" s="168" t="s">
        <v>19</v>
      </c>
      <c r="N672" s="169" t="s">
        <v>41</v>
      </c>
      <c r="O672" s="36"/>
      <c r="P672" s="170">
        <f>O672*H672</f>
        <v>0</v>
      </c>
      <c r="Q672" s="170">
        <v>0.1231</v>
      </c>
      <c r="R672" s="170">
        <f>Q672*H672</f>
        <v>14.138034999999999</v>
      </c>
      <c r="S672" s="170">
        <v>0</v>
      </c>
      <c r="T672" s="171">
        <f>S672*H672</f>
        <v>0</v>
      </c>
      <c r="AR672" s="18" t="s">
        <v>138</v>
      </c>
      <c r="AT672" s="18" t="s">
        <v>133</v>
      </c>
      <c r="AU672" s="18" t="s">
        <v>77</v>
      </c>
      <c r="AY672" s="18" t="s">
        <v>131</v>
      </c>
      <c r="BE672" s="172">
        <f>IF(N672="základní",J672,0)</f>
        <v>0</v>
      </c>
      <c r="BF672" s="172">
        <f>IF(N672="snížená",J672,0)</f>
        <v>0</v>
      </c>
      <c r="BG672" s="172">
        <f>IF(N672="zákl. přenesená",J672,0)</f>
        <v>0</v>
      </c>
      <c r="BH672" s="172">
        <f>IF(N672="sníž. přenesená",J672,0)</f>
        <v>0</v>
      </c>
      <c r="BI672" s="172">
        <f>IF(N672="nulová",J672,0)</f>
        <v>0</v>
      </c>
      <c r="BJ672" s="18" t="s">
        <v>74</v>
      </c>
      <c r="BK672" s="172">
        <f>ROUND(I672*H672,2)</f>
        <v>0</v>
      </c>
      <c r="BL672" s="18" t="s">
        <v>138</v>
      </c>
      <c r="BM672" s="18" t="s">
        <v>744</v>
      </c>
    </row>
    <row r="673" spans="2:47" s="1" customFormat="1" ht="13.5">
      <c r="B673" s="35"/>
      <c r="D673" s="174" t="s">
        <v>228</v>
      </c>
      <c r="F673" s="203" t="s">
        <v>745</v>
      </c>
      <c r="I673" s="134"/>
      <c r="L673" s="35"/>
      <c r="M673" s="64"/>
      <c r="N673" s="36"/>
      <c r="O673" s="36"/>
      <c r="P673" s="36"/>
      <c r="Q673" s="36"/>
      <c r="R673" s="36"/>
      <c r="S673" s="36"/>
      <c r="T673" s="65"/>
      <c r="AT673" s="18" t="s">
        <v>228</v>
      </c>
      <c r="AU673" s="18" t="s">
        <v>77</v>
      </c>
    </row>
    <row r="674" spans="2:51" s="11" customFormat="1" ht="13.5">
      <c r="B674" s="173"/>
      <c r="D674" s="174" t="s">
        <v>140</v>
      </c>
      <c r="E674" s="175" t="s">
        <v>19</v>
      </c>
      <c r="F674" s="176" t="s">
        <v>746</v>
      </c>
      <c r="H674" s="177" t="s">
        <v>19</v>
      </c>
      <c r="I674" s="178"/>
      <c r="L674" s="173"/>
      <c r="M674" s="179"/>
      <c r="N674" s="180"/>
      <c r="O674" s="180"/>
      <c r="P674" s="180"/>
      <c r="Q674" s="180"/>
      <c r="R674" s="180"/>
      <c r="S674" s="180"/>
      <c r="T674" s="181"/>
      <c r="AT674" s="177" t="s">
        <v>140</v>
      </c>
      <c r="AU674" s="177" t="s">
        <v>77</v>
      </c>
      <c r="AV674" s="11" t="s">
        <v>74</v>
      </c>
      <c r="AW674" s="11" t="s">
        <v>34</v>
      </c>
      <c r="AX674" s="11" t="s">
        <v>70</v>
      </c>
      <c r="AY674" s="177" t="s">
        <v>131</v>
      </c>
    </row>
    <row r="675" spans="2:51" s="12" customFormat="1" ht="13.5">
      <c r="B675" s="182"/>
      <c r="D675" s="174" t="s">
        <v>140</v>
      </c>
      <c r="E675" s="183" t="s">
        <v>19</v>
      </c>
      <c r="F675" s="184" t="s">
        <v>747</v>
      </c>
      <c r="H675" s="185">
        <v>60.25</v>
      </c>
      <c r="I675" s="186"/>
      <c r="L675" s="182"/>
      <c r="M675" s="187"/>
      <c r="N675" s="188"/>
      <c r="O675" s="188"/>
      <c r="P675" s="188"/>
      <c r="Q675" s="188"/>
      <c r="R675" s="188"/>
      <c r="S675" s="188"/>
      <c r="T675" s="189"/>
      <c r="AT675" s="183" t="s">
        <v>140</v>
      </c>
      <c r="AU675" s="183" t="s">
        <v>77</v>
      </c>
      <c r="AV675" s="12" t="s">
        <v>77</v>
      </c>
      <c r="AW675" s="12" t="s">
        <v>34</v>
      </c>
      <c r="AX675" s="12" t="s">
        <v>70</v>
      </c>
      <c r="AY675" s="183" t="s">
        <v>131</v>
      </c>
    </row>
    <row r="676" spans="2:51" s="11" customFormat="1" ht="13.5">
      <c r="B676" s="173"/>
      <c r="D676" s="174" t="s">
        <v>140</v>
      </c>
      <c r="E676" s="175" t="s">
        <v>19</v>
      </c>
      <c r="F676" s="176" t="s">
        <v>748</v>
      </c>
      <c r="H676" s="177" t="s">
        <v>19</v>
      </c>
      <c r="I676" s="178"/>
      <c r="L676" s="173"/>
      <c r="M676" s="179"/>
      <c r="N676" s="180"/>
      <c r="O676" s="180"/>
      <c r="P676" s="180"/>
      <c r="Q676" s="180"/>
      <c r="R676" s="180"/>
      <c r="S676" s="180"/>
      <c r="T676" s="181"/>
      <c r="AT676" s="177" t="s">
        <v>140</v>
      </c>
      <c r="AU676" s="177" t="s">
        <v>77</v>
      </c>
      <c r="AV676" s="11" t="s">
        <v>74</v>
      </c>
      <c r="AW676" s="11" t="s">
        <v>34</v>
      </c>
      <c r="AX676" s="11" t="s">
        <v>70</v>
      </c>
      <c r="AY676" s="177" t="s">
        <v>131</v>
      </c>
    </row>
    <row r="677" spans="2:51" s="12" customFormat="1" ht="13.5">
      <c r="B677" s="182"/>
      <c r="D677" s="174" t="s">
        <v>140</v>
      </c>
      <c r="E677" s="183" t="s">
        <v>19</v>
      </c>
      <c r="F677" s="184" t="s">
        <v>749</v>
      </c>
      <c r="H677" s="185">
        <v>5.7</v>
      </c>
      <c r="I677" s="186"/>
      <c r="L677" s="182"/>
      <c r="M677" s="187"/>
      <c r="N677" s="188"/>
      <c r="O677" s="188"/>
      <c r="P677" s="188"/>
      <c r="Q677" s="188"/>
      <c r="R677" s="188"/>
      <c r="S677" s="188"/>
      <c r="T677" s="189"/>
      <c r="AT677" s="183" t="s">
        <v>140</v>
      </c>
      <c r="AU677" s="183" t="s">
        <v>77</v>
      </c>
      <c r="AV677" s="12" t="s">
        <v>77</v>
      </c>
      <c r="AW677" s="12" t="s">
        <v>34</v>
      </c>
      <c r="AX677" s="12" t="s">
        <v>70</v>
      </c>
      <c r="AY677" s="183" t="s">
        <v>131</v>
      </c>
    </row>
    <row r="678" spans="2:51" s="11" customFormat="1" ht="13.5">
      <c r="B678" s="173"/>
      <c r="D678" s="174" t="s">
        <v>140</v>
      </c>
      <c r="E678" s="175" t="s">
        <v>19</v>
      </c>
      <c r="F678" s="176" t="s">
        <v>750</v>
      </c>
      <c r="H678" s="177" t="s">
        <v>19</v>
      </c>
      <c r="I678" s="178"/>
      <c r="L678" s="173"/>
      <c r="M678" s="179"/>
      <c r="N678" s="180"/>
      <c r="O678" s="180"/>
      <c r="P678" s="180"/>
      <c r="Q678" s="180"/>
      <c r="R678" s="180"/>
      <c r="S678" s="180"/>
      <c r="T678" s="181"/>
      <c r="AT678" s="177" t="s">
        <v>140</v>
      </c>
      <c r="AU678" s="177" t="s">
        <v>77</v>
      </c>
      <c r="AV678" s="11" t="s">
        <v>74</v>
      </c>
      <c r="AW678" s="11" t="s">
        <v>34</v>
      </c>
      <c r="AX678" s="11" t="s">
        <v>70</v>
      </c>
      <c r="AY678" s="177" t="s">
        <v>131</v>
      </c>
    </row>
    <row r="679" spans="2:51" s="12" customFormat="1" ht="13.5">
      <c r="B679" s="182"/>
      <c r="D679" s="174" t="s">
        <v>140</v>
      </c>
      <c r="E679" s="183" t="s">
        <v>19</v>
      </c>
      <c r="F679" s="184" t="s">
        <v>751</v>
      </c>
      <c r="H679" s="185">
        <v>48.9</v>
      </c>
      <c r="I679" s="186"/>
      <c r="L679" s="182"/>
      <c r="M679" s="187"/>
      <c r="N679" s="188"/>
      <c r="O679" s="188"/>
      <c r="P679" s="188"/>
      <c r="Q679" s="188"/>
      <c r="R679" s="188"/>
      <c r="S679" s="188"/>
      <c r="T679" s="189"/>
      <c r="AT679" s="183" t="s">
        <v>140</v>
      </c>
      <c r="AU679" s="183" t="s">
        <v>77</v>
      </c>
      <c r="AV679" s="12" t="s">
        <v>77</v>
      </c>
      <c r="AW679" s="12" t="s">
        <v>34</v>
      </c>
      <c r="AX679" s="12" t="s">
        <v>70</v>
      </c>
      <c r="AY679" s="183" t="s">
        <v>131</v>
      </c>
    </row>
    <row r="680" spans="2:51" s="13" customFormat="1" ht="13.5">
      <c r="B680" s="190"/>
      <c r="D680" s="191" t="s">
        <v>140</v>
      </c>
      <c r="E680" s="192" t="s">
        <v>19</v>
      </c>
      <c r="F680" s="193" t="s">
        <v>143</v>
      </c>
      <c r="H680" s="194">
        <v>114.85</v>
      </c>
      <c r="I680" s="195"/>
      <c r="L680" s="190"/>
      <c r="M680" s="196"/>
      <c r="N680" s="197"/>
      <c r="O680" s="197"/>
      <c r="P680" s="197"/>
      <c r="Q680" s="197"/>
      <c r="R680" s="197"/>
      <c r="S680" s="197"/>
      <c r="T680" s="198"/>
      <c r="AT680" s="199" t="s">
        <v>140</v>
      </c>
      <c r="AU680" s="199" t="s">
        <v>77</v>
      </c>
      <c r="AV680" s="13" t="s">
        <v>138</v>
      </c>
      <c r="AW680" s="13" t="s">
        <v>34</v>
      </c>
      <c r="AX680" s="13" t="s">
        <v>74</v>
      </c>
      <c r="AY680" s="199" t="s">
        <v>131</v>
      </c>
    </row>
    <row r="681" spans="2:65" s="1" customFormat="1" ht="22.5" customHeight="1">
      <c r="B681" s="160"/>
      <c r="C681" s="161" t="s">
        <v>752</v>
      </c>
      <c r="D681" s="161" t="s">
        <v>133</v>
      </c>
      <c r="E681" s="162" t="s">
        <v>753</v>
      </c>
      <c r="F681" s="163" t="s">
        <v>754</v>
      </c>
      <c r="G681" s="164" t="s">
        <v>136</v>
      </c>
      <c r="H681" s="165">
        <v>9.347</v>
      </c>
      <c r="I681" s="166"/>
      <c r="J681" s="167">
        <f>ROUND(I681*H681,2)</f>
        <v>0</v>
      </c>
      <c r="K681" s="163" t="s">
        <v>137</v>
      </c>
      <c r="L681" s="35"/>
      <c r="M681" s="168" t="s">
        <v>19</v>
      </c>
      <c r="N681" s="169" t="s">
        <v>41</v>
      </c>
      <c r="O681" s="36"/>
      <c r="P681" s="170">
        <f>O681*H681</f>
        <v>0</v>
      </c>
      <c r="Q681" s="170">
        <v>1.837</v>
      </c>
      <c r="R681" s="170">
        <f>Q681*H681</f>
        <v>17.170439</v>
      </c>
      <c r="S681" s="170">
        <v>0</v>
      </c>
      <c r="T681" s="171">
        <f>S681*H681</f>
        <v>0</v>
      </c>
      <c r="AR681" s="18" t="s">
        <v>138</v>
      </c>
      <c r="AT681" s="18" t="s">
        <v>133</v>
      </c>
      <c r="AU681" s="18" t="s">
        <v>77</v>
      </c>
      <c r="AY681" s="18" t="s">
        <v>131</v>
      </c>
      <c r="BE681" s="172">
        <f>IF(N681="základní",J681,0)</f>
        <v>0</v>
      </c>
      <c r="BF681" s="172">
        <f>IF(N681="snížená",J681,0)</f>
        <v>0</v>
      </c>
      <c r="BG681" s="172">
        <f>IF(N681="zákl. přenesená",J681,0)</f>
        <v>0</v>
      </c>
      <c r="BH681" s="172">
        <f>IF(N681="sníž. přenesená",J681,0)</f>
        <v>0</v>
      </c>
      <c r="BI681" s="172">
        <f>IF(N681="nulová",J681,0)</f>
        <v>0</v>
      </c>
      <c r="BJ681" s="18" t="s">
        <v>74</v>
      </c>
      <c r="BK681" s="172">
        <f>ROUND(I681*H681,2)</f>
        <v>0</v>
      </c>
      <c r="BL681" s="18" t="s">
        <v>138</v>
      </c>
      <c r="BM681" s="18" t="s">
        <v>755</v>
      </c>
    </row>
    <row r="682" spans="2:47" s="1" customFormat="1" ht="27">
      <c r="B682" s="35"/>
      <c r="D682" s="174" t="s">
        <v>228</v>
      </c>
      <c r="F682" s="203" t="s">
        <v>756</v>
      </c>
      <c r="I682" s="134"/>
      <c r="L682" s="35"/>
      <c r="M682" s="64"/>
      <c r="N682" s="36"/>
      <c r="O682" s="36"/>
      <c r="P682" s="36"/>
      <c r="Q682" s="36"/>
      <c r="R682" s="36"/>
      <c r="S682" s="36"/>
      <c r="T682" s="65"/>
      <c r="AT682" s="18" t="s">
        <v>228</v>
      </c>
      <c r="AU682" s="18" t="s">
        <v>77</v>
      </c>
    </row>
    <row r="683" spans="2:51" s="11" customFormat="1" ht="13.5">
      <c r="B683" s="173"/>
      <c r="D683" s="174" t="s">
        <v>140</v>
      </c>
      <c r="E683" s="175" t="s">
        <v>19</v>
      </c>
      <c r="F683" s="176" t="s">
        <v>214</v>
      </c>
      <c r="H683" s="177" t="s">
        <v>19</v>
      </c>
      <c r="I683" s="178"/>
      <c r="L683" s="173"/>
      <c r="M683" s="179"/>
      <c r="N683" s="180"/>
      <c r="O683" s="180"/>
      <c r="P683" s="180"/>
      <c r="Q683" s="180"/>
      <c r="R683" s="180"/>
      <c r="S683" s="180"/>
      <c r="T683" s="181"/>
      <c r="AT683" s="177" t="s">
        <v>140</v>
      </c>
      <c r="AU683" s="177" t="s">
        <v>77</v>
      </c>
      <c r="AV683" s="11" t="s">
        <v>74</v>
      </c>
      <c r="AW683" s="11" t="s">
        <v>34</v>
      </c>
      <c r="AX683" s="11" t="s">
        <v>70</v>
      </c>
      <c r="AY683" s="177" t="s">
        <v>131</v>
      </c>
    </row>
    <row r="684" spans="2:51" s="11" customFormat="1" ht="13.5">
      <c r="B684" s="173"/>
      <c r="D684" s="174" t="s">
        <v>140</v>
      </c>
      <c r="E684" s="175" t="s">
        <v>19</v>
      </c>
      <c r="F684" s="176" t="s">
        <v>215</v>
      </c>
      <c r="H684" s="177" t="s">
        <v>19</v>
      </c>
      <c r="I684" s="178"/>
      <c r="L684" s="173"/>
      <c r="M684" s="179"/>
      <c r="N684" s="180"/>
      <c r="O684" s="180"/>
      <c r="P684" s="180"/>
      <c r="Q684" s="180"/>
      <c r="R684" s="180"/>
      <c r="S684" s="180"/>
      <c r="T684" s="181"/>
      <c r="AT684" s="177" t="s">
        <v>140</v>
      </c>
      <c r="AU684" s="177" t="s">
        <v>77</v>
      </c>
      <c r="AV684" s="11" t="s">
        <v>74</v>
      </c>
      <c r="AW684" s="11" t="s">
        <v>34</v>
      </c>
      <c r="AX684" s="11" t="s">
        <v>70</v>
      </c>
      <c r="AY684" s="177" t="s">
        <v>131</v>
      </c>
    </row>
    <row r="685" spans="2:51" s="12" customFormat="1" ht="13.5">
      <c r="B685" s="182"/>
      <c r="D685" s="174" t="s">
        <v>140</v>
      </c>
      <c r="E685" s="183" t="s">
        <v>19</v>
      </c>
      <c r="F685" s="184" t="s">
        <v>757</v>
      </c>
      <c r="H685" s="185">
        <v>2.774</v>
      </c>
      <c r="I685" s="186"/>
      <c r="L685" s="182"/>
      <c r="M685" s="187"/>
      <c r="N685" s="188"/>
      <c r="O685" s="188"/>
      <c r="P685" s="188"/>
      <c r="Q685" s="188"/>
      <c r="R685" s="188"/>
      <c r="S685" s="188"/>
      <c r="T685" s="189"/>
      <c r="AT685" s="183" t="s">
        <v>140</v>
      </c>
      <c r="AU685" s="183" t="s">
        <v>77</v>
      </c>
      <c r="AV685" s="12" t="s">
        <v>77</v>
      </c>
      <c r="AW685" s="12" t="s">
        <v>34</v>
      </c>
      <c r="AX685" s="12" t="s">
        <v>70</v>
      </c>
      <c r="AY685" s="183" t="s">
        <v>131</v>
      </c>
    </row>
    <row r="686" spans="2:51" s="11" customFormat="1" ht="13.5">
      <c r="B686" s="173"/>
      <c r="D686" s="174" t="s">
        <v>140</v>
      </c>
      <c r="E686" s="175" t="s">
        <v>19</v>
      </c>
      <c r="F686" s="176" t="s">
        <v>217</v>
      </c>
      <c r="H686" s="177" t="s">
        <v>19</v>
      </c>
      <c r="I686" s="178"/>
      <c r="L686" s="173"/>
      <c r="M686" s="179"/>
      <c r="N686" s="180"/>
      <c r="O686" s="180"/>
      <c r="P686" s="180"/>
      <c r="Q686" s="180"/>
      <c r="R686" s="180"/>
      <c r="S686" s="180"/>
      <c r="T686" s="181"/>
      <c r="AT686" s="177" t="s">
        <v>140</v>
      </c>
      <c r="AU686" s="177" t="s">
        <v>77</v>
      </c>
      <c r="AV686" s="11" t="s">
        <v>74</v>
      </c>
      <c r="AW686" s="11" t="s">
        <v>34</v>
      </c>
      <c r="AX686" s="11" t="s">
        <v>70</v>
      </c>
      <c r="AY686" s="177" t="s">
        <v>131</v>
      </c>
    </row>
    <row r="687" spans="2:51" s="12" customFormat="1" ht="13.5">
      <c r="B687" s="182"/>
      <c r="D687" s="174" t="s">
        <v>140</v>
      </c>
      <c r="E687" s="183" t="s">
        <v>19</v>
      </c>
      <c r="F687" s="184" t="s">
        <v>758</v>
      </c>
      <c r="H687" s="185">
        <v>2.834</v>
      </c>
      <c r="I687" s="186"/>
      <c r="L687" s="182"/>
      <c r="M687" s="187"/>
      <c r="N687" s="188"/>
      <c r="O687" s="188"/>
      <c r="P687" s="188"/>
      <c r="Q687" s="188"/>
      <c r="R687" s="188"/>
      <c r="S687" s="188"/>
      <c r="T687" s="189"/>
      <c r="AT687" s="183" t="s">
        <v>140</v>
      </c>
      <c r="AU687" s="183" t="s">
        <v>77</v>
      </c>
      <c r="AV687" s="12" t="s">
        <v>77</v>
      </c>
      <c r="AW687" s="12" t="s">
        <v>34</v>
      </c>
      <c r="AX687" s="12" t="s">
        <v>70</v>
      </c>
      <c r="AY687" s="183" t="s">
        <v>131</v>
      </c>
    </row>
    <row r="688" spans="2:51" s="11" customFormat="1" ht="13.5">
      <c r="B688" s="173"/>
      <c r="D688" s="174" t="s">
        <v>140</v>
      </c>
      <c r="E688" s="175" t="s">
        <v>19</v>
      </c>
      <c r="F688" s="176" t="s">
        <v>219</v>
      </c>
      <c r="H688" s="177" t="s">
        <v>19</v>
      </c>
      <c r="I688" s="178"/>
      <c r="L688" s="173"/>
      <c r="M688" s="179"/>
      <c r="N688" s="180"/>
      <c r="O688" s="180"/>
      <c r="P688" s="180"/>
      <c r="Q688" s="180"/>
      <c r="R688" s="180"/>
      <c r="S688" s="180"/>
      <c r="T688" s="181"/>
      <c r="AT688" s="177" t="s">
        <v>140</v>
      </c>
      <c r="AU688" s="177" t="s">
        <v>77</v>
      </c>
      <c r="AV688" s="11" t="s">
        <v>74</v>
      </c>
      <c r="AW688" s="11" t="s">
        <v>34</v>
      </c>
      <c r="AX688" s="11" t="s">
        <v>70</v>
      </c>
      <c r="AY688" s="177" t="s">
        <v>131</v>
      </c>
    </row>
    <row r="689" spans="2:51" s="12" customFormat="1" ht="13.5">
      <c r="B689" s="182"/>
      <c r="D689" s="174" t="s">
        <v>140</v>
      </c>
      <c r="E689" s="183" t="s">
        <v>19</v>
      </c>
      <c r="F689" s="184" t="s">
        <v>759</v>
      </c>
      <c r="H689" s="185">
        <v>2.955</v>
      </c>
      <c r="I689" s="186"/>
      <c r="L689" s="182"/>
      <c r="M689" s="187"/>
      <c r="N689" s="188"/>
      <c r="O689" s="188"/>
      <c r="P689" s="188"/>
      <c r="Q689" s="188"/>
      <c r="R689" s="188"/>
      <c r="S689" s="188"/>
      <c r="T689" s="189"/>
      <c r="AT689" s="183" t="s">
        <v>140</v>
      </c>
      <c r="AU689" s="183" t="s">
        <v>77</v>
      </c>
      <c r="AV689" s="12" t="s">
        <v>77</v>
      </c>
      <c r="AW689" s="12" t="s">
        <v>34</v>
      </c>
      <c r="AX689" s="12" t="s">
        <v>70</v>
      </c>
      <c r="AY689" s="183" t="s">
        <v>131</v>
      </c>
    </row>
    <row r="690" spans="2:51" s="11" customFormat="1" ht="13.5">
      <c r="B690" s="173"/>
      <c r="D690" s="174" t="s">
        <v>140</v>
      </c>
      <c r="E690" s="175" t="s">
        <v>19</v>
      </c>
      <c r="F690" s="176" t="s">
        <v>221</v>
      </c>
      <c r="H690" s="177" t="s">
        <v>19</v>
      </c>
      <c r="I690" s="178"/>
      <c r="L690" s="173"/>
      <c r="M690" s="179"/>
      <c r="N690" s="180"/>
      <c r="O690" s="180"/>
      <c r="P690" s="180"/>
      <c r="Q690" s="180"/>
      <c r="R690" s="180"/>
      <c r="S690" s="180"/>
      <c r="T690" s="181"/>
      <c r="AT690" s="177" t="s">
        <v>140</v>
      </c>
      <c r="AU690" s="177" t="s">
        <v>77</v>
      </c>
      <c r="AV690" s="11" t="s">
        <v>74</v>
      </c>
      <c r="AW690" s="11" t="s">
        <v>34</v>
      </c>
      <c r="AX690" s="11" t="s">
        <v>70</v>
      </c>
      <c r="AY690" s="177" t="s">
        <v>131</v>
      </c>
    </row>
    <row r="691" spans="2:51" s="12" customFormat="1" ht="13.5">
      <c r="B691" s="182"/>
      <c r="D691" s="174" t="s">
        <v>140</v>
      </c>
      <c r="E691" s="183" t="s">
        <v>19</v>
      </c>
      <c r="F691" s="184" t="s">
        <v>760</v>
      </c>
      <c r="H691" s="185">
        <v>0.784</v>
      </c>
      <c r="I691" s="186"/>
      <c r="L691" s="182"/>
      <c r="M691" s="187"/>
      <c r="N691" s="188"/>
      <c r="O691" s="188"/>
      <c r="P691" s="188"/>
      <c r="Q691" s="188"/>
      <c r="R691" s="188"/>
      <c r="S691" s="188"/>
      <c r="T691" s="189"/>
      <c r="AT691" s="183" t="s">
        <v>140</v>
      </c>
      <c r="AU691" s="183" t="s">
        <v>77</v>
      </c>
      <c r="AV691" s="12" t="s">
        <v>77</v>
      </c>
      <c r="AW691" s="12" t="s">
        <v>34</v>
      </c>
      <c r="AX691" s="12" t="s">
        <v>70</v>
      </c>
      <c r="AY691" s="183" t="s">
        <v>131</v>
      </c>
    </row>
    <row r="692" spans="2:51" s="13" customFormat="1" ht="13.5">
      <c r="B692" s="190"/>
      <c r="D692" s="191" t="s">
        <v>140</v>
      </c>
      <c r="E692" s="192" t="s">
        <v>19</v>
      </c>
      <c r="F692" s="193" t="s">
        <v>143</v>
      </c>
      <c r="H692" s="194">
        <v>9.347</v>
      </c>
      <c r="I692" s="195"/>
      <c r="L692" s="190"/>
      <c r="M692" s="196"/>
      <c r="N692" s="197"/>
      <c r="O692" s="197"/>
      <c r="P692" s="197"/>
      <c r="Q692" s="197"/>
      <c r="R692" s="197"/>
      <c r="S692" s="197"/>
      <c r="T692" s="198"/>
      <c r="AT692" s="199" t="s">
        <v>140</v>
      </c>
      <c r="AU692" s="199" t="s">
        <v>77</v>
      </c>
      <c r="AV692" s="13" t="s">
        <v>138</v>
      </c>
      <c r="AW692" s="13" t="s">
        <v>34</v>
      </c>
      <c r="AX692" s="13" t="s">
        <v>74</v>
      </c>
      <c r="AY692" s="199" t="s">
        <v>131</v>
      </c>
    </row>
    <row r="693" spans="2:65" s="1" customFormat="1" ht="22.5" customHeight="1">
      <c r="B693" s="160"/>
      <c r="C693" s="161" t="s">
        <v>761</v>
      </c>
      <c r="D693" s="161" t="s">
        <v>133</v>
      </c>
      <c r="E693" s="162" t="s">
        <v>762</v>
      </c>
      <c r="F693" s="163" t="s">
        <v>763</v>
      </c>
      <c r="G693" s="164" t="s">
        <v>256</v>
      </c>
      <c r="H693" s="165">
        <v>6</v>
      </c>
      <c r="I693" s="166"/>
      <c r="J693" s="167">
        <f>ROUND(I693*H693,2)</f>
        <v>0</v>
      </c>
      <c r="K693" s="163" t="s">
        <v>137</v>
      </c>
      <c r="L693" s="35"/>
      <c r="M693" s="168" t="s">
        <v>19</v>
      </c>
      <c r="N693" s="169" t="s">
        <v>41</v>
      </c>
      <c r="O693" s="36"/>
      <c r="P693" s="170">
        <f>O693*H693</f>
        <v>0</v>
      </c>
      <c r="Q693" s="170">
        <v>0.04634</v>
      </c>
      <c r="R693" s="170">
        <f>Q693*H693</f>
        <v>0.27804</v>
      </c>
      <c r="S693" s="170">
        <v>0</v>
      </c>
      <c r="T693" s="171">
        <f>S693*H693</f>
        <v>0</v>
      </c>
      <c r="AR693" s="18" t="s">
        <v>138</v>
      </c>
      <c r="AT693" s="18" t="s">
        <v>133</v>
      </c>
      <c r="AU693" s="18" t="s">
        <v>77</v>
      </c>
      <c r="AY693" s="18" t="s">
        <v>131</v>
      </c>
      <c r="BE693" s="172">
        <f>IF(N693="základní",J693,0)</f>
        <v>0</v>
      </c>
      <c r="BF693" s="172">
        <f>IF(N693="snížená",J693,0)</f>
        <v>0</v>
      </c>
      <c r="BG693" s="172">
        <f>IF(N693="zákl. přenesená",J693,0)</f>
        <v>0</v>
      </c>
      <c r="BH693" s="172">
        <f>IF(N693="sníž. přenesená",J693,0)</f>
        <v>0</v>
      </c>
      <c r="BI693" s="172">
        <f>IF(N693="nulová",J693,0)</f>
        <v>0</v>
      </c>
      <c r="BJ693" s="18" t="s">
        <v>74</v>
      </c>
      <c r="BK693" s="172">
        <f>ROUND(I693*H693,2)</f>
        <v>0</v>
      </c>
      <c r="BL693" s="18" t="s">
        <v>138</v>
      </c>
      <c r="BM693" s="18" t="s">
        <v>764</v>
      </c>
    </row>
    <row r="694" spans="2:47" s="1" customFormat="1" ht="27">
      <c r="B694" s="35"/>
      <c r="D694" s="174" t="s">
        <v>228</v>
      </c>
      <c r="F694" s="203" t="s">
        <v>765</v>
      </c>
      <c r="I694" s="134"/>
      <c r="L694" s="35"/>
      <c r="M694" s="64"/>
      <c r="N694" s="36"/>
      <c r="O694" s="36"/>
      <c r="P694" s="36"/>
      <c r="Q694" s="36"/>
      <c r="R694" s="36"/>
      <c r="S694" s="36"/>
      <c r="T694" s="65"/>
      <c r="AT694" s="18" t="s">
        <v>228</v>
      </c>
      <c r="AU694" s="18" t="s">
        <v>77</v>
      </c>
    </row>
    <row r="695" spans="2:51" s="11" customFormat="1" ht="13.5">
      <c r="B695" s="173"/>
      <c r="D695" s="174" t="s">
        <v>140</v>
      </c>
      <c r="E695" s="175" t="s">
        <v>19</v>
      </c>
      <c r="F695" s="176" t="s">
        <v>766</v>
      </c>
      <c r="H695" s="177" t="s">
        <v>19</v>
      </c>
      <c r="I695" s="178"/>
      <c r="L695" s="173"/>
      <c r="M695" s="179"/>
      <c r="N695" s="180"/>
      <c r="O695" s="180"/>
      <c r="P695" s="180"/>
      <c r="Q695" s="180"/>
      <c r="R695" s="180"/>
      <c r="S695" s="180"/>
      <c r="T695" s="181"/>
      <c r="AT695" s="177" t="s">
        <v>140</v>
      </c>
      <c r="AU695" s="177" t="s">
        <v>77</v>
      </c>
      <c r="AV695" s="11" t="s">
        <v>74</v>
      </c>
      <c r="AW695" s="11" t="s">
        <v>34</v>
      </c>
      <c r="AX695" s="11" t="s">
        <v>70</v>
      </c>
      <c r="AY695" s="177" t="s">
        <v>131</v>
      </c>
    </row>
    <row r="696" spans="2:51" s="11" customFormat="1" ht="13.5">
      <c r="B696" s="173"/>
      <c r="D696" s="174" t="s">
        <v>140</v>
      </c>
      <c r="E696" s="175" t="s">
        <v>19</v>
      </c>
      <c r="F696" s="176" t="s">
        <v>767</v>
      </c>
      <c r="H696" s="177" t="s">
        <v>19</v>
      </c>
      <c r="I696" s="178"/>
      <c r="L696" s="173"/>
      <c r="M696" s="179"/>
      <c r="N696" s="180"/>
      <c r="O696" s="180"/>
      <c r="P696" s="180"/>
      <c r="Q696" s="180"/>
      <c r="R696" s="180"/>
      <c r="S696" s="180"/>
      <c r="T696" s="181"/>
      <c r="AT696" s="177" t="s">
        <v>140</v>
      </c>
      <c r="AU696" s="177" t="s">
        <v>77</v>
      </c>
      <c r="AV696" s="11" t="s">
        <v>74</v>
      </c>
      <c r="AW696" s="11" t="s">
        <v>34</v>
      </c>
      <c r="AX696" s="11" t="s">
        <v>70</v>
      </c>
      <c r="AY696" s="177" t="s">
        <v>131</v>
      </c>
    </row>
    <row r="697" spans="2:51" s="12" customFormat="1" ht="13.5">
      <c r="B697" s="182"/>
      <c r="D697" s="174" t="s">
        <v>140</v>
      </c>
      <c r="E697" s="183" t="s">
        <v>19</v>
      </c>
      <c r="F697" s="184" t="s">
        <v>74</v>
      </c>
      <c r="H697" s="185">
        <v>1</v>
      </c>
      <c r="I697" s="186"/>
      <c r="L697" s="182"/>
      <c r="M697" s="187"/>
      <c r="N697" s="188"/>
      <c r="O697" s="188"/>
      <c r="P697" s="188"/>
      <c r="Q697" s="188"/>
      <c r="R697" s="188"/>
      <c r="S697" s="188"/>
      <c r="T697" s="189"/>
      <c r="AT697" s="183" t="s">
        <v>140</v>
      </c>
      <c r="AU697" s="183" t="s">
        <v>77</v>
      </c>
      <c r="AV697" s="12" t="s">
        <v>77</v>
      </c>
      <c r="AW697" s="12" t="s">
        <v>34</v>
      </c>
      <c r="AX697" s="12" t="s">
        <v>70</v>
      </c>
      <c r="AY697" s="183" t="s">
        <v>131</v>
      </c>
    </row>
    <row r="698" spans="2:51" s="11" customFormat="1" ht="13.5">
      <c r="B698" s="173"/>
      <c r="D698" s="174" t="s">
        <v>140</v>
      </c>
      <c r="E698" s="175" t="s">
        <v>19</v>
      </c>
      <c r="F698" s="176" t="s">
        <v>768</v>
      </c>
      <c r="H698" s="177" t="s">
        <v>19</v>
      </c>
      <c r="I698" s="178"/>
      <c r="L698" s="173"/>
      <c r="M698" s="179"/>
      <c r="N698" s="180"/>
      <c r="O698" s="180"/>
      <c r="P698" s="180"/>
      <c r="Q698" s="180"/>
      <c r="R698" s="180"/>
      <c r="S698" s="180"/>
      <c r="T698" s="181"/>
      <c r="AT698" s="177" t="s">
        <v>140</v>
      </c>
      <c r="AU698" s="177" t="s">
        <v>77</v>
      </c>
      <c r="AV698" s="11" t="s">
        <v>74</v>
      </c>
      <c r="AW698" s="11" t="s">
        <v>34</v>
      </c>
      <c r="AX698" s="11" t="s">
        <v>70</v>
      </c>
      <c r="AY698" s="177" t="s">
        <v>131</v>
      </c>
    </row>
    <row r="699" spans="2:51" s="12" customFormat="1" ht="13.5">
      <c r="B699" s="182"/>
      <c r="D699" s="174" t="s">
        <v>140</v>
      </c>
      <c r="E699" s="183" t="s">
        <v>19</v>
      </c>
      <c r="F699" s="184" t="s">
        <v>769</v>
      </c>
      <c r="H699" s="185">
        <v>5</v>
      </c>
      <c r="I699" s="186"/>
      <c r="L699" s="182"/>
      <c r="M699" s="187"/>
      <c r="N699" s="188"/>
      <c r="O699" s="188"/>
      <c r="P699" s="188"/>
      <c r="Q699" s="188"/>
      <c r="R699" s="188"/>
      <c r="S699" s="188"/>
      <c r="T699" s="189"/>
      <c r="AT699" s="183" t="s">
        <v>140</v>
      </c>
      <c r="AU699" s="183" t="s">
        <v>77</v>
      </c>
      <c r="AV699" s="12" t="s">
        <v>77</v>
      </c>
      <c r="AW699" s="12" t="s">
        <v>34</v>
      </c>
      <c r="AX699" s="12" t="s">
        <v>70</v>
      </c>
      <c r="AY699" s="183" t="s">
        <v>131</v>
      </c>
    </row>
    <row r="700" spans="2:51" s="13" customFormat="1" ht="13.5">
      <c r="B700" s="190"/>
      <c r="D700" s="191" t="s">
        <v>140</v>
      </c>
      <c r="E700" s="192" t="s">
        <v>19</v>
      </c>
      <c r="F700" s="193" t="s">
        <v>143</v>
      </c>
      <c r="H700" s="194">
        <v>6</v>
      </c>
      <c r="I700" s="195"/>
      <c r="L700" s="190"/>
      <c r="M700" s="196"/>
      <c r="N700" s="197"/>
      <c r="O700" s="197"/>
      <c r="P700" s="197"/>
      <c r="Q700" s="197"/>
      <c r="R700" s="197"/>
      <c r="S700" s="197"/>
      <c r="T700" s="198"/>
      <c r="AT700" s="199" t="s">
        <v>140</v>
      </c>
      <c r="AU700" s="199" t="s">
        <v>77</v>
      </c>
      <c r="AV700" s="13" t="s">
        <v>138</v>
      </c>
      <c r="AW700" s="13" t="s">
        <v>34</v>
      </c>
      <c r="AX700" s="13" t="s">
        <v>74</v>
      </c>
      <c r="AY700" s="199" t="s">
        <v>131</v>
      </c>
    </row>
    <row r="701" spans="2:65" s="1" customFormat="1" ht="22.5" customHeight="1">
      <c r="B701" s="160"/>
      <c r="C701" s="212" t="s">
        <v>770</v>
      </c>
      <c r="D701" s="212" t="s">
        <v>632</v>
      </c>
      <c r="E701" s="213" t="s">
        <v>771</v>
      </c>
      <c r="F701" s="214" t="s">
        <v>772</v>
      </c>
      <c r="G701" s="215" t="s">
        <v>256</v>
      </c>
      <c r="H701" s="216">
        <v>1</v>
      </c>
      <c r="I701" s="217"/>
      <c r="J701" s="218">
        <f>ROUND(I701*H701,2)</f>
        <v>0</v>
      </c>
      <c r="K701" s="214" t="s">
        <v>19</v>
      </c>
      <c r="L701" s="219"/>
      <c r="M701" s="220" t="s">
        <v>19</v>
      </c>
      <c r="N701" s="221" t="s">
        <v>41</v>
      </c>
      <c r="O701" s="36"/>
      <c r="P701" s="170">
        <f>O701*H701</f>
        <v>0</v>
      </c>
      <c r="Q701" s="170">
        <v>0.01923</v>
      </c>
      <c r="R701" s="170">
        <f>Q701*H701</f>
        <v>0.01923</v>
      </c>
      <c r="S701" s="170">
        <v>0</v>
      </c>
      <c r="T701" s="171">
        <f>S701*H701</f>
        <v>0</v>
      </c>
      <c r="AR701" s="18" t="s">
        <v>183</v>
      </c>
      <c r="AT701" s="18" t="s">
        <v>632</v>
      </c>
      <c r="AU701" s="18" t="s">
        <v>77</v>
      </c>
      <c r="AY701" s="18" t="s">
        <v>131</v>
      </c>
      <c r="BE701" s="172">
        <f>IF(N701="základní",J701,0)</f>
        <v>0</v>
      </c>
      <c r="BF701" s="172">
        <f>IF(N701="snížená",J701,0)</f>
        <v>0</v>
      </c>
      <c r="BG701" s="172">
        <f>IF(N701="zákl. přenesená",J701,0)</f>
        <v>0</v>
      </c>
      <c r="BH701" s="172">
        <f>IF(N701="sníž. přenesená",J701,0)</f>
        <v>0</v>
      </c>
      <c r="BI701" s="172">
        <f>IF(N701="nulová",J701,0)</f>
        <v>0</v>
      </c>
      <c r="BJ701" s="18" t="s">
        <v>74</v>
      </c>
      <c r="BK701" s="172">
        <f>ROUND(I701*H701,2)</f>
        <v>0</v>
      </c>
      <c r="BL701" s="18" t="s">
        <v>138</v>
      </c>
      <c r="BM701" s="18" t="s">
        <v>773</v>
      </c>
    </row>
    <row r="702" spans="2:47" s="1" customFormat="1" ht="13.5">
      <c r="B702" s="35"/>
      <c r="D702" s="174" t="s">
        <v>228</v>
      </c>
      <c r="F702" s="203" t="s">
        <v>774</v>
      </c>
      <c r="I702" s="134"/>
      <c r="L702" s="35"/>
      <c r="M702" s="64"/>
      <c r="N702" s="36"/>
      <c r="O702" s="36"/>
      <c r="P702" s="36"/>
      <c r="Q702" s="36"/>
      <c r="R702" s="36"/>
      <c r="S702" s="36"/>
      <c r="T702" s="65"/>
      <c r="AT702" s="18" t="s">
        <v>228</v>
      </c>
      <c r="AU702" s="18" t="s">
        <v>77</v>
      </c>
    </row>
    <row r="703" spans="2:51" s="11" customFormat="1" ht="13.5">
      <c r="B703" s="173"/>
      <c r="D703" s="174" t="s">
        <v>140</v>
      </c>
      <c r="E703" s="175" t="s">
        <v>19</v>
      </c>
      <c r="F703" s="176" t="s">
        <v>775</v>
      </c>
      <c r="H703" s="177" t="s">
        <v>19</v>
      </c>
      <c r="I703" s="178"/>
      <c r="L703" s="173"/>
      <c r="M703" s="179"/>
      <c r="N703" s="180"/>
      <c r="O703" s="180"/>
      <c r="P703" s="180"/>
      <c r="Q703" s="180"/>
      <c r="R703" s="180"/>
      <c r="S703" s="180"/>
      <c r="T703" s="181"/>
      <c r="AT703" s="177" t="s">
        <v>140</v>
      </c>
      <c r="AU703" s="177" t="s">
        <v>77</v>
      </c>
      <c r="AV703" s="11" t="s">
        <v>74</v>
      </c>
      <c r="AW703" s="11" t="s">
        <v>34</v>
      </c>
      <c r="AX703" s="11" t="s">
        <v>70</v>
      </c>
      <c r="AY703" s="177" t="s">
        <v>131</v>
      </c>
    </row>
    <row r="704" spans="2:51" s="12" customFormat="1" ht="13.5">
      <c r="B704" s="182"/>
      <c r="D704" s="174" t="s">
        <v>140</v>
      </c>
      <c r="E704" s="183" t="s">
        <v>19</v>
      </c>
      <c r="F704" s="184" t="s">
        <v>74</v>
      </c>
      <c r="H704" s="185">
        <v>1</v>
      </c>
      <c r="I704" s="186"/>
      <c r="L704" s="182"/>
      <c r="M704" s="187"/>
      <c r="N704" s="188"/>
      <c r="O704" s="188"/>
      <c r="P704" s="188"/>
      <c r="Q704" s="188"/>
      <c r="R704" s="188"/>
      <c r="S704" s="188"/>
      <c r="T704" s="189"/>
      <c r="AT704" s="183" t="s">
        <v>140</v>
      </c>
      <c r="AU704" s="183" t="s">
        <v>77</v>
      </c>
      <c r="AV704" s="12" t="s">
        <v>77</v>
      </c>
      <c r="AW704" s="12" t="s">
        <v>34</v>
      </c>
      <c r="AX704" s="12" t="s">
        <v>70</v>
      </c>
      <c r="AY704" s="183" t="s">
        <v>131</v>
      </c>
    </row>
    <row r="705" spans="2:51" s="13" customFormat="1" ht="13.5">
      <c r="B705" s="190"/>
      <c r="D705" s="191" t="s">
        <v>140</v>
      </c>
      <c r="E705" s="192" t="s">
        <v>19</v>
      </c>
      <c r="F705" s="193" t="s">
        <v>143</v>
      </c>
      <c r="H705" s="194">
        <v>1</v>
      </c>
      <c r="I705" s="195"/>
      <c r="L705" s="190"/>
      <c r="M705" s="196"/>
      <c r="N705" s="197"/>
      <c r="O705" s="197"/>
      <c r="P705" s="197"/>
      <c r="Q705" s="197"/>
      <c r="R705" s="197"/>
      <c r="S705" s="197"/>
      <c r="T705" s="198"/>
      <c r="AT705" s="199" t="s">
        <v>140</v>
      </c>
      <c r="AU705" s="199" t="s">
        <v>77</v>
      </c>
      <c r="AV705" s="13" t="s">
        <v>138</v>
      </c>
      <c r="AW705" s="13" t="s">
        <v>34</v>
      </c>
      <c r="AX705" s="13" t="s">
        <v>74</v>
      </c>
      <c r="AY705" s="199" t="s">
        <v>131</v>
      </c>
    </row>
    <row r="706" spans="2:65" s="1" customFormat="1" ht="22.5" customHeight="1">
      <c r="B706" s="160"/>
      <c r="C706" s="212" t="s">
        <v>776</v>
      </c>
      <c r="D706" s="212" t="s">
        <v>632</v>
      </c>
      <c r="E706" s="213" t="s">
        <v>777</v>
      </c>
      <c r="F706" s="214" t="s">
        <v>778</v>
      </c>
      <c r="G706" s="215" t="s">
        <v>256</v>
      </c>
      <c r="H706" s="216">
        <v>5</v>
      </c>
      <c r="I706" s="217"/>
      <c r="J706" s="218">
        <f>ROUND(I706*H706,2)</f>
        <v>0</v>
      </c>
      <c r="K706" s="214" t="s">
        <v>137</v>
      </c>
      <c r="L706" s="219"/>
      <c r="M706" s="220" t="s">
        <v>19</v>
      </c>
      <c r="N706" s="221" t="s">
        <v>41</v>
      </c>
      <c r="O706" s="36"/>
      <c r="P706" s="170">
        <f>O706*H706</f>
        <v>0</v>
      </c>
      <c r="Q706" s="170">
        <v>0.0135</v>
      </c>
      <c r="R706" s="170">
        <f>Q706*H706</f>
        <v>0.0675</v>
      </c>
      <c r="S706" s="170">
        <v>0</v>
      </c>
      <c r="T706" s="171">
        <f>S706*H706</f>
        <v>0</v>
      </c>
      <c r="AR706" s="18" t="s">
        <v>183</v>
      </c>
      <c r="AT706" s="18" t="s">
        <v>632</v>
      </c>
      <c r="AU706" s="18" t="s">
        <v>77</v>
      </c>
      <c r="AY706" s="18" t="s">
        <v>131</v>
      </c>
      <c r="BE706" s="172">
        <f>IF(N706="základní",J706,0)</f>
        <v>0</v>
      </c>
      <c r="BF706" s="172">
        <f>IF(N706="snížená",J706,0)</f>
        <v>0</v>
      </c>
      <c r="BG706" s="172">
        <f>IF(N706="zákl. přenesená",J706,0)</f>
        <v>0</v>
      </c>
      <c r="BH706" s="172">
        <f>IF(N706="sníž. přenesená",J706,0)</f>
        <v>0</v>
      </c>
      <c r="BI706" s="172">
        <f>IF(N706="nulová",J706,0)</f>
        <v>0</v>
      </c>
      <c r="BJ706" s="18" t="s">
        <v>74</v>
      </c>
      <c r="BK706" s="172">
        <f>ROUND(I706*H706,2)</f>
        <v>0</v>
      </c>
      <c r="BL706" s="18" t="s">
        <v>138</v>
      </c>
      <c r="BM706" s="18" t="s">
        <v>779</v>
      </c>
    </row>
    <row r="707" spans="2:47" s="1" customFormat="1" ht="13.5">
      <c r="B707" s="35"/>
      <c r="D707" s="174" t="s">
        <v>228</v>
      </c>
      <c r="F707" s="203" t="s">
        <v>780</v>
      </c>
      <c r="I707" s="134"/>
      <c r="L707" s="35"/>
      <c r="M707" s="64"/>
      <c r="N707" s="36"/>
      <c r="O707" s="36"/>
      <c r="P707" s="36"/>
      <c r="Q707" s="36"/>
      <c r="R707" s="36"/>
      <c r="S707" s="36"/>
      <c r="T707" s="65"/>
      <c r="AT707" s="18" t="s">
        <v>228</v>
      </c>
      <c r="AU707" s="18" t="s">
        <v>77</v>
      </c>
    </row>
    <row r="708" spans="2:51" s="11" customFormat="1" ht="13.5">
      <c r="B708" s="173"/>
      <c r="D708" s="174" t="s">
        <v>140</v>
      </c>
      <c r="E708" s="175" t="s">
        <v>19</v>
      </c>
      <c r="F708" s="176" t="s">
        <v>781</v>
      </c>
      <c r="H708" s="177" t="s">
        <v>19</v>
      </c>
      <c r="I708" s="178"/>
      <c r="L708" s="173"/>
      <c r="M708" s="179"/>
      <c r="N708" s="180"/>
      <c r="O708" s="180"/>
      <c r="P708" s="180"/>
      <c r="Q708" s="180"/>
      <c r="R708" s="180"/>
      <c r="S708" s="180"/>
      <c r="T708" s="181"/>
      <c r="AT708" s="177" t="s">
        <v>140</v>
      </c>
      <c r="AU708" s="177" t="s">
        <v>77</v>
      </c>
      <c r="AV708" s="11" t="s">
        <v>74</v>
      </c>
      <c r="AW708" s="11" t="s">
        <v>34</v>
      </c>
      <c r="AX708" s="11" t="s">
        <v>70</v>
      </c>
      <c r="AY708" s="177" t="s">
        <v>131</v>
      </c>
    </row>
    <row r="709" spans="2:51" s="12" customFormat="1" ht="13.5">
      <c r="B709" s="182"/>
      <c r="D709" s="174" t="s">
        <v>140</v>
      </c>
      <c r="E709" s="183" t="s">
        <v>19</v>
      </c>
      <c r="F709" s="184" t="s">
        <v>769</v>
      </c>
      <c r="H709" s="185">
        <v>5</v>
      </c>
      <c r="I709" s="186"/>
      <c r="L709" s="182"/>
      <c r="M709" s="187"/>
      <c r="N709" s="188"/>
      <c r="O709" s="188"/>
      <c r="P709" s="188"/>
      <c r="Q709" s="188"/>
      <c r="R709" s="188"/>
      <c r="S709" s="188"/>
      <c r="T709" s="189"/>
      <c r="AT709" s="183" t="s">
        <v>140</v>
      </c>
      <c r="AU709" s="183" t="s">
        <v>77</v>
      </c>
      <c r="AV709" s="12" t="s">
        <v>77</v>
      </c>
      <c r="AW709" s="12" t="s">
        <v>34</v>
      </c>
      <c r="AX709" s="12" t="s">
        <v>70</v>
      </c>
      <c r="AY709" s="183" t="s">
        <v>131</v>
      </c>
    </row>
    <row r="710" spans="2:51" s="13" customFormat="1" ht="13.5">
      <c r="B710" s="190"/>
      <c r="D710" s="174" t="s">
        <v>140</v>
      </c>
      <c r="E710" s="200" t="s">
        <v>19</v>
      </c>
      <c r="F710" s="201" t="s">
        <v>143</v>
      </c>
      <c r="H710" s="202">
        <v>5</v>
      </c>
      <c r="I710" s="195"/>
      <c r="L710" s="190"/>
      <c r="M710" s="196"/>
      <c r="N710" s="197"/>
      <c r="O710" s="197"/>
      <c r="P710" s="197"/>
      <c r="Q710" s="197"/>
      <c r="R710" s="197"/>
      <c r="S710" s="197"/>
      <c r="T710" s="198"/>
      <c r="AT710" s="199" t="s">
        <v>140</v>
      </c>
      <c r="AU710" s="199" t="s">
        <v>77</v>
      </c>
      <c r="AV710" s="13" t="s">
        <v>138</v>
      </c>
      <c r="AW710" s="13" t="s">
        <v>34</v>
      </c>
      <c r="AX710" s="13" t="s">
        <v>74</v>
      </c>
      <c r="AY710" s="199" t="s">
        <v>131</v>
      </c>
    </row>
    <row r="711" spans="2:63" s="10" customFormat="1" ht="29.25" customHeight="1">
      <c r="B711" s="146"/>
      <c r="D711" s="157" t="s">
        <v>69</v>
      </c>
      <c r="E711" s="158" t="s">
        <v>189</v>
      </c>
      <c r="F711" s="158" t="s">
        <v>782</v>
      </c>
      <c r="I711" s="149"/>
      <c r="J711" s="159">
        <f>BK711</f>
        <v>0</v>
      </c>
      <c r="L711" s="146"/>
      <c r="M711" s="151"/>
      <c r="N711" s="152"/>
      <c r="O711" s="152"/>
      <c r="P711" s="153">
        <f>SUM(P712:P840)</f>
        <v>0</v>
      </c>
      <c r="Q711" s="152"/>
      <c r="R711" s="153">
        <f>SUM(R712:R840)</f>
        <v>0.43642412599999997</v>
      </c>
      <c r="S711" s="152"/>
      <c r="T711" s="154">
        <f>SUM(T712:T840)</f>
        <v>170.274521</v>
      </c>
      <c r="AR711" s="147" t="s">
        <v>74</v>
      </c>
      <c r="AT711" s="155" t="s">
        <v>69</v>
      </c>
      <c r="AU711" s="155" t="s">
        <v>74</v>
      </c>
      <c r="AY711" s="147" t="s">
        <v>131</v>
      </c>
      <c r="BK711" s="156">
        <f>SUM(BK712:BK840)</f>
        <v>0</v>
      </c>
    </row>
    <row r="712" spans="2:65" s="1" customFormat="1" ht="31.5" customHeight="1">
      <c r="B712" s="160"/>
      <c r="C712" s="161" t="s">
        <v>783</v>
      </c>
      <c r="D712" s="161" t="s">
        <v>133</v>
      </c>
      <c r="E712" s="162" t="s">
        <v>784</v>
      </c>
      <c r="F712" s="163" t="s">
        <v>785</v>
      </c>
      <c r="G712" s="164" t="s">
        <v>212</v>
      </c>
      <c r="H712" s="165">
        <v>143.519</v>
      </c>
      <c r="I712" s="166"/>
      <c r="J712" s="167">
        <f>ROUND(I712*H712,2)</f>
        <v>0</v>
      </c>
      <c r="K712" s="163" t="s">
        <v>137</v>
      </c>
      <c r="L712" s="35"/>
      <c r="M712" s="168" t="s">
        <v>19</v>
      </c>
      <c r="N712" s="169" t="s">
        <v>41</v>
      </c>
      <c r="O712" s="36"/>
      <c r="P712" s="170">
        <f>O712*H712</f>
        <v>0</v>
      </c>
      <c r="Q712" s="170">
        <v>0</v>
      </c>
      <c r="R712" s="170">
        <f>Q712*H712</f>
        <v>0</v>
      </c>
      <c r="S712" s="170">
        <v>0</v>
      </c>
      <c r="T712" s="171">
        <f>S712*H712</f>
        <v>0</v>
      </c>
      <c r="AR712" s="18" t="s">
        <v>138</v>
      </c>
      <c r="AT712" s="18" t="s">
        <v>133</v>
      </c>
      <c r="AU712" s="18" t="s">
        <v>77</v>
      </c>
      <c r="AY712" s="18" t="s">
        <v>131</v>
      </c>
      <c r="BE712" s="172">
        <f>IF(N712="základní",J712,0)</f>
        <v>0</v>
      </c>
      <c r="BF712" s="172">
        <f>IF(N712="snížená",J712,0)</f>
        <v>0</v>
      </c>
      <c r="BG712" s="172">
        <f>IF(N712="zákl. přenesená",J712,0)</f>
        <v>0</v>
      </c>
      <c r="BH712" s="172">
        <f>IF(N712="sníž. přenesená",J712,0)</f>
        <v>0</v>
      </c>
      <c r="BI712" s="172">
        <f>IF(N712="nulová",J712,0)</f>
        <v>0</v>
      </c>
      <c r="BJ712" s="18" t="s">
        <v>74</v>
      </c>
      <c r="BK712" s="172">
        <f>ROUND(I712*H712,2)</f>
        <v>0</v>
      </c>
      <c r="BL712" s="18" t="s">
        <v>138</v>
      </c>
      <c r="BM712" s="18" t="s">
        <v>786</v>
      </c>
    </row>
    <row r="713" spans="2:51" s="11" customFormat="1" ht="13.5">
      <c r="B713" s="173"/>
      <c r="D713" s="174" t="s">
        <v>140</v>
      </c>
      <c r="E713" s="175" t="s">
        <v>19</v>
      </c>
      <c r="F713" s="176" t="s">
        <v>614</v>
      </c>
      <c r="H713" s="177" t="s">
        <v>19</v>
      </c>
      <c r="I713" s="178"/>
      <c r="L713" s="173"/>
      <c r="M713" s="179"/>
      <c r="N713" s="180"/>
      <c r="O713" s="180"/>
      <c r="P713" s="180"/>
      <c r="Q713" s="180"/>
      <c r="R713" s="180"/>
      <c r="S713" s="180"/>
      <c r="T713" s="181"/>
      <c r="AT713" s="177" t="s">
        <v>140</v>
      </c>
      <c r="AU713" s="177" t="s">
        <v>77</v>
      </c>
      <c r="AV713" s="11" t="s">
        <v>74</v>
      </c>
      <c r="AW713" s="11" t="s">
        <v>34</v>
      </c>
      <c r="AX713" s="11" t="s">
        <v>70</v>
      </c>
      <c r="AY713" s="177" t="s">
        <v>131</v>
      </c>
    </row>
    <row r="714" spans="2:51" s="12" customFormat="1" ht="13.5">
      <c r="B714" s="182"/>
      <c r="D714" s="174" t="s">
        <v>140</v>
      </c>
      <c r="E714" s="183" t="s">
        <v>19</v>
      </c>
      <c r="F714" s="184" t="s">
        <v>787</v>
      </c>
      <c r="H714" s="185">
        <v>63.379</v>
      </c>
      <c r="I714" s="186"/>
      <c r="L714" s="182"/>
      <c r="M714" s="187"/>
      <c r="N714" s="188"/>
      <c r="O714" s="188"/>
      <c r="P714" s="188"/>
      <c r="Q714" s="188"/>
      <c r="R714" s="188"/>
      <c r="S714" s="188"/>
      <c r="T714" s="189"/>
      <c r="AT714" s="183" t="s">
        <v>140</v>
      </c>
      <c r="AU714" s="183" t="s">
        <v>77</v>
      </c>
      <c r="AV714" s="12" t="s">
        <v>77</v>
      </c>
      <c r="AW714" s="12" t="s">
        <v>34</v>
      </c>
      <c r="AX714" s="12" t="s">
        <v>70</v>
      </c>
      <c r="AY714" s="183" t="s">
        <v>131</v>
      </c>
    </row>
    <row r="715" spans="2:51" s="12" customFormat="1" ht="13.5">
      <c r="B715" s="182"/>
      <c r="D715" s="174" t="s">
        <v>140</v>
      </c>
      <c r="E715" s="183" t="s">
        <v>19</v>
      </c>
      <c r="F715" s="184" t="s">
        <v>788</v>
      </c>
      <c r="H715" s="185">
        <v>64.74</v>
      </c>
      <c r="I715" s="186"/>
      <c r="L715" s="182"/>
      <c r="M715" s="187"/>
      <c r="N715" s="188"/>
      <c r="O715" s="188"/>
      <c r="P715" s="188"/>
      <c r="Q715" s="188"/>
      <c r="R715" s="188"/>
      <c r="S715" s="188"/>
      <c r="T715" s="189"/>
      <c r="AT715" s="183" t="s">
        <v>140</v>
      </c>
      <c r="AU715" s="183" t="s">
        <v>77</v>
      </c>
      <c r="AV715" s="12" t="s">
        <v>77</v>
      </c>
      <c r="AW715" s="12" t="s">
        <v>34</v>
      </c>
      <c r="AX715" s="12" t="s">
        <v>70</v>
      </c>
      <c r="AY715" s="183" t="s">
        <v>131</v>
      </c>
    </row>
    <row r="716" spans="2:51" s="11" customFormat="1" ht="13.5">
      <c r="B716" s="173"/>
      <c r="D716" s="174" t="s">
        <v>140</v>
      </c>
      <c r="E716" s="175" t="s">
        <v>19</v>
      </c>
      <c r="F716" s="176" t="s">
        <v>789</v>
      </c>
      <c r="H716" s="177" t="s">
        <v>19</v>
      </c>
      <c r="I716" s="178"/>
      <c r="L716" s="173"/>
      <c r="M716" s="179"/>
      <c r="N716" s="180"/>
      <c r="O716" s="180"/>
      <c r="P716" s="180"/>
      <c r="Q716" s="180"/>
      <c r="R716" s="180"/>
      <c r="S716" s="180"/>
      <c r="T716" s="181"/>
      <c r="AT716" s="177" t="s">
        <v>140</v>
      </c>
      <c r="AU716" s="177" t="s">
        <v>77</v>
      </c>
      <c r="AV716" s="11" t="s">
        <v>74</v>
      </c>
      <c r="AW716" s="11" t="s">
        <v>34</v>
      </c>
      <c r="AX716" s="11" t="s">
        <v>70</v>
      </c>
      <c r="AY716" s="177" t="s">
        <v>131</v>
      </c>
    </row>
    <row r="717" spans="2:51" s="12" customFormat="1" ht="13.5">
      <c r="B717" s="182"/>
      <c r="D717" s="174" t="s">
        <v>140</v>
      </c>
      <c r="E717" s="183" t="s">
        <v>19</v>
      </c>
      <c r="F717" s="184" t="s">
        <v>790</v>
      </c>
      <c r="H717" s="185">
        <v>15.4</v>
      </c>
      <c r="I717" s="186"/>
      <c r="L717" s="182"/>
      <c r="M717" s="187"/>
      <c r="N717" s="188"/>
      <c r="O717" s="188"/>
      <c r="P717" s="188"/>
      <c r="Q717" s="188"/>
      <c r="R717" s="188"/>
      <c r="S717" s="188"/>
      <c r="T717" s="189"/>
      <c r="AT717" s="183" t="s">
        <v>140</v>
      </c>
      <c r="AU717" s="183" t="s">
        <v>77</v>
      </c>
      <c r="AV717" s="12" t="s">
        <v>77</v>
      </c>
      <c r="AW717" s="12" t="s">
        <v>34</v>
      </c>
      <c r="AX717" s="12" t="s">
        <v>70</v>
      </c>
      <c r="AY717" s="183" t="s">
        <v>131</v>
      </c>
    </row>
    <row r="718" spans="2:51" s="13" customFormat="1" ht="13.5">
      <c r="B718" s="190"/>
      <c r="D718" s="191" t="s">
        <v>140</v>
      </c>
      <c r="E718" s="192" t="s">
        <v>19</v>
      </c>
      <c r="F718" s="193" t="s">
        <v>143</v>
      </c>
      <c r="H718" s="194">
        <v>143.519</v>
      </c>
      <c r="I718" s="195"/>
      <c r="L718" s="190"/>
      <c r="M718" s="196"/>
      <c r="N718" s="197"/>
      <c r="O718" s="197"/>
      <c r="P718" s="197"/>
      <c r="Q718" s="197"/>
      <c r="R718" s="197"/>
      <c r="S718" s="197"/>
      <c r="T718" s="198"/>
      <c r="AT718" s="199" t="s">
        <v>140</v>
      </c>
      <c r="AU718" s="199" t="s">
        <v>77</v>
      </c>
      <c r="AV718" s="13" t="s">
        <v>138</v>
      </c>
      <c r="AW718" s="13" t="s">
        <v>34</v>
      </c>
      <c r="AX718" s="13" t="s">
        <v>74</v>
      </c>
      <c r="AY718" s="199" t="s">
        <v>131</v>
      </c>
    </row>
    <row r="719" spans="2:65" s="1" customFormat="1" ht="31.5" customHeight="1">
      <c r="B719" s="160"/>
      <c r="C719" s="161" t="s">
        <v>791</v>
      </c>
      <c r="D719" s="161" t="s">
        <v>133</v>
      </c>
      <c r="E719" s="162" t="s">
        <v>792</v>
      </c>
      <c r="F719" s="163" t="s">
        <v>793</v>
      </c>
      <c r="G719" s="164" t="s">
        <v>212</v>
      </c>
      <c r="H719" s="165">
        <v>8611.14</v>
      </c>
      <c r="I719" s="166"/>
      <c r="J719" s="167">
        <f>ROUND(I719*H719,2)</f>
        <v>0</v>
      </c>
      <c r="K719" s="163" t="s">
        <v>137</v>
      </c>
      <c r="L719" s="35"/>
      <c r="M719" s="168" t="s">
        <v>19</v>
      </c>
      <c r="N719" s="169" t="s">
        <v>41</v>
      </c>
      <c r="O719" s="36"/>
      <c r="P719" s="170">
        <f>O719*H719</f>
        <v>0</v>
      </c>
      <c r="Q719" s="170">
        <v>0</v>
      </c>
      <c r="R719" s="170">
        <f>Q719*H719</f>
        <v>0</v>
      </c>
      <c r="S719" s="170">
        <v>0</v>
      </c>
      <c r="T719" s="171">
        <f>S719*H719</f>
        <v>0</v>
      </c>
      <c r="AR719" s="18" t="s">
        <v>138</v>
      </c>
      <c r="AT719" s="18" t="s">
        <v>133</v>
      </c>
      <c r="AU719" s="18" t="s">
        <v>77</v>
      </c>
      <c r="AY719" s="18" t="s">
        <v>131</v>
      </c>
      <c r="BE719" s="172">
        <f>IF(N719="základní",J719,0)</f>
        <v>0</v>
      </c>
      <c r="BF719" s="172">
        <f>IF(N719="snížená",J719,0)</f>
        <v>0</v>
      </c>
      <c r="BG719" s="172">
        <f>IF(N719="zákl. přenesená",J719,0)</f>
        <v>0</v>
      </c>
      <c r="BH719" s="172">
        <f>IF(N719="sníž. přenesená",J719,0)</f>
        <v>0</v>
      </c>
      <c r="BI719" s="172">
        <f>IF(N719="nulová",J719,0)</f>
        <v>0</v>
      </c>
      <c r="BJ719" s="18" t="s">
        <v>74</v>
      </c>
      <c r="BK719" s="172">
        <f>ROUND(I719*H719,2)</f>
        <v>0</v>
      </c>
      <c r="BL719" s="18" t="s">
        <v>138</v>
      </c>
      <c r="BM719" s="18" t="s">
        <v>794</v>
      </c>
    </row>
    <row r="720" spans="2:51" s="12" customFormat="1" ht="13.5">
      <c r="B720" s="182"/>
      <c r="D720" s="191" t="s">
        <v>140</v>
      </c>
      <c r="F720" s="222" t="s">
        <v>795</v>
      </c>
      <c r="H720" s="223">
        <v>8611.14</v>
      </c>
      <c r="I720" s="186"/>
      <c r="L720" s="182"/>
      <c r="M720" s="187"/>
      <c r="N720" s="188"/>
      <c r="O720" s="188"/>
      <c r="P720" s="188"/>
      <c r="Q720" s="188"/>
      <c r="R720" s="188"/>
      <c r="S720" s="188"/>
      <c r="T720" s="189"/>
      <c r="AT720" s="183" t="s">
        <v>140</v>
      </c>
      <c r="AU720" s="183" t="s">
        <v>77</v>
      </c>
      <c r="AV720" s="12" t="s">
        <v>77</v>
      </c>
      <c r="AW720" s="12" t="s">
        <v>4</v>
      </c>
      <c r="AX720" s="12" t="s">
        <v>74</v>
      </c>
      <c r="AY720" s="183" t="s">
        <v>131</v>
      </c>
    </row>
    <row r="721" spans="2:65" s="1" customFormat="1" ht="31.5" customHeight="1">
      <c r="B721" s="160"/>
      <c r="C721" s="161" t="s">
        <v>796</v>
      </c>
      <c r="D721" s="161" t="s">
        <v>133</v>
      </c>
      <c r="E721" s="162" t="s">
        <v>797</v>
      </c>
      <c r="F721" s="163" t="s">
        <v>798</v>
      </c>
      <c r="G721" s="164" t="s">
        <v>212</v>
      </c>
      <c r="H721" s="165">
        <v>143.519</v>
      </c>
      <c r="I721" s="166"/>
      <c r="J721" s="167">
        <f>ROUND(I721*H721,2)</f>
        <v>0</v>
      </c>
      <c r="K721" s="163" t="s">
        <v>137</v>
      </c>
      <c r="L721" s="35"/>
      <c r="M721" s="168" t="s">
        <v>19</v>
      </c>
      <c r="N721" s="169" t="s">
        <v>41</v>
      </c>
      <c r="O721" s="36"/>
      <c r="P721" s="170">
        <f>O721*H721</f>
        <v>0</v>
      </c>
      <c r="Q721" s="170">
        <v>0</v>
      </c>
      <c r="R721" s="170">
        <f>Q721*H721</f>
        <v>0</v>
      </c>
      <c r="S721" s="170">
        <v>0</v>
      </c>
      <c r="T721" s="171">
        <f>S721*H721</f>
        <v>0</v>
      </c>
      <c r="AR721" s="18" t="s">
        <v>138</v>
      </c>
      <c r="AT721" s="18" t="s">
        <v>133</v>
      </c>
      <c r="AU721" s="18" t="s">
        <v>77</v>
      </c>
      <c r="AY721" s="18" t="s">
        <v>131</v>
      </c>
      <c r="BE721" s="172">
        <f>IF(N721="základní",J721,0)</f>
        <v>0</v>
      </c>
      <c r="BF721" s="172">
        <f>IF(N721="snížená",J721,0)</f>
        <v>0</v>
      </c>
      <c r="BG721" s="172">
        <f>IF(N721="zákl. přenesená",J721,0)</f>
        <v>0</v>
      </c>
      <c r="BH721" s="172">
        <f>IF(N721="sníž. přenesená",J721,0)</f>
        <v>0</v>
      </c>
      <c r="BI721" s="172">
        <f>IF(N721="nulová",J721,0)</f>
        <v>0</v>
      </c>
      <c r="BJ721" s="18" t="s">
        <v>74</v>
      </c>
      <c r="BK721" s="172">
        <f>ROUND(I721*H721,2)</f>
        <v>0</v>
      </c>
      <c r="BL721" s="18" t="s">
        <v>138</v>
      </c>
      <c r="BM721" s="18" t="s">
        <v>799</v>
      </c>
    </row>
    <row r="722" spans="2:65" s="1" customFormat="1" ht="31.5" customHeight="1">
      <c r="B722" s="160"/>
      <c r="C722" s="161" t="s">
        <v>800</v>
      </c>
      <c r="D722" s="161" t="s">
        <v>133</v>
      </c>
      <c r="E722" s="162" t="s">
        <v>801</v>
      </c>
      <c r="F722" s="163" t="s">
        <v>802</v>
      </c>
      <c r="G722" s="164" t="s">
        <v>212</v>
      </c>
      <c r="H722" s="165">
        <v>174.9</v>
      </c>
      <c r="I722" s="166"/>
      <c r="J722" s="167">
        <f>ROUND(I722*H722,2)</f>
        <v>0</v>
      </c>
      <c r="K722" s="163" t="s">
        <v>137</v>
      </c>
      <c r="L722" s="35"/>
      <c r="M722" s="168" t="s">
        <v>19</v>
      </c>
      <c r="N722" s="169" t="s">
        <v>41</v>
      </c>
      <c r="O722" s="36"/>
      <c r="P722" s="170">
        <f>O722*H722</f>
        <v>0</v>
      </c>
      <c r="Q722" s="170">
        <v>0.00013</v>
      </c>
      <c r="R722" s="170">
        <f>Q722*H722</f>
        <v>0.022737</v>
      </c>
      <c r="S722" s="170">
        <v>0</v>
      </c>
      <c r="T722" s="171">
        <f>S722*H722</f>
        <v>0</v>
      </c>
      <c r="AR722" s="18" t="s">
        <v>138</v>
      </c>
      <c r="AT722" s="18" t="s">
        <v>133</v>
      </c>
      <c r="AU722" s="18" t="s">
        <v>77</v>
      </c>
      <c r="AY722" s="18" t="s">
        <v>131</v>
      </c>
      <c r="BE722" s="172">
        <f>IF(N722="základní",J722,0)</f>
        <v>0</v>
      </c>
      <c r="BF722" s="172">
        <f>IF(N722="snížená",J722,0)</f>
        <v>0</v>
      </c>
      <c r="BG722" s="172">
        <f>IF(N722="zákl. přenesená",J722,0)</f>
        <v>0</v>
      </c>
      <c r="BH722" s="172">
        <f>IF(N722="sníž. přenesená",J722,0)</f>
        <v>0</v>
      </c>
      <c r="BI722" s="172">
        <f>IF(N722="nulová",J722,0)</f>
        <v>0</v>
      </c>
      <c r="BJ722" s="18" t="s">
        <v>74</v>
      </c>
      <c r="BK722" s="172">
        <f>ROUND(I722*H722,2)</f>
        <v>0</v>
      </c>
      <c r="BL722" s="18" t="s">
        <v>138</v>
      </c>
      <c r="BM722" s="18" t="s">
        <v>803</v>
      </c>
    </row>
    <row r="723" spans="2:51" s="11" customFormat="1" ht="13.5">
      <c r="B723" s="173"/>
      <c r="D723" s="174" t="s">
        <v>140</v>
      </c>
      <c r="E723" s="175" t="s">
        <v>19</v>
      </c>
      <c r="F723" s="176" t="s">
        <v>804</v>
      </c>
      <c r="H723" s="177" t="s">
        <v>19</v>
      </c>
      <c r="I723" s="178"/>
      <c r="L723" s="173"/>
      <c r="M723" s="179"/>
      <c r="N723" s="180"/>
      <c r="O723" s="180"/>
      <c r="P723" s="180"/>
      <c r="Q723" s="180"/>
      <c r="R723" s="180"/>
      <c r="S723" s="180"/>
      <c r="T723" s="181"/>
      <c r="AT723" s="177" t="s">
        <v>140</v>
      </c>
      <c r="AU723" s="177" t="s">
        <v>77</v>
      </c>
      <c r="AV723" s="11" t="s">
        <v>74</v>
      </c>
      <c r="AW723" s="11" t="s">
        <v>34</v>
      </c>
      <c r="AX723" s="11" t="s">
        <v>70</v>
      </c>
      <c r="AY723" s="177" t="s">
        <v>131</v>
      </c>
    </row>
    <row r="724" spans="2:51" s="12" customFormat="1" ht="13.5">
      <c r="B724" s="182"/>
      <c r="D724" s="174" t="s">
        <v>140</v>
      </c>
      <c r="E724" s="183" t="s">
        <v>19</v>
      </c>
      <c r="F724" s="184" t="s">
        <v>805</v>
      </c>
      <c r="H724" s="185">
        <v>60.05</v>
      </c>
      <c r="I724" s="186"/>
      <c r="L724" s="182"/>
      <c r="M724" s="187"/>
      <c r="N724" s="188"/>
      <c r="O724" s="188"/>
      <c r="P724" s="188"/>
      <c r="Q724" s="188"/>
      <c r="R724" s="188"/>
      <c r="S724" s="188"/>
      <c r="T724" s="189"/>
      <c r="AT724" s="183" t="s">
        <v>140</v>
      </c>
      <c r="AU724" s="183" t="s">
        <v>77</v>
      </c>
      <c r="AV724" s="12" t="s">
        <v>77</v>
      </c>
      <c r="AW724" s="12" t="s">
        <v>34</v>
      </c>
      <c r="AX724" s="12" t="s">
        <v>70</v>
      </c>
      <c r="AY724" s="183" t="s">
        <v>131</v>
      </c>
    </row>
    <row r="725" spans="2:51" s="12" customFormat="1" ht="13.5">
      <c r="B725" s="182"/>
      <c r="D725" s="174" t="s">
        <v>140</v>
      </c>
      <c r="E725" s="183" t="s">
        <v>19</v>
      </c>
      <c r="F725" s="184" t="s">
        <v>559</v>
      </c>
      <c r="H725" s="185">
        <v>65.95</v>
      </c>
      <c r="I725" s="186"/>
      <c r="L725" s="182"/>
      <c r="M725" s="187"/>
      <c r="N725" s="188"/>
      <c r="O725" s="188"/>
      <c r="P725" s="188"/>
      <c r="Q725" s="188"/>
      <c r="R725" s="188"/>
      <c r="S725" s="188"/>
      <c r="T725" s="189"/>
      <c r="AT725" s="183" t="s">
        <v>140</v>
      </c>
      <c r="AU725" s="183" t="s">
        <v>77</v>
      </c>
      <c r="AV725" s="12" t="s">
        <v>77</v>
      </c>
      <c r="AW725" s="12" t="s">
        <v>34</v>
      </c>
      <c r="AX725" s="12" t="s">
        <v>70</v>
      </c>
      <c r="AY725" s="183" t="s">
        <v>131</v>
      </c>
    </row>
    <row r="726" spans="2:51" s="12" customFormat="1" ht="13.5">
      <c r="B726" s="182"/>
      <c r="D726" s="174" t="s">
        <v>140</v>
      </c>
      <c r="E726" s="183" t="s">
        <v>19</v>
      </c>
      <c r="F726" s="184" t="s">
        <v>751</v>
      </c>
      <c r="H726" s="185">
        <v>48.9</v>
      </c>
      <c r="I726" s="186"/>
      <c r="L726" s="182"/>
      <c r="M726" s="187"/>
      <c r="N726" s="188"/>
      <c r="O726" s="188"/>
      <c r="P726" s="188"/>
      <c r="Q726" s="188"/>
      <c r="R726" s="188"/>
      <c r="S726" s="188"/>
      <c r="T726" s="189"/>
      <c r="AT726" s="183" t="s">
        <v>140</v>
      </c>
      <c r="AU726" s="183" t="s">
        <v>77</v>
      </c>
      <c r="AV726" s="12" t="s">
        <v>77</v>
      </c>
      <c r="AW726" s="12" t="s">
        <v>34</v>
      </c>
      <c r="AX726" s="12" t="s">
        <v>70</v>
      </c>
      <c r="AY726" s="183" t="s">
        <v>131</v>
      </c>
    </row>
    <row r="727" spans="2:51" s="13" customFormat="1" ht="13.5">
      <c r="B727" s="190"/>
      <c r="D727" s="191" t="s">
        <v>140</v>
      </c>
      <c r="E727" s="192" t="s">
        <v>19</v>
      </c>
      <c r="F727" s="193" t="s">
        <v>143</v>
      </c>
      <c r="H727" s="194">
        <v>174.9</v>
      </c>
      <c r="I727" s="195"/>
      <c r="L727" s="190"/>
      <c r="M727" s="196"/>
      <c r="N727" s="197"/>
      <c r="O727" s="197"/>
      <c r="P727" s="197"/>
      <c r="Q727" s="197"/>
      <c r="R727" s="197"/>
      <c r="S727" s="197"/>
      <c r="T727" s="198"/>
      <c r="AT727" s="199" t="s">
        <v>140</v>
      </c>
      <c r="AU727" s="199" t="s">
        <v>77</v>
      </c>
      <c r="AV727" s="13" t="s">
        <v>138</v>
      </c>
      <c r="AW727" s="13" t="s">
        <v>34</v>
      </c>
      <c r="AX727" s="13" t="s">
        <v>74</v>
      </c>
      <c r="AY727" s="199" t="s">
        <v>131</v>
      </c>
    </row>
    <row r="728" spans="2:65" s="1" customFormat="1" ht="22.5" customHeight="1">
      <c r="B728" s="160"/>
      <c r="C728" s="161" t="s">
        <v>806</v>
      </c>
      <c r="D728" s="161" t="s">
        <v>133</v>
      </c>
      <c r="E728" s="162" t="s">
        <v>807</v>
      </c>
      <c r="F728" s="163" t="s">
        <v>808</v>
      </c>
      <c r="G728" s="164" t="s">
        <v>212</v>
      </c>
      <c r="H728" s="165">
        <v>174.9</v>
      </c>
      <c r="I728" s="166"/>
      <c r="J728" s="167">
        <f>ROUND(I728*H728,2)</f>
        <v>0</v>
      </c>
      <c r="K728" s="163" t="s">
        <v>137</v>
      </c>
      <c r="L728" s="35"/>
      <c r="M728" s="168" t="s">
        <v>19</v>
      </c>
      <c r="N728" s="169" t="s">
        <v>41</v>
      </c>
      <c r="O728" s="36"/>
      <c r="P728" s="170">
        <f>O728*H728</f>
        <v>0</v>
      </c>
      <c r="Q728" s="170">
        <v>3.95E-05</v>
      </c>
      <c r="R728" s="170">
        <f>Q728*H728</f>
        <v>0.00690855</v>
      </c>
      <c r="S728" s="170">
        <v>0</v>
      </c>
      <c r="T728" s="171">
        <f>S728*H728</f>
        <v>0</v>
      </c>
      <c r="AR728" s="18" t="s">
        <v>138</v>
      </c>
      <c r="AT728" s="18" t="s">
        <v>133</v>
      </c>
      <c r="AU728" s="18" t="s">
        <v>77</v>
      </c>
      <c r="AY728" s="18" t="s">
        <v>131</v>
      </c>
      <c r="BE728" s="172">
        <f>IF(N728="základní",J728,0)</f>
        <v>0</v>
      </c>
      <c r="BF728" s="172">
        <f>IF(N728="snížená",J728,0)</f>
        <v>0</v>
      </c>
      <c r="BG728" s="172">
        <f>IF(N728="zákl. přenesená",J728,0)</f>
        <v>0</v>
      </c>
      <c r="BH728" s="172">
        <f>IF(N728="sníž. přenesená",J728,0)</f>
        <v>0</v>
      </c>
      <c r="BI728" s="172">
        <f>IF(N728="nulová",J728,0)</f>
        <v>0</v>
      </c>
      <c r="BJ728" s="18" t="s">
        <v>74</v>
      </c>
      <c r="BK728" s="172">
        <f>ROUND(I728*H728,2)</f>
        <v>0</v>
      </c>
      <c r="BL728" s="18" t="s">
        <v>138</v>
      </c>
      <c r="BM728" s="18" t="s">
        <v>809</v>
      </c>
    </row>
    <row r="729" spans="2:51" s="11" customFormat="1" ht="13.5">
      <c r="B729" s="173"/>
      <c r="D729" s="174" t="s">
        <v>140</v>
      </c>
      <c r="E729" s="175" t="s">
        <v>19</v>
      </c>
      <c r="F729" s="176" t="s">
        <v>804</v>
      </c>
      <c r="H729" s="177" t="s">
        <v>19</v>
      </c>
      <c r="I729" s="178"/>
      <c r="L729" s="173"/>
      <c r="M729" s="179"/>
      <c r="N729" s="180"/>
      <c r="O729" s="180"/>
      <c r="P729" s="180"/>
      <c r="Q729" s="180"/>
      <c r="R729" s="180"/>
      <c r="S729" s="180"/>
      <c r="T729" s="181"/>
      <c r="AT729" s="177" t="s">
        <v>140</v>
      </c>
      <c r="AU729" s="177" t="s">
        <v>77</v>
      </c>
      <c r="AV729" s="11" t="s">
        <v>74</v>
      </c>
      <c r="AW729" s="11" t="s">
        <v>34</v>
      </c>
      <c r="AX729" s="11" t="s">
        <v>70</v>
      </c>
      <c r="AY729" s="177" t="s">
        <v>131</v>
      </c>
    </row>
    <row r="730" spans="2:51" s="12" customFormat="1" ht="13.5">
      <c r="B730" s="182"/>
      <c r="D730" s="174" t="s">
        <v>140</v>
      </c>
      <c r="E730" s="183" t="s">
        <v>19</v>
      </c>
      <c r="F730" s="184" t="s">
        <v>805</v>
      </c>
      <c r="H730" s="185">
        <v>60.05</v>
      </c>
      <c r="I730" s="186"/>
      <c r="L730" s="182"/>
      <c r="M730" s="187"/>
      <c r="N730" s="188"/>
      <c r="O730" s="188"/>
      <c r="P730" s="188"/>
      <c r="Q730" s="188"/>
      <c r="R730" s="188"/>
      <c r="S730" s="188"/>
      <c r="T730" s="189"/>
      <c r="AT730" s="183" t="s">
        <v>140</v>
      </c>
      <c r="AU730" s="183" t="s">
        <v>77</v>
      </c>
      <c r="AV730" s="12" t="s">
        <v>77</v>
      </c>
      <c r="AW730" s="12" t="s">
        <v>34</v>
      </c>
      <c r="AX730" s="12" t="s">
        <v>70</v>
      </c>
      <c r="AY730" s="183" t="s">
        <v>131</v>
      </c>
    </row>
    <row r="731" spans="2:51" s="12" customFormat="1" ht="13.5">
      <c r="B731" s="182"/>
      <c r="D731" s="174" t="s">
        <v>140</v>
      </c>
      <c r="E731" s="183" t="s">
        <v>19</v>
      </c>
      <c r="F731" s="184" t="s">
        <v>559</v>
      </c>
      <c r="H731" s="185">
        <v>65.95</v>
      </c>
      <c r="I731" s="186"/>
      <c r="L731" s="182"/>
      <c r="M731" s="187"/>
      <c r="N731" s="188"/>
      <c r="O731" s="188"/>
      <c r="P731" s="188"/>
      <c r="Q731" s="188"/>
      <c r="R731" s="188"/>
      <c r="S731" s="188"/>
      <c r="T731" s="189"/>
      <c r="AT731" s="183" t="s">
        <v>140</v>
      </c>
      <c r="AU731" s="183" t="s">
        <v>77</v>
      </c>
      <c r="AV731" s="12" t="s">
        <v>77</v>
      </c>
      <c r="AW731" s="12" t="s">
        <v>34</v>
      </c>
      <c r="AX731" s="12" t="s">
        <v>70</v>
      </c>
      <c r="AY731" s="183" t="s">
        <v>131</v>
      </c>
    </row>
    <row r="732" spans="2:51" s="12" customFormat="1" ht="13.5">
      <c r="B732" s="182"/>
      <c r="D732" s="174" t="s">
        <v>140</v>
      </c>
      <c r="E732" s="183" t="s">
        <v>19</v>
      </c>
      <c r="F732" s="184" t="s">
        <v>751</v>
      </c>
      <c r="H732" s="185">
        <v>48.9</v>
      </c>
      <c r="I732" s="186"/>
      <c r="L732" s="182"/>
      <c r="M732" s="187"/>
      <c r="N732" s="188"/>
      <c r="O732" s="188"/>
      <c r="P732" s="188"/>
      <c r="Q732" s="188"/>
      <c r="R732" s="188"/>
      <c r="S732" s="188"/>
      <c r="T732" s="189"/>
      <c r="AT732" s="183" t="s">
        <v>140</v>
      </c>
      <c r="AU732" s="183" t="s">
        <v>77</v>
      </c>
      <c r="AV732" s="12" t="s">
        <v>77</v>
      </c>
      <c r="AW732" s="12" t="s">
        <v>34</v>
      </c>
      <c r="AX732" s="12" t="s">
        <v>70</v>
      </c>
      <c r="AY732" s="183" t="s">
        <v>131</v>
      </c>
    </row>
    <row r="733" spans="2:51" s="13" customFormat="1" ht="13.5">
      <c r="B733" s="190"/>
      <c r="D733" s="191" t="s">
        <v>140</v>
      </c>
      <c r="E733" s="192" t="s">
        <v>19</v>
      </c>
      <c r="F733" s="193" t="s">
        <v>143</v>
      </c>
      <c r="H733" s="194">
        <v>174.9</v>
      </c>
      <c r="I733" s="195"/>
      <c r="L733" s="190"/>
      <c r="M733" s="196"/>
      <c r="N733" s="197"/>
      <c r="O733" s="197"/>
      <c r="P733" s="197"/>
      <c r="Q733" s="197"/>
      <c r="R733" s="197"/>
      <c r="S733" s="197"/>
      <c r="T733" s="198"/>
      <c r="AT733" s="199" t="s">
        <v>140</v>
      </c>
      <c r="AU733" s="199" t="s">
        <v>77</v>
      </c>
      <c r="AV733" s="13" t="s">
        <v>138</v>
      </c>
      <c r="AW733" s="13" t="s">
        <v>34</v>
      </c>
      <c r="AX733" s="13" t="s">
        <v>74</v>
      </c>
      <c r="AY733" s="199" t="s">
        <v>131</v>
      </c>
    </row>
    <row r="734" spans="2:65" s="1" customFormat="1" ht="22.5" customHeight="1">
      <c r="B734" s="160"/>
      <c r="C734" s="161" t="s">
        <v>810</v>
      </c>
      <c r="D734" s="161" t="s">
        <v>133</v>
      </c>
      <c r="E734" s="162" t="s">
        <v>811</v>
      </c>
      <c r="F734" s="163" t="s">
        <v>812</v>
      </c>
      <c r="G734" s="164" t="s">
        <v>212</v>
      </c>
      <c r="H734" s="165">
        <v>85.525</v>
      </c>
      <c r="I734" s="166"/>
      <c r="J734" s="167">
        <f>ROUND(I734*H734,2)</f>
        <v>0</v>
      </c>
      <c r="K734" s="163" t="s">
        <v>137</v>
      </c>
      <c r="L734" s="35"/>
      <c r="M734" s="168" t="s">
        <v>19</v>
      </c>
      <c r="N734" s="169" t="s">
        <v>41</v>
      </c>
      <c r="O734" s="36"/>
      <c r="P734" s="170">
        <f>O734*H734</f>
        <v>0</v>
      </c>
      <c r="Q734" s="170">
        <v>0.00063</v>
      </c>
      <c r="R734" s="170">
        <f>Q734*H734</f>
        <v>0.053880750000000005</v>
      </c>
      <c r="S734" s="170">
        <v>0</v>
      </c>
      <c r="T734" s="171">
        <f>S734*H734</f>
        <v>0</v>
      </c>
      <c r="AR734" s="18" t="s">
        <v>138</v>
      </c>
      <c r="AT734" s="18" t="s">
        <v>133</v>
      </c>
      <c r="AU734" s="18" t="s">
        <v>77</v>
      </c>
      <c r="AY734" s="18" t="s">
        <v>131</v>
      </c>
      <c r="BE734" s="172">
        <f>IF(N734="základní",J734,0)</f>
        <v>0</v>
      </c>
      <c r="BF734" s="172">
        <f>IF(N734="snížená",J734,0)</f>
        <v>0</v>
      </c>
      <c r="BG734" s="172">
        <f>IF(N734="zákl. přenesená",J734,0)</f>
        <v>0</v>
      </c>
      <c r="BH734" s="172">
        <f>IF(N734="sníž. přenesená",J734,0)</f>
        <v>0</v>
      </c>
      <c r="BI734" s="172">
        <f>IF(N734="nulová",J734,0)</f>
        <v>0</v>
      </c>
      <c r="BJ734" s="18" t="s">
        <v>74</v>
      </c>
      <c r="BK734" s="172">
        <f>ROUND(I734*H734,2)</f>
        <v>0</v>
      </c>
      <c r="BL734" s="18" t="s">
        <v>138</v>
      </c>
      <c r="BM734" s="18" t="s">
        <v>813</v>
      </c>
    </row>
    <row r="735" spans="2:51" s="11" customFormat="1" ht="13.5">
      <c r="B735" s="173"/>
      <c r="D735" s="174" t="s">
        <v>140</v>
      </c>
      <c r="E735" s="175" t="s">
        <v>19</v>
      </c>
      <c r="F735" s="176" t="s">
        <v>814</v>
      </c>
      <c r="H735" s="177" t="s">
        <v>19</v>
      </c>
      <c r="I735" s="178"/>
      <c r="L735" s="173"/>
      <c r="M735" s="179"/>
      <c r="N735" s="180"/>
      <c r="O735" s="180"/>
      <c r="P735" s="180"/>
      <c r="Q735" s="180"/>
      <c r="R735" s="180"/>
      <c r="S735" s="180"/>
      <c r="T735" s="181"/>
      <c r="AT735" s="177" t="s">
        <v>140</v>
      </c>
      <c r="AU735" s="177" t="s">
        <v>77</v>
      </c>
      <c r="AV735" s="11" t="s">
        <v>74</v>
      </c>
      <c r="AW735" s="11" t="s">
        <v>34</v>
      </c>
      <c r="AX735" s="11" t="s">
        <v>70</v>
      </c>
      <c r="AY735" s="177" t="s">
        <v>131</v>
      </c>
    </row>
    <row r="736" spans="2:51" s="12" customFormat="1" ht="13.5">
      <c r="B736" s="182"/>
      <c r="D736" s="174" t="s">
        <v>140</v>
      </c>
      <c r="E736" s="183" t="s">
        <v>19</v>
      </c>
      <c r="F736" s="184" t="s">
        <v>815</v>
      </c>
      <c r="H736" s="185">
        <v>77.4</v>
      </c>
      <c r="I736" s="186"/>
      <c r="L736" s="182"/>
      <c r="M736" s="187"/>
      <c r="N736" s="188"/>
      <c r="O736" s="188"/>
      <c r="P736" s="188"/>
      <c r="Q736" s="188"/>
      <c r="R736" s="188"/>
      <c r="S736" s="188"/>
      <c r="T736" s="189"/>
      <c r="AT736" s="183" t="s">
        <v>140</v>
      </c>
      <c r="AU736" s="183" t="s">
        <v>77</v>
      </c>
      <c r="AV736" s="12" t="s">
        <v>77</v>
      </c>
      <c r="AW736" s="12" t="s">
        <v>34</v>
      </c>
      <c r="AX736" s="12" t="s">
        <v>70</v>
      </c>
      <c r="AY736" s="183" t="s">
        <v>131</v>
      </c>
    </row>
    <row r="737" spans="2:51" s="12" customFormat="1" ht="13.5">
      <c r="B737" s="182"/>
      <c r="D737" s="174" t="s">
        <v>140</v>
      </c>
      <c r="E737" s="183" t="s">
        <v>19</v>
      </c>
      <c r="F737" s="184" t="s">
        <v>816</v>
      </c>
      <c r="H737" s="185">
        <v>8.125</v>
      </c>
      <c r="I737" s="186"/>
      <c r="L737" s="182"/>
      <c r="M737" s="187"/>
      <c r="N737" s="188"/>
      <c r="O737" s="188"/>
      <c r="P737" s="188"/>
      <c r="Q737" s="188"/>
      <c r="R737" s="188"/>
      <c r="S737" s="188"/>
      <c r="T737" s="189"/>
      <c r="AT737" s="183" t="s">
        <v>140</v>
      </c>
      <c r="AU737" s="183" t="s">
        <v>77</v>
      </c>
      <c r="AV737" s="12" t="s">
        <v>77</v>
      </c>
      <c r="AW737" s="12" t="s">
        <v>34</v>
      </c>
      <c r="AX737" s="12" t="s">
        <v>70</v>
      </c>
      <c r="AY737" s="183" t="s">
        <v>131</v>
      </c>
    </row>
    <row r="738" spans="2:51" s="13" customFormat="1" ht="13.5">
      <c r="B738" s="190"/>
      <c r="D738" s="191" t="s">
        <v>140</v>
      </c>
      <c r="E738" s="192" t="s">
        <v>19</v>
      </c>
      <c r="F738" s="193" t="s">
        <v>143</v>
      </c>
      <c r="H738" s="194">
        <v>85.525</v>
      </c>
      <c r="I738" s="195"/>
      <c r="L738" s="190"/>
      <c r="M738" s="196"/>
      <c r="N738" s="197"/>
      <c r="O738" s="197"/>
      <c r="P738" s="197"/>
      <c r="Q738" s="197"/>
      <c r="R738" s="197"/>
      <c r="S738" s="197"/>
      <c r="T738" s="198"/>
      <c r="AT738" s="199" t="s">
        <v>140</v>
      </c>
      <c r="AU738" s="199" t="s">
        <v>77</v>
      </c>
      <c r="AV738" s="13" t="s">
        <v>138</v>
      </c>
      <c r="AW738" s="13" t="s">
        <v>34</v>
      </c>
      <c r="AX738" s="13" t="s">
        <v>74</v>
      </c>
      <c r="AY738" s="199" t="s">
        <v>131</v>
      </c>
    </row>
    <row r="739" spans="2:65" s="1" customFormat="1" ht="22.5" customHeight="1">
      <c r="B739" s="160"/>
      <c r="C739" s="161" t="s">
        <v>817</v>
      </c>
      <c r="D739" s="161" t="s">
        <v>133</v>
      </c>
      <c r="E739" s="162" t="s">
        <v>818</v>
      </c>
      <c r="F739" s="163" t="s">
        <v>819</v>
      </c>
      <c r="G739" s="164" t="s">
        <v>212</v>
      </c>
      <c r="H739" s="165">
        <v>13</v>
      </c>
      <c r="I739" s="166"/>
      <c r="J739" s="167">
        <f>ROUND(I739*H739,2)</f>
        <v>0</v>
      </c>
      <c r="K739" s="163" t="s">
        <v>137</v>
      </c>
      <c r="L739" s="35"/>
      <c r="M739" s="168" t="s">
        <v>19</v>
      </c>
      <c r="N739" s="169" t="s">
        <v>41</v>
      </c>
      <c r="O739" s="36"/>
      <c r="P739" s="170">
        <f>O739*H739</f>
        <v>0</v>
      </c>
      <c r="Q739" s="170">
        <v>0.0014175</v>
      </c>
      <c r="R739" s="170">
        <f>Q739*H739</f>
        <v>0.0184275</v>
      </c>
      <c r="S739" s="170">
        <v>0</v>
      </c>
      <c r="T739" s="171">
        <f>S739*H739</f>
        <v>0</v>
      </c>
      <c r="AR739" s="18" t="s">
        <v>138</v>
      </c>
      <c r="AT739" s="18" t="s">
        <v>133</v>
      </c>
      <c r="AU739" s="18" t="s">
        <v>77</v>
      </c>
      <c r="AY739" s="18" t="s">
        <v>131</v>
      </c>
      <c r="BE739" s="172">
        <f>IF(N739="základní",J739,0)</f>
        <v>0</v>
      </c>
      <c r="BF739" s="172">
        <f>IF(N739="snížená",J739,0)</f>
        <v>0</v>
      </c>
      <c r="BG739" s="172">
        <f>IF(N739="zákl. přenesená",J739,0)</f>
        <v>0</v>
      </c>
      <c r="BH739" s="172">
        <f>IF(N739="sníž. přenesená",J739,0)</f>
        <v>0</v>
      </c>
      <c r="BI739" s="172">
        <f>IF(N739="nulová",J739,0)</f>
        <v>0</v>
      </c>
      <c r="BJ739" s="18" t="s">
        <v>74</v>
      </c>
      <c r="BK739" s="172">
        <f>ROUND(I739*H739,2)</f>
        <v>0</v>
      </c>
      <c r="BL739" s="18" t="s">
        <v>138</v>
      </c>
      <c r="BM739" s="18" t="s">
        <v>820</v>
      </c>
    </row>
    <row r="740" spans="2:51" s="11" customFormat="1" ht="13.5">
      <c r="B740" s="173"/>
      <c r="D740" s="174" t="s">
        <v>140</v>
      </c>
      <c r="E740" s="175" t="s">
        <v>19</v>
      </c>
      <c r="F740" s="176" t="s">
        <v>821</v>
      </c>
      <c r="H740" s="177" t="s">
        <v>19</v>
      </c>
      <c r="I740" s="178"/>
      <c r="L740" s="173"/>
      <c r="M740" s="179"/>
      <c r="N740" s="180"/>
      <c r="O740" s="180"/>
      <c r="P740" s="180"/>
      <c r="Q740" s="180"/>
      <c r="R740" s="180"/>
      <c r="S740" s="180"/>
      <c r="T740" s="181"/>
      <c r="AT740" s="177" t="s">
        <v>140</v>
      </c>
      <c r="AU740" s="177" t="s">
        <v>77</v>
      </c>
      <c r="AV740" s="11" t="s">
        <v>74</v>
      </c>
      <c r="AW740" s="11" t="s">
        <v>34</v>
      </c>
      <c r="AX740" s="11" t="s">
        <v>70</v>
      </c>
      <c r="AY740" s="177" t="s">
        <v>131</v>
      </c>
    </row>
    <row r="741" spans="2:51" s="11" customFormat="1" ht="13.5">
      <c r="B741" s="173"/>
      <c r="D741" s="174" t="s">
        <v>140</v>
      </c>
      <c r="E741" s="175" t="s">
        <v>19</v>
      </c>
      <c r="F741" s="176" t="s">
        <v>215</v>
      </c>
      <c r="H741" s="177" t="s">
        <v>19</v>
      </c>
      <c r="I741" s="178"/>
      <c r="L741" s="173"/>
      <c r="M741" s="179"/>
      <c r="N741" s="180"/>
      <c r="O741" s="180"/>
      <c r="P741" s="180"/>
      <c r="Q741" s="180"/>
      <c r="R741" s="180"/>
      <c r="S741" s="180"/>
      <c r="T741" s="181"/>
      <c r="AT741" s="177" t="s">
        <v>140</v>
      </c>
      <c r="AU741" s="177" t="s">
        <v>77</v>
      </c>
      <c r="AV741" s="11" t="s">
        <v>74</v>
      </c>
      <c r="AW741" s="11" t="s">
        <v>34</v>
      </c>
      <c r="AX741" s="11" t="s">
        <v>70</v>
      </c>
      <c r="AY741" s="177" t="s">
        <v>131</v>
      </c>
    </row>
    <row r="742" spans="2:51" s="12" customFormat="1" ht="13.5">
      <c r="B742" s="182"/>
      <c r="D742" s="174" t="s">
        <v>140</v>
      </c>
      <c r="E742" s="183" t="s">
        <v>19</v>
      </c>
      <c r="F742" s="184" t="s">
        <v>822</v>
      </c>
      <c r="H742" s="185">
        <v>6.6</v>
      </c>
      <c r="I742" s="186"/>
      <c r="L742" s="182"/>
      <c r="M742" s="187"/>
      <c r="N742" s="188"/>
      <c r="O742" s="188"/>
      <c r="P742" s="188"/>
      <c r="Q742" s="188"/>
      <c r="R742" s="188"/>
      <c r="S742" s="188"/>
      <c r="T742" s="189"/>
      <c r="AT742" s="183" t="s">
        <v>140</v>
      </c>
      <c r="AU742" s="183" t="s">
        <v>77</v>
      </c>
      <c r="AV742" s="12" t="s">
        <v>77</v>
      </c>
      <c r="AW742" s="12" t="s">
        <v>34</v>
      </c>
      <c r="AX742" s="12" t="s">
        <v>70</v>
      </c>
      <c r="AY742" s="183" t="s">
        <v>131</v>
      </c>
    </row>
    <row r="743" spans="2:51" s="11" customFormat="1" ht="13.5">
      <c r="B743" s="173"/>
      <c r="D743" s="174" t="s">
        <v>140</v>
      </c>
      <c r="E743" s="175" t="s">
        <v>19</v>
      </c>
      <c r="F743" s="176" t="s">
        <v>221</v>
      </c>
      <c r="H743" s="177" t="s">
        <v>19</v>
      </c>
      <c r="I743" s="178"/>
      <c r="L743" s="173"/>
      <c r="M743" s="179"/>
      <c r="N743" s="180"/>
      <c r="O743" s="180"/>
      <c r="P743" s="180"/>
      <c r="Q743" s="180"/>
      <c r="R743" s="180"/>
      <c r="S743" s="180"/>
      <c r="T743" s="181"/>
      <c r="AT743" s="177" t="s">
        <v>140</v>
      </c>
      <c r="AU743" s="177" t="s">
        <v>77</v>
      </c>
      <c r="AV743" s="11" t="s">
        <v>74</v>
      </c>
      <c r="AW743" s="11" t="s">
        <v>34</v>
      </c>
      <c r="AX743" s="11" t="s">
        <v>70</v>
      </c>
      <c r="AY743" s="177" t="s">
        <v>131</v>
      </c>
    </row>
    <row r="744" spans="2:51" s="12" customFormat="1" ht="13.5">
      <c r="B744" s="182"/>
      <c r="D744" s="174" t="s">
        <v>140</v>
      </c>
      <c r="E744" s="183" t="s">
        <v>19</v>
      </c>
      <c r="F744" s="184" t="s">
        <v>823</v>
      </c>
      <c r="H744" s="185">
        <v>6.4</v>
      </c>
      <c r="I744" s="186"/>
      <c r="L744" s="182"/>
      <c r="M744" s="187"/>
      <c r="N744" s="188"/>
      <c r="O744" s="188"/>
      <c r="P744" s="188"/>
      <c r="Q744" s="188"/>
      <c r="R744" s="188"/>
      <c r="S744" s="188"/>
      <c r="T744" s="189"/>
      <c r="AT744" s="183" t="s">
        <v>140</v>
      </c>
      <c r="AU744" s="183" t="s">
        <v>77</v>
      </c>
      <c r="AV744" s="12" t="s">
        <v>77</v>
      </c>
      <c r="AW744" s="12" t="s">
        <v>34</v>
      </c>
      <c r="AX744" s="12" t="s">
        <v>70</v>
      </c>
      <c r="AY744" s="183" t="s">
        <v>131</v>
      </c>
    </row>
    <row r="745" spans="2:51" s="13" customFormat="1" ht="13.5">
      <c r="B745" s="190"/>
      <c r="D745" s="191" t="s">
        <v>140</v>
      </c>
      <c r="E745" s="192" t="s">
        <v>19</v>
      </c>
      <c r="F745" s="193" t="s">
        <v>143</v>
      </c>
      <c r="H745" s="194">
        <v>13</v>
      </c>
      <c r="I745" s="195"/>
      <c r="L745" s="190"/>
      <c r="M745" s="196"/>
      <c r="N745" s="197"/>
      <c r="O745" s="197"/>
      <c r="P745" s="197"/>
      <c r="Q745" s="197"/>
      <c r="R745" s="197"/>
      <c r="S745" s="197"/>
      <c r="T745" s="198"/>
      <c r="AT745" s="199" t="s">
        <v>140</v>
      </c>
      <c r="AU745" s="199" t="s">
        <v>77</v>
      </c>
      <c r="AV745" s="13" t="s">
        <v>138</v>
      </c>
      <c r="AW745" s="13" t="s">
        <v>34</v>
      </c>
      <c r="AX745" s="13" t="s">
        <v>74</v>
      </c>
      <c r="AY745" s="199" t="s">
        <v>131</v>
      </c>
    </row>
    <row r="746" spans="2:65" s="1" customFormat="1" ht="31.5" customHeight="1">
      <c r="B746" s="160"/>
      <c r="C746" s="161" t="s">
        <v>824</v>
      </c>
      <c r="D746" s="161" t="s">
        <v>133</v>
      </c>
      <c r="E746" s="162" t="s">
        <v>825</v>
      </c>
      <c r="F746" s="163" t="s">
        <v>826</v>
      </c>
      <c r="G746" s="164" t="s">
        <v>488</v>
      </c>
      <c r="H746" s="165">
        <v>3</v>
      </c>
      <c r="I746" s="166"/>
      <c r="J746" s="167">
        <f>ROUND(I746*H746,2)</f>
        <v>0</v>
      </c>
      <c r="K746" s="163" t="s">
        <v>137</v>
      </c>
      <c r="L746" s="35"/>
      <c r="M746" s="168" t="s">
        <v>19</v>
      </c>
      <c r="N746" s="169" t="s">
        <v>41</v>
      </c>
      <c r="O746" s="36"/>
      <c r="P746" s="170">
        <f>O746*H746</f>
        <v>0</v>
      </c>
      <c r="Q746" s="170">
        <v>0.00589825</v>
      </c>
      <c r="R746" s="170">
        <f>Q746*H746</f>
        <v>0.01769475</v>
      </c>
      <c r="S746" s="170">
        <v>0</v>
      </c>
      <c r="T746" s="171">
        <f>S746*H746</f>
        <v>0</v>
      </c>
      <c r="AR746" s="18" t="s">
        <v>138</v>
      </c>
      <c r="AT746" s="18" t="s">
        <v>133</v>
      </c>
      <c r="AU746" s="18" t="s">
        <v>77</v>
      </c>
      <c r="AY746" s="18" t="s">
        <v>131</v>
      </c>
      <c r="BE746" s="172">
        <f>IF(N746="základní",J746,0)</f>
        <v>0</v>
      </c>
      <c r="BF746" s="172">
        <f>IF(N746="snížená",J746,0)</f>
        <v>0</v>
      </c>
      <c r="BG746" s="172">
        <f>IF(N746="zákl. přenesená",J746,0)</f>
        <v>0</v>
      </c>
      <c r="BH746" s="172">
        <f>IF(N746="sníž. přenesená",J746,0)</f>
        <v>0</v>
      </c>
      <c r="BI746" s="172">
        <f>IF(N746="nulová",J746,0)</f>
        <v>0</v>
      </c>
      <c r="BJ746" s="18" t="s">
        <v>74</v>
      </c>
      <c r="BK746" s="172">
        <f>ROUND(I746*H746,2)</f>
        <v>0</v>
      </c>
      <c r="BL746" s="18" t="s">
        <v>138</v>
      </c>
      <c r="BM746" s="18" t="s">
        <v>827</v>
      </c>
    </row>
    <row r="747" spans="2:51" s="11" customFormat="1" ht="13.5">
      <c r="B747" s="173"/>
      <c r="D747" s="174" t="s">
        <v>140</v>
      </c>
      <c r="E747" s="175" t="s">
        <v>19</v>
      </c>
      <c r="F747" s="176" t="s">
        <v>828</v>
      </c>
      <c r="H747" s="177" t="s">
        <v>19</v>
      </c>
      <c r="I747" s="178"/>
      <c r="L747" s="173"/>
      <c r="M747" s="179"/>
      <c r="N747" s="180"/>
      <c r="O747" s="180"/>
      <c r="P747" s="180"/>
      <c r="Q747" s="180"/>
      <c r="R747" s="180"/>
      <c r="S747" s="180"/>
      <c r="T747" s="181"/>
      <c r="AT747" s="177" t="s">
        <v>140</v>
      </c>
      <c r="AU747" s="177" t="s">
        <v>77</v>
      </c>
      <c r="AV747" s="11" t="s">
        <v>74</v>
      </c>
      <c r="AW747" s="11" t="s">
        <v>34</v>
      </c>
      <c r="AX747" s="11" t="s">
        <v>70</v>
      </c>
      <c r="AY747" s="177" t="s">
        <v>131</v>
      </c>
    </row>
    <row r="748" spans="2:51" s="12" customFormat="1" ht="13.5">
      <c r="B748" s="182"/>
      <c r="D748" s="174" t="s">
        <v>140</v>
      </c>
      <c r="E748" s="183" t="s">
        <v>19</v>
      </c>
      <c r="F748" s="184" t="s">
        <v>829</v>
      </c>
      <c r="H748" s="185">
        <v>3</v>
      </c>
      <c r="I748" s="186"/>
      <c r="L748" s="182"/>
      <c r="M748" s="187"/>
      <c r="N748" s="188"/>
      <c r="O748" s="188"/>
      <c r="P748" s="188"/>
      <c r="Q748" s="188"/>
      <c r="R748" s="188"/>
      <c r="S748" s="188"/>
      <c r="T748" s="189"/>
      <c r="AT748" s="183" t="s">
        <v>140</v>
      </c>
      <c r="AU748" s="183" t="s">
        <v>77</v>
      </c>
      <c r="AV748" s="12" t="s">
        <v>77</v>
      </c>
      <c r="AW748" s="12" t="s">
        <v>34</v>
      </c>
      <c r="AX748" s="12" t="s">
        <v>70</v>
      </c>
      <c r="AY748" s="183" t="s">
        <v>131</v>
      </c>
    </row>
    <row r="749" spans="2:51" s="13" customFormat="1" ht="13.5">
      <c r="B749" s="190"/>
      <c r="D749" s="191" t="s">
        <v>140</v>
      </c>
      <c r="E749" s="192" t="s">
        <v>19</v>
      </c>
      <c r="F749" s="193" t="s">
        <v>143</v>
      </c>
      <c r="H749" s="194">
        <v>3</v>
      </c>
      <c r="I749" s="195"/>
      <c r="L749" s="190"/>
      <c r="M749" s="196"/>
      <c r="N749" s="197"/>
      <c r="O749" s="197"/>
      <c r="P749" s="197"/>
      <c r="Q749" s="197"/>
      <c r="R749" s="197"/>
      <c r="S749" s="197"/>
      <c r="T749" s="198"/>
      <c r="AT749" s="199" t="s">
        <v>140</v>
      </c>
      <c r="AU749" s="199" t="s">
        <v>77</v>
      </c>
      <c r="AV749" s="13" t="s">
        <v>138</v>
      </c>
      <c r="AW749" s="13" t="s">
        <v>34</v>
      </c>
      <c r="AX749" s="13" t="s">
        <v>74</v>
      </c>
      <c r="AY749" s="199" t="s">
        <v>131</v>
      </c>
    </row>
    <row r="750" spans="2:65" s="1" customFormat="1" ht="22.5" customHeight="1">
      <c r="B750" s="160"/>
      <c r="C750" s="161" t="s">
        <v>830</v>
      </c>
      <c r="D750" s="161" t="s">
        <v>133</v>
      </c>
      <c r="E750" s="162" t="s">
        <v>831</v>
      </c>
      <c r="F750" s="163" t="s">
        <v>832</v>
      </c>
      <c r="G750" s="164" t="s">
        <v>256</v>
      </c>
      <c r="H750" s="165">
        <v>11</v>
      </c>
      <c r="I750" s="166"/>
      <c r="J750" s="167">
        <f>ROUND(I750*H750,2)</f>
        <v>0</v>
      </c>
      <c r="K750" s="163" t="s">
        <v>137</v>
      </c>
      <c r="L750" s="35"/>
      <c r="M750" s="168" t="s">
        <v>19</v>
      </c>
      <c r="N750" s="169" t="s">
        <v>41</v>
      </c>
      <c r="O750" s="36"/>
      <c r="P750" s="170">
        <f>O750*H750</f>
        <v>0</v>
      </c>
      <c r="Q750" s="170">
        <v>0.00234</v>
      </c>
      <c r="R750" s="170">
        <f>Q750*H750</f>
        <v>0.02574</v>
      </c>
      <c r="S750" s="170">
        <v>0</v>
      </c>
      <c r="T750" s="171">
        <f>S750*H750</f>
        <v>0</v>
      </c>
      <c r="AR750" s="18" t="s">
        <v>138</v>
      </c>
      <c r="AT750" s="18" t="s">
        <v>133</v>
      </c>
      <c r="AU750" s="18" t="s">
        <v>77</v>
      </c>
      <c r="AY750" s="18" t="s">
        <v>131</v>
      </c>
      <c r="BE750" s="172">
        <f>IF(N750="základní",J750,0)</f>
        <v>0</v>
      </c>
      <c r="BF750" s="172">
        <f>IF(N750="snížená",J750,0)</f>
        <v>0</v>
      </c>
      <c r="BG750" s="172">
        <f>IF(N750="zákl. přenesená",J750,0)</f>
        <v>0</v>
      </c>
      <c r="BH750" s="172">
        <f>IF(N750="sníž. přenesená",J750,0)</f>
        <v>0</v>
      </c>
      <c r="BI750" s="172">
        <f>IF(N750="nulová",J750,0)</f>
        <v>0</v>
      </c>
      <c r="BJ750" s="18" t="s">
        <v>74</v>
      </c>
      <c r="BK750" s="172">
        <f>ROUND(I750*H750,2)</f>
        <v>0</v>
      </c>
      <c r="BL750" s="18" t="s">
        <v>138</v>
      </c>
      <c r="BM750" s="18" t="s">
        <v>833</v>
      </c>
    </row>
    <row r="751" spans="2:47" s="1" customFormat="1" ht="40.5">
      <c r="B751" s="35"/>
      <c r="D751" s="174" t="s">
        <v>228</v>
      </c>
      <c r="F751" s="203" t="s">
        <v>834</v>
      </c>
      <c r="I751" s="134"/>
      <c r="L751" s="35"/>
      <c r="M751" s="64"/>
      <c r="N751" s="36"/>
      <c r="O751" s="36"/>
      <c r="P751" s="36"/>
      <c r="Q751" s="36"/>
      <c r="R751" s="36"/>
      <c r="S751" s="36"/>
      <c r="T751" s="65"/>
      <c r="AT751" s="18" t="s">
        <v>228</v>
      </c>
      <c r="AU751" s="18" t="s">
        <v>77</v>
      </c>
    </row>
    <row r="752" spans="2:51" s="11" customFormat="1" ht="13.5">
      <c r="B752" s="173"/>
      <c r="D752" s="174" t="s">
        <v>140</v>
      </c>
      <c r="E752" s="175" t="s">
        <v>19</v>
      </c>
      <c r="F752" s="176" t="s">
        <v>835</v>
      </c>
      <c r="H752" s="177" t="s">
        <v>19</v>
      </c>
      <c r="I752" s="178"/>
      <c r="L752" s="173"/>
      <c r="M752" s="179"/>
      <c r="N752" s="180"/>
      <c r="O752" s="180"/>
      <c r="P752" s="180"/>
      <c r="Q752" s="180"/>
      <c r="R752" s="180"/>
      <c r="S752" s="180"/>
      <c r="T752" s="181"/>
      <c r="AT752" s="177" t="s">
        <v>140</v>
      </c>
      <c r="AU752" s="177" t="s">
        <v>77</v>
      </c>
      <c r="AV752" s="11" t="s">
        <v>74</v>
      </c>
      <c r="AW752" s="11" t="s">
        <v>34</v>
      </c>
      <c r="AX752" s="11" t="s">
        <v>70</v>
      </c>
      <c r="AY752" s="177" t="s">
        <v>131</v>
      </c>
    </row>
    <row r="753" spans="2:51" s="11" customFormat="1" ht="13.5">
      <c r="B753" s="173"/>
      <c r="D753" s="174" t="s">
        <v>140</v>
      </c>
      <c r="E753" s="175" t="s">
        <v>19</v>
      </c>
      <c r="F753" s="176" t="s">
        <v>836</v>
      </c>
      <c r="H753" s="177" t="s">
        <v>19</v>
      </c>
      <c r="I753" s="178"/>
      <c r="L753" s="173"/>
      <c r="M753" s="179"/>
      <c r="N753" s="180"/>
      <c r="O753" s="180"/>
      <c r="P753" s="180"/>
      <c r="Q753" s="180"/>
      <c r="R753" s="180"/>
      <c r="S753" s="180"/>
      <c r="T753" s="181"/>
      <c r="AT753" s="177" t="s">
        <v>140</v>
      </c>
      <c r="AU753" s="177" t="s">
        <v>77</v>
      </c>
      <c r="AV753" s="11" t="s">
        <v>74</v>
      </c>
      <c r="AW753" s="11" t="s">
        <v>34</v>
      </c>
      <c r="AX753" s="11" t="s">
        <v>70</v>
      </c>
      <c r="AY753" s="177" t="s">
        <v>131</v>
      </c>
    </row>
    <row r="754" spans="2:51" s="12" customFormat="1" ht="13.5">
      <c r="B754" s="182"/>
      <c r="D754" s="174" t="s">
        <v>140</v>
      </c>
      <c r="E754" s="183" t="s">
        <v>19</v>
      </c>
      <c r="F754" s="184" t="s">
        <v>837</v>
      </c>
      <c r="H754" s="185">
        <v>11</v>
      </c>
      <c r="I754" s="186"/>
      <c r="L754" s="182"/>
      <c r="M754" s="187"/>
      <c r="N754" s="188"/>
      <c r="O754" s="188"/>
      <c r="P754" s="188"/>
      <c r="Q754" s="188"/>
      <c r="R754" s="188"/>
      <c r="S754" s="188"/>
      <c r="T754" s="189"/>
      <c r="AT754" s="183" t="s">
        <v>140</v>
      </c>
      <c r="AU754" s="183" t="s">
        <v>77</v>
      </c>
      <c r="AV754" s="12" t="s">
        <v>77</v>
      </c>
      <c r="AW754" s="12" t="s">
        <v>34</v>
      </c>
      <c r="AX754" s="12" t="s">
        <v>70</v>
      </c>
      <c r="AY754" s="183" t="s">
        <v>131</v>
      </c>
    </row>
    <row r="755" spans="2:51" s="13" customFormat="1" ht="13.5">
      <c r="B755" s="190"/>
      <c r="D755" s="191" t="s">
        <v>140</v>
      </c>
      <c r="E755" s="192" t="s">
        <v>19</v>
      </c>
      <c r="F755" s="193" t="s">
        <v>143</v>
      </c>
      <c r="H755" s="194">
        <v>11</v>
      </c>
      <c r="I755" s="195"/>
      <c r="L755" s="190"/>
      <c r="M755" s="196"/>
      <c r="N755" s="197"/>
      <c r="O755" s="197"/>
      <c r="P755" s="197"/>
      <c r="Q755" s="197"/>
      <c r="R755" s="197"/>
      <c r="S755" s="197"/>
      <c r="T755" s="198"/>
      <c r="AT755" s="199" t="s">
        <v>140</v>
      </c>
      <c r="AU755" s="199" t="s">
        <v>77</v>
      </c>
      <c r="AV755" s="13" t="s">
        <v>138</v>
      </c>
      <c r="AW755" s="13" t="s">
        <v>34</v>
      </c>
      <c r="AX755" s="13" t="s">
        <v>74</v>
      </c>
      <c r="AY755" s="199" t="s">
        <v>131</v>
      </c>
    </row>
    <row r="756" spans="2:65" s="1" customFormat="1" ht="22.5" customHeight="1">
      <c r="B756" s="160"/>
      <c r="C756" s="161" t="s">
        <v>838</v>
      </c>
      <c r="D756" s="161" t="s">
        <v>133</v>
      </c>
      <c r="E756" s="162" t="s">
        <v>839</v>
      </c>
      <c r="F756" s="163" t="s">
        <v>840</v>
      </c>
      <c r="G756" s="164" t="s">
        <v>256</v>
      </c>
      <c r="H756" s="165">
        <v>5</v>
      </c>
      <c r="I756" s="166"/>
      <c r="J756" s="167">
        <f>ROUND(I756*H756,2)</f>
        <v>0</v>
      </c>
      <c r="K756" s="163" t="s">
        <v>137</v>
      </c>
      <c r="L756" s="35"/>
      <c r="M756" s="168" t="s">
        <v>19</v>
      </c>
      <c r="N756" s="169" t="s">
        <v>41</v>
      </c>
      <c r="O756" s="36"/>
      <c r="P756" s="170">
        <f>O756*H756</f>
        <v>0</v>
      </c>
      <c r="Q756" s="170">
        <v>0.018343</v>
      </c>
      <c r="R756" s="170">
        <f>Q756*H756</f>
        <v>0.091715</v>
      </c>
      <c r="S756" s="170">
        <v>0</v>
      </c>
      <c r="T756" s="171">
        <f>S756*H756</f>
        <v>0</v>
      </c>
      <c r="AR756" s="18" t="s">
        <v>138</v>
      </c>
      <c r="AT756" s="18" t="s">
        <v>133</v>
      </c>
      <c r="AU756" s="18" t="s">
        <v>77</v>
      </c>
      <c r="AY756" s="18" t="s">
        <v>131</v>
      </c>
      <c r="BE756" s="172">
        <f>IF(N756="základní",J756,0)</f>
        <v>0</v>
      </c>
      <c r="BF756" s="172">
        <f>IF(N756="snížená",J756,0)</f>
        <v>0</v>
      </c>
      <c r="BG756" s="172">
        <f>IF(N756="zákl. přenesená",J756,0)</f>
        <v>0</v>
      </c>
      <c r="BH756" s="172">
        <f>IF(N756="sníž. přenesená",J756,0)</f>
        <v>0</v>
      </c>
      <c r="BI756" s="172">
        <f>IF(N756="nulová",J756,0)</f>
        <v>0</v>
      </c>
      <c r="BJ756" s="18" t="s">
        <v>74</v>
      </c>
      <c r="BK756" s="172">
        <f>ROUND(I756*H756,2)</f>
        <v>0</v>
      </c>
      <c r="BL756" s="18" t="s">
        <v>138</v>
      </c>
      <c r="BM756" s="18" t="s">
        <v>841</v>
      </c>
    </row>
    <row r="757" spans="2:47" s="1" customFormat="1" ht="40.5">
      <c r="B757" s="35"/>
      <c r="D757" s="174" t="s">
        <v>228</v>
      </c>
      <c r="F757" s="203" t="s">
        <v>842</v>
      </c>
      <c r="I757" s="134"/>
      <c r="L757" s="35"/>
      <c r="M757" s="64"/>
      <c r="N757" s="36"/>
      <c r="O757" s="36"/>
      <c r="P757" s="36"/>
      <c r="Q757" s="36"/>
      <c r="R757" s="36"/>
      <c r="S757" s="36"/>
      <c r="T757" s="65"/>
      <c r="AT757" s="18" t="s">
        <v>228</v>
      </c>
      <c r="AU757" s="18" t="s">
        <v>77</v>
      </c>
    </row>
    <row r="758" spans="2:51" s="11" customFormat="1" ht="13.5">
      <c r="B758" s="173"/>
      <c r="D758" s="174" t="s">
        <v>140</v>
      </c>
      <c r="E758" s="175" t="s">
        <v>19</v>
      </c>
      <c r="F758" s="176" t="s">
        <v>843</v>
      </c>
      <c r="H758" s="177" t="s">
        <v>19</v>
      </c>
      <c r="I758" s="178"/>
      <c r="L758" s="173"/>
      <c r="M758" s="179"/>
      <c r="N758" s="180"/>
      <c r="O758" s="180"/>
      <c r="P758" s="180"/>
      <c r="Q758" s="180"/>
      <c r="R758" s="180"/>
      <c r="S758" s="180"/>
      <c r="T758" s="181"/>
      <c r="AT758" s="177" t="s">
        <v>140</v>
      </c>
      <c r="AU758" s="177" t="s">
        <v>77</v>
      </c>
      <c r="AV758" s="11" t="s">
        <v>74</v>
      </c>
      <c r="AW758" s="11" t="s">
        <v>34</v>
      </c>
      <c r="AX758" s="11" t="s">
        <v>70</v>
      </c>
      <c r="AY758" s="177" t="s">
        <v>131</v>
      </c>
    </row>
    <row r="759" spans="2:51" s="11" customFormat="1" ht="13.5">
      <c r="B759" s="173"/>
      <c r="D759" s="174" t="s">
        <v>140</v>
      </c>
      <c r="E759" s="175" t="s">
        <v>19</v>
      </c>
      <c r="F759" s="176" t="s">
        <v>844</v>
      </c>
      <c r="H759" s="177" t="s">
        <v>19</v>
      </c>
      <c r="I759" s="178"/>
      <c r="L759" s="173"/>
      <c r="M759" s="179"/>
      <c r="N759" s="180"/>
      <c r="O759" s="180"/>
      <c r="P759" s="180"/>
      <c r="Q759" s="180"/>
      <c r="R759" s="180"/>
      <c r="S759" s="180"/>
      <c r="T759" s="181"/>
      <c r="AT759" s="177" t="s">
        <v>140</v>
      </c>
      <c r="AU759" s="177" t="s">
        <v>77</v>
      </c>
      <c r="AV759" s="11" t="s">
        <v>74</v>
      </c>
      <c r="AW759" s="11" t="s">
        <v>34</v>
      </c>
      <c r="AX759" s="11" t="s">
        <v>70</v>
      </c>
      <c r="AY759" s="177" t="s">
        <v>131</v>
      </c>
    </row>
    <row r="760" spans="2:51" s="12" customFormat="1" ht="13.5">
      <c r="B760" s="182"/>
      <c r="D760" s="174" t="s">
        <v>140</v>
      </c>
      <c r="E760" s="183" t="s">
        <v>19</v>
      </c>
      <c r="F760" s="184" t="s">
        <v>74</v>
      </c>
      <c r="H760" s="185">
        <v>1</v>
      </c>
      <c r="I760" s="186"/>
      <c r="L760" s="182"/>
      <c r="M760" s="187"/>
      <c r="N760" s="188"/>
      <c r="O760" s="188"/>
      <c r="P760" s="188"/>
      <c r="Q760" s="188"/>
      <c r="R760" s="188"/>
      <c r="S760" s="188"/>
      <c r="T760" s="189"/>
      <c r="AT760" s="183" t="s">
        <v>140</v>
      </c>
      <c r="AU760" s="183" t="s">
        <v>77</v>
      </c>
      <c r="AV760" s="12" t="s">
        <v>77</v>
      </c>
      <c r="AW760" s="12" t="s">
        <v>34</v>
      </c>
      <c r="AX760" s="12" t="s">
        <v>70</v>
      </c>
      <c r="AY760" s="183" t="s">
        <v>131</v>
      </c>
    </row>
    <row r="761" spans="2:51" s="11" customFormat="1" ht="13.5">
      <c r="B761" s="173"/>
      <c r="D761" s="174" t="s">
        <v>140</v>
      </c>
      <c r="E761" s="175" t="s">
        <v>19</v>
      </c>
      <c r="F761" s="176" t="s">
        <v>845</v>
      </c>
      <c r="H761" s="177" t="s">
        <v>19</v>
      </c>
      <c r="I761" s="178"/>
      <c r="L761" s="173"/>
      <c r="M761" s="179"/>
      <c r="N761" s="180"/>
      <c r="O761" s="180"/>
      <c r="P761" s="180"/>
      <c r="Q761" s="180"/>
      <c r="R761" s="180"/>
      <c r="S761" s="180"/>
      <c r="T761" s="181"/>
      <c r="AT761" s="177" t="s">
        <v>140</v>
      </c>
      <c r="AU761" s="177" t="s">
        <v>77</v>
      </c>
      <c r="AV761" s="11" t="s">
        <v>74</v>
      </c>
      <c r="AW761" s="11" t="s">
        <v>34</v>
      </c>
      <c r="AX761" s="11" t="s">
        <v>70</v>
      </c>
      <c r="AY761" s="177" t="s">
        <v>131</v>
      </c>
    </row>
    <row r="762" spans="2:51" s="12" customFormat="1" ht="13.5">
      <c r="B762" s="182"/>
      <c r="D762" s="174" t="s">
        <v>140</v>
      </c>
      <c r="E762" s="183" t="s">
        <v>19</v>
      </c>
      <c r="F762" s="184" t="s">
        <v>77</v>
      </c>
      <c r="H762" s="185">
        <v>2</v>
      </c>
      <c r="I762" s="186"/>
      <c r="L762" s="182"/>
      <c r="M762" s="187"/>
      <c r="N762" s="188"/>
      <c r="O762" s="188"/>
      <c r="P762" s="188"/>
      <c r="Q762" s="188"/>
      <c r="R762" s="188"/>
      <c r="S762" s="188"/>
      <c r="T762" s="189"/>
      <c r="AT762" s="183" t="s">
        <v>140</v>
      </c>
      <c r="AU762" s="183" t="s">
        <v>77</v>
      </c>
      <c r="AV762" s="12" t="s">
        <v>77</v>
      </c>
      <c r="AW762" s="12" t="s">
        <v>34</v>
      </c>
      <c r="AX762" s="12" t="s">
        <v>70</v>
      </c>
      <c r="AY762" s="183" t="s">
        <v>131</v>
      </c>
    </row>
    <row r="763" spans="2:51" s="11" customFormat="1" ht="13.5">
      <c r="B763" s="173"/>
      <c r="D763" s="174" t="s">
        <v>140</v>
      </c>
      <c r="E763" s="175" t="s">
        <v>19</v>
      </c>
      <c r="F763" s="176" t="s">
        <v>846</v>
      </c>
      <c r="H763" s="177" t="s">
        <v>19</v>
      </c>
      <c r="I763" s="178"/>
      <c r="L763" s="173"/>
      <c r="M763" s="179"/>
      <c r="N763" s="180"/>
      <c r="O763" s="180"/>
      <c r="P763" s="180"/>
      <c r="Q763" s="180"/>
      <c r="R763" s="180"/>
      <c r="S763" s="180"/>
      <c r="T763" s="181"/>
      <c r="AT763" s="177" t="s">
        <v>140</v>
      </c>
      <c r="AU763" s="177" t="s">
        <v>77</v>
      </c>
      <c r="AV763" s="11" t="s">
        <v>74</v>
      </c>
      <c r="AW763" s="11" t="s">
        <v>34</v>
      </c>
      <c r="AX763" s="11" t="s">
        <v>70</v>
      </c>
      <c r="AY763" s="177" t="s">
        <v>131</v>
      </c>
    </row>
    <row r="764" spans="2:51" s="12" customFormat="1" ht="13.5">
      <c r="B764" s="182"/>
      <c r="D764" s="174" t="s">
        <v>140</v>
      </c>
      <c r="E764" s="183" t="s">
        <v>19</v>
      </c>
      <c r="F764" s="184" t="s">
        <v>77</v>
      </c>
      <c r="H764" s="185">
        <v>2</v>
      </c>
      <c r="I764" s="186"/>
      <c r="L764" s="182"/>
      <c r="M764" s="187"/>
      <c r="N764" s="188"/>
      <c r="O764" s="188"/>
      <c r="P764" s="188"/>
      <c r="Q764" s="188"/>
      <c r="R764" s="188"/>
      <c r="S764" s="188"/>
      <c r="T764" s="189"/>
      <c r="AT764" s="183" t="s">
        <v>140</v>
      </c>
      <c r="AU764" s="183" t="s">
        <v>77</v>
      </c>
      <c r="AV764" s="12" t="s">
        <v>77</v>
      </c>
      <c r="AW764" s="12" t="s">
        <v>34</v>
      </c>
      <c r="AX764" s="12" t="s">
        <v>70</v>
      </c>
      <c r="AY764" s="183" t="s">
        <v>131</v>
      </c>
    </row>
    <row r="765" spans="2:51" s="13" customFormat="1" ht="13.5">
      <c r="B765" s="190"/>
      <c r="D765" s="191" t="s">
        <v>140</v>
      </c>
      <c r="E765" s="192" t="s">
        <v>19</v>
      </c>
      <c r="F765" s="193" t="s">
        <v>143</v>
      </c>
      <c r="H765" s="194">
        <v>5</v>
      </c>
      <c r="I765" s="195"/>
      <c r="L765" s="190"/>
      <c r="M765" s="196"/>
      <c r="N765" s="197"/>
      <c r="O765" s="197"/>
      <c r="P765" s="197"/>
      <c r="Q765" s="197"/>
      <c r="R765" s="197"/>
      <c r="S765" s="197"/>
      <c r="T765" s="198"/>
      <c r="AT765" s="199" t="s">
        <v>140</v>
      </c>
      <c r="AU765" s="199" t="s">
        <v>77</v>
      </c>
      <c r="AV765" s="13" t="s">
        <v>138</v>
      </c>
      <c r="AW765" s="13" t="s">
        <v>34</v>
      </c>
      <c r="AX765" s="13" t="s">
        <v>74</v>
      </c>
      <c r="AY765" s="199" t="s">
        <v>131</v>
      </c>
    </row>
    <row r="766" spans="2:65" s="1" customFormat="1" ht="22.5" customHeight="1">
      <c r="B766" s="160"/>
      <c r="C766" s="212" t="s">
        <v>847</v>
      </c>
      <c r="D766" s="212" t="s">
        <v>632</v>
      </c>
      <c r="E766" s="213" t="s">
        <v>848</v>
      </c>
      <c r="F766" s="214" t="s">
        <v>849</v>
      </c>
      <c r="G766" s="215" t="s">
        <v>256</v>
      </c>
      <c r="H766" s="216">
        <v>1</v>
      </c>
      <c r="I766" s="217"/>
      <c r="J766" s="218">
        <f>ROUND(I766*H766,2)</f>
        <v>0</v>
      </c>
      <c r="K766" s="214" t="s">
        <v>19</v>
      </c>
      <c r="L766" s="219"/>
      <c r="M766" s="220" t="s">
        <v>19</v>
      </c>
      <c r="N766" s="221" t="s">
        <v>41</v>
      </c>
      <c r="O766" s="36"/>
      <c r="P766" s="170">
        <f>O766*H766</f>
        <v>0</v>
      </c>
      <c r="Q766" s="170">
        <v>0.0208</v>
      </c>
      <c r="R766" s="170">
        <f>Q766*H766</f>
        <v>0.0208</v>
      </c>
      <c r="S766" s="170">
        <v>0</v>
      </c>
      <c r="T766" s="171">
        <f>S766*H766</f>
        <v>0</v>
      </c>
      <c r="AR766" s="18" t="s">
        <v>183</v>
      </c>
      <c r="AT766" s="18" t="s">
        <v>632</v>
      </c>
      <c r="AU766" s="18" t="s">
        <v>77</v>
      </c>
      <c r="AY766" s="18" t="s">
        <v>131</v>
      </c>
      <c r="BE766" s="172">
        <f>IF(N766="základní",J766,0)</f>
        <v>0</v>
      </c>
      <c r="BF766" s="172">
        <f>IF(N766="snížená",J766,0)</f>
        <v>0</v>
      </c>
      <c r="BG766" s="172">
        <f>IF(N766="zákl. přenesená",J766,0)</f>
        <v>0</v>
      </c>
      <c r="BH766" s="172">
        <f>IF(N766="sníž. přenesená",J766,0)</f>
        <v>0</v>
      </c>
      <c r="BI766" s="172">
        <f>IF(N766="nulová",J766,0)</f>
        <v>0</v>
      </c>
      <c r="BJ766" s="18" t="s">
        <v>74</v>
      </c>
      <c r="BK766" s="172">
        <f>ROUND(I766*H766,2)</f>
        <v>0</v>
      </c>
      <c r="BL766" s="18" t="s">
        <v>138</v>
      </c>
      <c r="BM766" s="18" t="s">
        <v>850</v>
      </c>
    </row>
    <row r="767" spans="2:47" s="1" customFormat="1" ht="27">
      <c r="B767" s="35"/>
      <c r="D767" s="174" t="s">
        <v>228</v>
      </c>
      <c r="F767" s="203" t="s">
        <v>851</v>
      </c>
      <c r="I767" s="134"/>
      <c r="L767" s="35"/>
      <c r="M767" s="64"/>
      <c r="N767" s="36"/>
      <c r="O767" s="36"/>
      <c r="P767" s="36"/>
      <c r="Q767" s="36"/>
      <c r="R767" s="36"/>
      <c r="S767" s="36"/>
      <c r="T767" s="65"/>
      <c r="AT767" s="18" t="s">
        <v>228</v>
      </c>
      <c r="AU767" s="18" t="s">
        <v>77</v>
      </c>
    </row>
    <row r="768" spans="2:51" s="11" customFormat="1" ht="27">
      <c r="B768" s="173"/>
      <c r="D768" s="174" t="s">
        <v>140</v>
      </c>
      <c r="E768" s="175" t="s">
        <v>19</v>
      </c>
      <c r="F768" s="176" t="s">
        <v>852</v>
      </c>
      <c r="H768" s="177" t="s">
        <v>19</v>
      </c>
      <c r="I768" s="178"/>
      <c r="L768" s="173"/>
      <c r="M768" s="179"/>
      <c r="N768" s="180"/>
      <c r="O768" s="180"/>
      <c r="P768" s="180"/>
      <c r="Q768" s="180"/>
      <c r="R768" s="180"/>
      <c r="S768" s="180"/>
      <c r="T768" s="181"/>
      <c r="AT768" s="177" t="s">
        <v>140</v>
      </c>
      <c r="AU768" s="177" t="s">
        <v>77</v>
      </c>
      <c r="AV768" s="11" t="s">
        <v>74</v>
      </c>
      <c r="AW768" s="11" t="s">
        <v>34</v>
      </c>
      <c r="AX768" s="11" t="s">
        <v>70</v>
      </c>
      <c r="AY768" s="177" t="s">
        <v>131</v>
      </c>
    </row>
    <row r="769" spans="2:51" s="12" customFormat="1" ht="13.5">
      <c r="B769" s="182"/>
      <c r="D769" s="174" t="s">
        <v>140</v>
      </c>
      <c r="E769" s="183" t="s">
        <v>19</v>
      </c>
      <c r="F769" s="184" t="s">
        <v>74</v>
      </c>
      <c r="H769" s="185">
        <v>1</v>
      </c>
      <c r="I769" s="186"/>
      <c r="L769" s="182"/>
      <c r="M769" s="187"/>
      <c r="N769" s="188"/>
      <c r="O769" s="188"/>
      <c r="P769" s="188"/>
      <c r="Q769" s="188"/>
      <c r="R769" s="188"/>
      <c r="S769" s="188"/>
      <c r="T769" s="189"/>
      <c r="AT769" s="183" t="s">
        <v>140</v>
      </c>
      <c r="AU769" s="183" t="s">
        <v>77</v>
      </c>
      <c r="AV769" s="12" t="s">
        <v>77</v>
      </c>
      <c r="AW769" s="12" t="s">
        <v>34</v>
      </c>
      <c r="AX769" s="12" t="s">
        <v>70</v>
      </c>
      <c r="AY769" s="183" t="s">
        <v>131</v>
      </c>
    </row>
    <row r="770" spans="2:51" s="13" customFormat="1" ht="13.5">
      <c r="B770" s="190"/>
      <c r="D770" s="191" t="s">
        <v>140</v>
      </c>
      <c r="E770" s="192" t="s">
        <v>19</v>
      </c>
      <c r="F770" s="193" t="s">
        <v>143</v>
      </c>
      <c r="H770" s="194">
        <v>1</v>
      </c>
      <c r="I770" s="195"/>
      <c r="L770" s="190"/>
      <c r="M770" s="196"/>
      <c r="N770" s="197"/>
      <c r="O770" s="197"/>
      <c r="P770" s="197"/>
      <c r="Q770" s="197"/>
      <c r="R770" s="197"/>
      <c r="S770" s="197"/>
      <c r="T770" s="198"/>
      <c r="AT770" s="199" t="s">
        <v>140</v>
      </c>
      <c r="AU770" s="199" t="s">
        <v>77</v>
      </c>
      <c r="AV770" s="13" t="s">
        <v>138</v>
      </c>
      <c r="AW770" s="13" t="s">
        <v>34</v>
      </c>
      <c r="AX770" s="13" t="s">
        <v>74</v>
      </c>
      <c r="AY770" s="199" t="s">
        <v>131</v>
      </c>
    </row>
    <row r="771" spans="2:65" s="1" customFormat="1" ht="22.5" customHeight="1">
      <c r="B771" s="160"/>
      <c r="C771" s="212" t="s">
        <v>853</v>
      </c>
      <c r="D771" s="212" t="s">
        <v>632</v>
      </c>
      <c r="E771" s="213" t="s">
        <v>854</v>
      </c>
      <c r="F771" s="214" t="s">
        <v>855</v>
      </c>
      <c r="G771" s="215" t="s">
        <v>256</v>
      </c>
      <c r="H771" s="216">
        <v>2</v>
      </c>
      <c r="I771" s="217"/>
      <c r="J771" s="218">
        <f>ROUND(I771*H771,2)</f>
        <v>0</v>
      </c>
      <c r="K771" s="214" t="s">
        <v>19</v>
      </c>
      <c r="L771" s="219"/>
      <c r="M771" s="220" t="s">
        <v>19</v>
      </c>
      <c r="N771" s="221" t="s">
        <v>41</v>
      </c>
      <c r="O771" s="36"/>
      <c r="P771" s="170">
        <f>O771*H771</f>
        <v>0</v>
      </c>
      <c r="Q771" s="170">
        <v>0.0208</v>
      </c>
      <c r="R771" s="170">
        <f>Q771*H771</f>
        <v>0.0416</v>
      </c>
      <c r="S771" s="170">
        <v>0</v>
      </c>
      <c r="T771" s="171">
        <f>S771*H771</f>
        <v>0</v>
      </c>
      <c r="AR771" s="18" t="s">
        <v>183</v>
      </c>
      <c r="AT771" s="18" t="s">
        <v>632</v>
      </c>
      <c r="AU771" s="18" t="s">
        <v>77</v>
      </c>
      <c r="AY771" s="18" t="s">
        <v>131</v>
      </c>
      <c r="BE771" s="172">
        <f>IF(N771="základní",J771,0)</f>
        <v>0</v>
      </c>
      <c r="BF771" s="172">
        <f>IF(N771="snížená",J771,0)</f>
        <v>0</v>
      </c>
      <c r="BG771" s="172">
        <f>IF(N771="zákl. přenesená",J771,0)</f>
        <v>0</v>
      </c>
      <c r="BH771" s="172">
        <f>IF(N771="sníž. přenesená",J771,0)</f>
        <v>0</v>
      </c>
      <c r="BI771" s="172">
        <f>IF(N771="nulová",J771,0)</f>
        <v>0</v>
      </c>
      <c r="BJ771" s="18" t="s">
        <v>74</v>
      </c>
      <c r="BK771" s="172">
        <f>ROUND(I771*H771,2)</f>
        <v>0</v>
      </c>
      <c r="BL771" s="18" t="s">
        <v>138</v>
      </c>
      <c r="BM771" s="18" t="s">
        <v>856</v>
      </c>
    </row>
    <row r="772" spans="2:47" s="1" customFormat="1" ht="27">
      <c r="B772" s="35"/>
      <c r="D772" s="174" t="s">
        <v>228</v>
      </c>
      <c r="F772" s="203" t="s">
        <v>851</v>
      </c>
      <c r="I772" s="134"/>
      <c r="L772" s="35"/>
      <c r="M772" s="64"/>
      <c r="N772" s="36"/>
      <c r="O772" s="36"/>
      <c r="P772" s="36"/>
      <c r="Q772" s="36"/>
      <c r="R772" s="36"/>
      <c r="S772" s="36"/>
      <c r="T772" s="65"/>
      <c r="AT772" s="18" t="s">
        <v>228</v>
      </c>
      <c r="AU772" s="18" t="s">
        <v>77</v>
      </c>
    </row>
    <row r="773" spans="2:51" s="11" customFormat="1" ht="27">
      <c r="B773" s="173"/>
      <c r="D773" s="174" t="s">
        <v>140</v>
      </c>
      <c r="E773" s="175" t="s">
        <v>19</v>
      </c>
      <c r="F773" s="176" t="s">
        <v>852</v>
      </c>
      <c r="H773" s="177" t="s">
        <v>19</v>
      </c>
      <c r="I773" s="178"/>
      <c r="L773" s="173"/>
      <c r="M773" s="179"/>
      <c r="N773" s="180"/>
      <c r="O773" s="180"/>
      <c r="P773" s="180"/>
      <c r="Q773" s="180"/>
      <c r="R773" s="180"/>
      <c r="S773" s="180"/>
      <c r="T773" s="181"/>
      <c r="AT773" s="177" t="s">
        <v>140</v>
      </c>
      <c r="AU773" s="177" t="s">
        <v>77</v>
      </c>
      <c r="AV773" s="11" t="s">
        <v>74</v>
      </c>
      <c r="AW773" s="11" t="s">
        <v>34</v>
      </c>
      <c r="AX773" s="11" t="s">
        <v>70</v>
      </c>
      <c r="AY773" s="177" t="s">
        <v>131</v>
      </c>
    </row>
    <row r="774" spans="2:51" s="12" customFormat="1" ht="13.5">
      <c r="B774" s="182"/>
      <c r="D774" s="174" t="s">
        <v>140</v>
      </c>
      <c r="E774" s="183" t="s">
        <v>19</v>
      </c>
      <c r="F774" s="184" t="s">
        <v>77</v>
      </c>
      <c r="H774" s="185">
        <v>2</v>
      </c>
      <c r="I774" s="186"/>
      <c r="L774" s="182"/>
      <c r="M774" s="187"/>
      <c r="N774" s="188"/>
      <c r="O774" s="188"/>
      <c r="P774" s="188"/>
      <c r="Q774" s="188"/>
      <c r="R774" s="188"/>
      <c r="S774" s="188"/>
      <c r="T774" s="189"/>
      <c r="AT774" s="183" t="s">
        <v>140</v>
      </c>
      <c r="AU774" s="183" t="s">
        <v>77</v>
      </c>
      <c r="AV774" s="12" t="s">
        <v>77</v>
      </c>
      <c r="AW774" s="12" t="s">
        <v>34</v>
      </c>
      <c r="AX774" s="12" t="s">
        <v>70</v>
      </c>
      <c r="AY774" s="183" t="s">
        <v>131</v>
      </c>
    </row>
    <row r="775" spans="2:51" s="13" customFormat="1" ht="13.5">
      <c r="B775" s="190"/>
      <c r="D775" s="191" t="s">
        <v>140</v>
      </c>
      <c r="E775" s="192" t="s">
        <v>19</v>
      </c>
      <c r="F775" s="193" t="s">
        <v>143</v>
      </c>
      <c r="H775" s="194">
        <v>2</v>
      </c>
      <c r="I775" s="195"/>
      <c r="L775" s="190"/>
      <c r="M775" s="196"/>
      <c r="N775" s="197"/>
      <c r="O775" s="197"/>
      <c r="P775" s="197"/>
      <c r="Q775" s="197"/>
      <c r="R775" s="197"/>
      <c r="S775" s="197"/>
      <c r="T775" s="198"/>
      <c r="AT775" s="199" t="s">
        <v>140</v>
      </c>
      <c r="AU775" s="199" t="s">
        <v>77</v>
      </c>
      <c r="AV775" s="13" t="s">
        <v>138</v>
      </c>
      <c r="AW775" s="13" t="s">
        <v>34</v>
      </c>
      <c r="AX775" s="13" t="s">
        <v>74</v>
      </c>
      <c r="AY775" s="199" t="s">
        <v>131</v>
      </c>
    </row>
    <row r="776" spans="2:65" s="1" customFormat="1" ht="22.5" customHeight="1">
      <c r="B776" s="160"/>
      <c r="C776" s="212" t="s">
        <v>857</v>
      </c>
      <c r="D776" s="212" t="s">
        <v>632</v>
      </c>
      <c r="E776" s="213" t="s">
        <v>858</v>
      </c>
      <c r="F776" s="214" t="s">
        <v>859</v>
      </c>
      <c r="G776" s="215" t="s">
        <v>256</v>
      </c>
      <c r="H776" s="216">
        <v>2</v>
      </c>
      <c r="I776" s="217"/>
      <c r="J776" s="218">
        <f>ROUND(I776*H776,2)</f>
        <v>0</v>
      </c>
      <c r="K776" s="214" t="s">
        <v>19</v>
      </c>
      <c r="L776" s="219"/>
      <c r="M776" s="220" t="s">
        <v>19</v>
      </c>
      <c r="N776" s="221" t="s">
        <v>41</v>
      </c>
      <c r="O776" s="36"/>
      <c r="P776" s="170">
        <f>O776*H776</f>
        <v>0</v>
      </c>
      <c r="Q776" s="170">
        <v>0.0208</v>
      </c>
      <c r="R776" s="170">
        <f>Q776*H776</f>
        <v>0.0416</v>
      </c>
      <c r="S776" s="170">
        <v>0</v>
      </c>
      <c r="T776" s="171">
        <f>S776*H776</f>
        <v>0</v>
      </c>
      <c r="AR776" s="18" t="s">
        <v>183</v>
      </c>
      <c r="AT776" s="18" t="s">
        <v>632</v>
      </c>
      <c r="AU776" s="18" t="s">
        <v>77</v>
      </c>
      <c r="AY776" s="18" t="s">
        <v>131</v>
      </c>
      <c r="BE776" s="172">
        <f>IF(N776="základní",J776,0)</f>
        <v>0</v>
      </c>
      <c r="BF776" s="172">
        <f>IF(N776="snížená",J776,0)</f>
        <v>0</v>
      </c>
      <c r="BG776" s="172">
        <f>IF(N776="zákl. přenesená",J776,0)</f>
        <v>0</v>
      </c>
      <c r="BH776" s="172">
        <f>IF(N776="sníž. přenesená",J776,0)</f>
        <v>0</v>
      </c>
      <c r="BI776" s="172">
        <f>IF(N776="nulová",J776,0)</f>
        <v>0</v>
      </c>
      <c r="BJ776" s="18" t="s">
        <v>74</v>
      </c>
      <c r="BK776" s="172">
        <f>ROUND(I776*H776,2)</f>
        <v>0</v>
      </c>
      <c r="BL776" s="18" t="s">
        <v>138</v>
      </c>
      <c r="BM776" s="18" t="s">
        <v>860</v>
      </c>
    </row>
    <row r="777" spans="2:47" s="1" customFormat="1" ht="27">
      <c r="B777" s="35"/>
      <c r="D777" s="174" t="s">
        <v>228</v>
      </c>
      <c r="F777" s="203" t="s">
        <v>851</v>
      </c>
      <c r="I777" s="134"/>
      <c r="L777" s="35"/>
      <c r="M777" s="64"/>
      <c r="N777" s="36"/>
      <c r="O777" s="36"/>
      <c r="P777" s="36"/>
      <c r="Q777" s="36"/>
      <c r="R777" s="36"/>
      <c r="S777" s="36"/>
      <c r="T777" s="65"/>
      <c r="AT777" s="18" t="s">
        <v>228</v>
      </c>
      <c r="AU777" s="18" t="s">
        <v>77</v>
      </c>
    </row>
    <row r="778" spans="2:51" s="11" customFormat="1" ht="13.5">
      <c r="B778" s="173"/>
      <c r="D778" s="174" t="s">
        <v>140</v>
      </c>
      <c r="E778" s="175" t="s">
        <v>19</v>
      </c>
      <c r="F778" s="176" t="s">
        <v>861</v>
      </c>
      <c r="H778" s="177" t="s">
        <v>19</v>
      </c>
      <c r="I778" s="178"/>
      <c r="L778" s="173"/>
      <c r="M778" s="179"/>
      <c r="N778" s="180"/>
      <c r="O778" s="180"/>
      <c r="P778" s="180"/>
      <c r="Q778" s="180"/>
      <c r="R778" s="180"/>
      <c r="S778" s="180"/>
      <c r="T778" s="181"/>
      <c r="AT778" s="177" t="s">
        <v>140</v>
      </c>
      <c r="AU778" s="177" t="s">
        <v>77</v>
      </c>
      <c r="AV778" s="11" t="s">
        <v>74</v>
      </c>
      <c r="AW778" s="11" t="s">
        <v>34</v>
      </c>
      <c r="AX778" s="11" t="s">
        <v>70</v>
      </c>
      <c r="AY778" s="177" t="s">
        <v>131</v>
      </c>
    </row>
    <row r="779" spans="2:51" s="11" customFormat="1" ht="13.5">
      <c r="B779" s="173"/>
      <c r="D779" s="174" t="s">
        <v>140</v>
      </c>
      <c r="E779" s="175" t="s">
        <v>19</v>
      </c>
      <c r="F779" s="176" t="s">
        <v>862</v>
      </c>
      <c r="H779" s="177" t="s">
        <v>19</v>
      </c>
      <c r="I779" s="178"/>
      <c r="L779" s="173"/>
      <c r="M779" s="179"/>
      <c r="N779" s="180"/>
      <c r="O779" s="180"/>
      <c r="P779" s="180"/>
      <c r="Q779" s="180"/>
      <c r="R779" s="180"/>
      <c r="S779" s="180"/>
      <c r="T779" s="181"/>
      <c r="AT779" s="177" t="s">
        <v>140</v>
      </c>
      <c r="AU779" s="177" t="s">
        <v>77</v>
      </c>
      <c r="AV779" s="11" t="s">
        <v>74</v>
      </c>
      <c r="AW779" s="11" t="s">
        <v>34</v>
      </c>
      <c r="AX779" s="11" t="s">
        <v>70</v>
      </c>
      <c r="AY779" s="177" t="s">
        <v>131</v>
      </c>
    </row>
    <row r="780" spans="2:51" s="11" customFormat="1" ht="13.5">
      <c r="B780" s="173"/>
      <c r="D780" s="174" t="s">
        <v>140</v>
      </c>
      <c r="E780" s="175" t="s">
        <v>19</v>
      </c>
      <c r="F780" s="176" t="s">
        <v>863</v>
      </c>
      <c r="H780" s="177" t="s">
        <v>19</v>
      </c>
      <c r="I780" s="178"/>
      <c r="L780" s="173"/>
      <c r="M780" s="179"/>
      <c r="N780" s="180"/>
      <c r="O780" s="180"/>
      <c r="P780" s="180"/>
      <c r="Q780" s="180"/>
      <c r="R780" s="180"/>
      <c r="S780" s="180"/>
      <c r="T780" s="181"/>
      <c r="AT780" s="177" t="s">
        <v>140</v>
      </c>
      <c r="AU780" s="177" t="s">
        <v>77</v>
      </c>
      <c r="AV780" s="11" t="s">
        <v>74</v>
      </c>
      <c r="AW780" s="11" t="s">
        <v>34</v>
      </c>
      <c r="AX780" s="11" t="s">
        <v>70</v>
      </c>
      <c r="AY780" s="177" t="s">
        <v>131</v>
      </c>
    </row>
    <row r="781" spans="2:51" s="12" customFormat="1" ht="13.5">
      <c r="B781" s="182"/>
      <c r="D781" s="174" t="s">
        <v>140</v>
      </c>
      <c r="E781" s="183" t="s">
        <v>19</v>
      </c>
      <c r="F781" s="184" t="s">
        <v>77</v>
      </c>
      <c r="H781" s="185">
        <v>2</v>
      </c>
      <c r="I781" s="186"/>
      <c r="L781" s="182"/>
      <c r="M781" s="187"/>
      <c r="N781" s="188"/>
      <c r="O781" s="188"/>
      <c r="P781" s="188"/>
      <c r="Q781" s="188"/>
      <c r="R781" s="188"/>
      <c r="S781" s="188"/>
      <c r="T781" s="189"/>
      <c r="AT781" s="183" t="s">
        <v>140</v>
      </c>
      <c r="AU781" s="183" t="s">
        <v>77</v>
      </c>
      <c r="AV781" s="12" t="s">
        <v>77</v>
      </c>
      <c r="AW781" s="12" t="s">
        <v>34</v>
      </c>
      <c r="AX781" s="12" t="s">
        <v>70</v>
      </c>
      <c r="AY781" s="183" t="s">
        <v>131</v>
      </c>
    </row>
    <row r="782" spans="2:51" s="13" customFormat="1" ht="13.5">
      <c r="B782" s="190"/>
      <c r="D782" s="191" t="s">
        <v>140</v>
      </c>
      <c r="E782" s="192" t="s">
        <v>19</v>
      </c>
      <c r="F782" s="193" t="s">
        <v>143</v>
      </c>
      <c r="H782" s="194">
        <v>2</v>
      </c>
      <c r="I782" s="195"/>
      <c r="L782" s="190"/>
      <c r="M782" s="196"/>
      <c r="N782" s="197"/>
      <c r="O782" s="197"/>
      <c r="P782" s="197"/>
      <c r="Q782" s="197"/>
      <c r="R782" s="197"/>
      <c r="S782" s="197"/>
      <c r="T782" s="198"/>
      <c r="AT782" s="199" t="s">
        <v>140</v>
      </c>
      <c r="AU782" s="199" t="s">
        <v>77</v>
      </c>
      <c r="AV782" s="13" t="s">
        <v>138</v>
      </c>
      <c r="AW782" s="13" t="s">
        <v>34</v>
      </c>
      <c r="AX782" s="13" t="s">
        <v>74</v>
      </c>
      <c r="AY782" s="199" t="s">
        <v>131</v>
      </c>
    </row>
    <row r="783" spans="2:65" s="1" customFormat="1" ht="22.5" customHeight="1">
      <c r="B783" s="160"/>
      <c r="C783" s="161" t="s">
        <v>864</v>
      </c>
      <c r="D783" s="161" t="s">
        <v>133</v>
      </c>
      <c r="E783" s="162" t="s">
        <v>865</v>
      </c>
      <c r="F783" s="163" t="s">
        <v>866</v>
      </c>
      <c r="G783" s="164" t="s">
        <v>256</v>
      </c>
      <c r="H783" s="165">
        <v>8</v>
      </c>
      <c r="I783" s="166"/>
      <c r="J783" s="167">
        <f>ROUND(I783*H783,2)</f>
        <v>0</v>
      </c>
      <c r="K783" s="163" t="s">
        <v>137</v>
      </c>
      <c r="L783" s="35"/>
      <c r="M783" s="168" t="s">
        <v>19</v>
      </c>
      <c r="N783" s="169" t="s">
        <v>41</v>
      </c>
      <c r="O783" s="36"/>
      <c r="P783" s="170">
        <f>O783*H783</f>
        <v>0</v>
      </c>
      <c r="Q783" s="170">
        <v>0.0117</v>
      </c>
      <c r="R783" s="170">
        <f>Q783*H783</f>
        <v>0.0936</v>
      </c>
      <c r="S783" s="170">
        <v>0</v>
      </c>
      <c r="T783" s="171">
        <f>S783*H783</f>
        <v>0</v>
      </c>
      <c r="AR783" s="18" t="s">
        <v>138</v>
      </c>
      <c r="AT783" s="18" t="s">
        <v>133</v>
      </c>
      <c r="AU783" s="18" t="s">
        <v>77</v>
      </c>
      <c r="AY783" s="18" t="s">
        <v>131</v>
      </c>
      <c r="BE783" s="172">
        <f>IF(N783="základní",J783,0)</f>
        <v>0</v>
      </c>
      <c r="BF783" s="172">
        <f>IF(N783="snížená",J783,0)</f>
        <v>0</v>
      </c>
      <c r="BG783" s="172">
        <f>IF(N783="zákl. přenesená",J783,0)</f>
        <v>0</v>
      </c>
      <c r="BH783" s="172">
        <f>IF(N783="sníž. přenesená",J783,0)</f>
        <v>0</v>
      </c>
      <c r="BI783" s="172">
        <f>IF(N783="nulová",J783,0)</f>
        <v>0</v>
      </c>
      <c r="BJ783" s="18" t="s">
        <v>74</v>
      </c>
      <c r="BK783" s="172">
        <f>ROUND(I783*H783,2)</f>
        <v>0</v>
      </c>
      <c r="BL783" s="18" t="s">
        <v>138</v>
      </c>
      <c r="BM783" s="18" t="s">
        <v>867</v>
      </c>
    </row>
    <row r="784" spans="2:47" s="1" customFormat="1" ht="40.5">
      <c r="B784" s="35"/>
      <c r="D784" s="174" t="s">
        <v>228</v>
      </c>
      <c r="F784" s="203" t="s">
        <v>868</v>
      </c>
      <c r="I784" s="134"/>
      <c r="L784" s="35"/>
      <c r="M784" s="64"/>
      <c r="N784" s="36"/>
      <c r="O784" s="36"/>
      <c r="P784" s="36"/>
      <c r="Q784" s="36"/>
      <c r="R784" s="36"/>
      <c r="S784" s="36"/>
      <c r="T784" s="65"/>
      <c r="AT784" s="18" t="s">
        <v>228</v>
      </c>
      <c r="AU784" s="18" t="s">
        <v>77</v>
      </c>
    </row>
    <row r="785" spans="2:51" s="11" customFormat="1" ht="13.5">
      <c r="B785" s="173"/>
      <c r="D785" s="174" t="s">
        <v>140</v>
      </c>
      <c r="E785" s="175" t="s">
        <v>19</v>
      </c>
      <c r="F785" s="176" t="s">
        <v>869</v>
      </c>
      <c r="H785" s="177" t="s">
        <v>19</v>
      </c>
      <c r="I785" s="178"/>
      <c r="L785" s="173"/>
      <c r="M785" s="179"/>
      <c r="N785" s="180"/>
      <c r="O785" s="180"/>
      <c r="P785" s="180"/>
      <c r="Q785" s="180"/>
      <c r="R785" s="180"/>
      <c r="S785" s="180"/>
      <c r="T785" s="181"/>
      <c r="AT785" s="177" t="s">
        <v>140</v>
      </c>
      <c r="AU785" s="177" t="s">
        <v>77</v>
      </c>
      <c r="AV785" s="11" t="s">
        <v>74</v>
      </c>
      <c r="AW785" s="11" t="s">
        <v>34</v>
      </c>
      <c r="AX785" s="11" t="s">
        <v>70</v>
      </c>
      <c r="AY785" s="177" t="s">
        <v>131</v>
      </c>
    </row>
    <row r="786" spans="2:51" s="12" customFormat="1" ht="13.5">
      <c r="B786" s="182"/>
      <c r="D786" s="174" t="s">
        <v>140</v>
      </c>
      <c r="E786" s="183" t="s">
        <v>19</v>
      </c>
      <c r="F786" s="184" t="s">
        <v>138</v>
      </c>
      <c r="H786" s="185">
        <v>4</v>
      </c>
      <c r="I786" s="186"/>
      <c r="L786" s="182"/>
      <c r="M786" s="187"/>
      <c r="N786" s="188"/>
      <c r="O786" s="188"/>
      <c r="P786" s="188"/>
      <c r="Q786" s="188"/>
      <c r="R786" s="188"/>
      <c r="S786" s="188"/>
      <c r="T786" s="189"/>
      <c r="AT786" s="183" t="s">
        <v>140</v>
      </c>
      <c r="AU786" s="183" t="s">
        <v>77</v>
      </c>
      <c r="AV786" s="12" t="s">
        <v>77</v>
      </c>
      <c r="AW786" s="12" t="s">
        <v>34</v>
      </c>
      <c r="AX786" s="12" t="s">
        <v>70</v>
      </c>
      <c r="AY786" s="183" t="s">
        <v>131</v>
      </c>
    </row>
    <row r="787" spans="2:51" s="11" customFormat="1" ht="13.5">
      <c r="B787" s="173"/>
      <c r="D787" s="174" t="s">
        <v>140</v>
      </c>
      <c r="E787" s="175" t="s">
        <v>19</v>
      </c>
      <c r="F787" s="176" t="s">
        <v>870</v>
      </c>
      <c r="H787" s="177" t="s">
        <v>19</v>
      </c>
      <c r="I787" s="178"/>
      <c r="L787" s="173"/>
      <c r="M787" s="179"/>
      <c r="N787" s="180"/>
      <c r="O787" s="180"/>
      <c r="P787" s="180"/>
      <c r="Q787" s="180"/>
      <c r="R787" s="180"/>
      <c r="S787" s="180"/>
      <c r="T787" s="181"/>
      <c r="AT787" s="177" t="s">
        <v>140</v>
      </c>
      <c r="AU787" s="177" t="s">
        <v>77</v>
      </c>
      <c r="AV787" s="11" t="s">
        <v>74</v>
      </c>
      <c r="AW787" s="11" t="s">
        <v>34</v>
      </c>
      <c r="AX787" s="11" t="s">
        <v>70</v>
      </c>
      <c r="AY787" s="177" t="s">
        <v>131</v>
      </c>
    </row>
    <row r="788" spans="2:51" s="12" customFormat="1" ht="13.5">
      <c r="B788" s="182"/>
      <c r="D788" s="174" t="s">
        <v>140</v>
      </c>
      <c r="E788" s="183" t="s">
        <v>19</v>
      </c>
      <c r="F788" s="184" t="s">
        <v>138</v>
      </c>
      <c r="H788" s="185">
        <v>4</v>
      </c>
      <c r="I788" s="186"/>
      <c r="L788" s="182"/>
      <c r="M788" s="187"/>
      <c r="N788" s="188"/>
      <c r="O788" s="188"/>
      <c r="P788" s="188"/>
      <c r="Q788" s="188"/>
      <c r="R788" s="188"/>
      <c r="S788" s="188"/>
      <c r="T788" s="189"/>
      <c r="AT788" s="183" t="s">
        <v>140</v>
      </c>
      <c r="AU788" s="183" t="s">
        <v>77</v>
      </c>
      <c r="AV788" s="12" t="s">
        <v>77</v>
      </c>
      <c r="AW788" s="12" t="s">
        <v>34</v>
      </c>
      <c r="AX788" s="12" t="s">
        <v>70</v>
      </c>
      <c r="AY788" s="183" t="s">
        <v>131</v>
      </c>
    </row>
    <row r="789" spans="2:51" s="13" customFormat="1" ht="13.5">
      <c r="B789" s="190"/>
      <c r="D789" s="191" t="s">
        <v>140</v>
      </c>
      <c r="E789" s="192" t="s">
        <v>19</v>
      </c>
      <c r="F789" s="193" t="s">
        <v>143</v>
      </c>
      <c r="H789" s="194">
        <v>8</v>
      </c>
      <c r="I789" s="195"/>
      <c r="L789" s="190"/>
      <c r="M789" s="196"/>
      <c r="N789" s="197"/>
      <c r="O789" s="197"/>
      <c r="P789" s="197"/>
      <c r="Q789" s="197"/>
      <c r="R789" s="197"/>
      <c r="S789" s="197"/>
      <c r="T789" s="198"/>
      <c r="AT789" s="199" t="s">
        <v>140</v>
      </c>
      <c r="AU789" s="199" t="s">
        <v>77</v>
      </c>
      <c r="AV789" s="13" t="s">
        <v>138</v>
      </c>
      <c r="AW789" s="13" t="s">
        <v>34</v>
      </c>
      <c r="AX789" s="13" t="s">
        <v>74</v>
      </c>
      <c r="AY789" s="199" t="s">
        <v>131</v>
      </c>
    </row>
    <row r="790" spans="2:65" s="1" customFormat="1" ht="22.5" customHeight="1">
      <c r="B790" s="160"/>
      <c r="C790" s="161" t="s">
        <v>871</v>
      </c>
      <c r="D790" s="161" t="s">
        <v>133</v>
      </c>
      <c r="E790" s="162" t="s">
        <v>872</v>
      </c>
      <c r="F790" s="163" t="s">
        <v>873</v>
      </c>
      <c r="G790" s="164" t="s">
        <v>256</v>
      </c>
      <c r="H790" s="165">
        <v>32</v>
      </c>
      <c r="I790" s="166"/>
      <c r="J790" s="167">
        <f>ROUND(I790*H790,2)</f>
        <v>0</v>
      </c>
      <c r="K790" s="163" t="s">
        <v>137</v>
      </c>
      <c r="L790" s="35"/>
      <c r="M790" s="168" t="s">
        <v>19</v>
      </c>
      <c r="N790" s="169" t="s">
        <v>41</v>
      </c>
      <c r="O790" s="36"/>
      <c r="P790" s="170">
        <f>O790*H790</f>
        <v>0</v>
      </c>
      <c r="Q790" s="170">
        <v>1.1284E-05</v>
      </c>
      <c r="R790" s="170">
        <f>Q790*H790</f>
        <v>0.000361088</v>
      </c>
      <c r="S790" s="170">
        <v>0</v>
      </c>
      <c r="T790" s="171">
        <f>S790*H790</f>
        <v>0</v>
      </c>
      <c r="AR790" s="18" t="s">
        <v>138</v>
      </c>
      <c r="AT790" s="18" t="s">
        <v>133</v>
      </c>
      <c r="AU790" s="18" t="s">
        <v>77</v>
      </c>
      <c r="AY790" s="18" t="s">
        <v>131</v>
      </c>
      <c r="BE790" s="172">
        <f>IF(N790="základní",J790,0)</f>
        <v>0</v>
      </c>
      <c r="BF790" s="172">
        <f>IF(N790="snížená",J790,0)</f>
        <v>0</v>
      </c>
      <c r="BG790" s="172">
        <f>IF(N790="zákl. přenesená",J790,0)</f>
        <v>0</v>
      </c>
      <c r="BH790" s="172">
        <f>IF(N790="sníž. přenesená",J790,0)</f>
        <v>0</v>
      </c>
      <c r="BI790" s="172">
        <f>IF(N790="nulová",J790,0)</f>
        <v>0</v>
      </c>
      <c r="BJ790" s="18" t="s">
        <v>74</v>
      </c>
      <c r="BK790" s="172">
        <f>ROUND(I790*H790,2)</f>
        <v>0</v>
      </c>
      <c r="BL790" s="18" t="s">
        <v>138</v>
      </c>
      <c r="BM790" s="18" t="s">
        <v>874</v>
      </c>
    </row>
    <row r="791" spans="2:47" s="1" customFormat="1" ht="27">
      <c r="B791" s="35"/>
      <c r="D791" s="174" t="s">
        <v>228</v>
      </c>
      <c r="F791" s="203" t="s">
        <v>875</v>
      </c>
      <c r="I791" s="134"/>
      <c r="L791" s="35"/>
      <c r="M791" s="64"/>
      <c r="N791" s="36"/>
      <c r="O791" s="36"/>
      <c r="P791" s="36"/>
      <c r="Q791" s="36"/>
      <c r="R791" s="36"/>
      <c r="S791" s="36"/>
      <c r="T791" s="65"/>
      <c r="AT791" s="18" t="s">
        <v>228</v>
      </c>
      <c r="AU791" s="18" t="s">
        <v>77</v>
      </c>
    </row>
    <row r="792" spans="2:51" s="11" customFormat="1" ht="13.5">
      <c r="B792" s="173"/>
      <c r="D792" s="174" t="s">
        <v>140</v>
      </c>
      <c r="E792" s="175" t="s">
        <v>19</v>
      </c>
      <c r="F792" s="176" t="s">
        <v>876</v>
      </c>
      <c r="H792" s="177" t="s">
        <v>19</v>
      </c>
      <c r="I792" s="178"/>
      <c r="L792" s="173"/>
      <c r="M792" s="179"/>
      <c r="N792" s="180"/>
      <c r="O792" s="180"/>
      <c r="P792" s="180"/>
      <c r="Q792" s="180"/>
      <c r="R792" s="180"/>
      <c r="S792" s="180"/>
      <c r="T792" s="181"/>
      <c r="AT792" s="177" t="s">
        <v>140</v>
      </c>
      <c r="AU792" s="177" t="s">
        <v>77</v>
      </c>
      <c r="AV792" s="11" t="s">
        <v>74</v>
      </c>
      <c r="AW792" s="11" t="s">
        <v>34</v>
      </c>
      <c r="AX792" s="11" t="s">
        <v>70</v>
      </c>
      <c r="AY792" s="177" t="s">
        <v>131</v>
      </c>
    </row>
    <row r="793" spans="2:51" s="12" customFormat="1" ht="13.5">
      <c r="B793" s="182"/>
      <c r="D793" s="174" t="s">
        <v>140</v>
      </c>
      <c r="E793" s="183" t="s">
        <v>19</v>
      </c>
      <c r="F793" s="184" t="s">
        <v>327</v>
      </c>
      <c r="H793" s="185">
        <v>24</v>
      </c>
      <c r="I793" s="186"/>
      <c r="L793" s="182"/>
      <c r="M793" s="187"/>
      <c r="N793" s="188"/>
      <c r="O793" s="188"/>
      <c r="P793" s="188"/>
      <c r="Q793" s="188"/>
      <c r="R793" s="188"/>
      <c r="S793" s="188"/>
      <c r="T793" s="189"/>
      <c r="AT793" s="183" t="s">
        <v>140</v>
      </c>
      <c r="AU793" s="183" t="s">
        <v>77</v>
      </c>
      <c r="AV793" s="12" t="s">
        <v>77</v>
      </c>
      <c r="AW793" s="12" t="s">
        <v>34</v>
      </c>
      <c r="AX793" s="12" t="s">
        <v>70</v>
      </c>
      <c r="AY793" s="183" t="s">
        <v>131</v>
      </c>
    </row>
    <row r="794" spans="2:51" s="11" customFormat="1" ht="13.5">
      <c r="B794" s="173"/>
      <c r="D794" s="174" t="s">
        <v>140</v>
      </c>
      <c r="E794" s="175" t="s">
        <v>19</v>
      </c>
      <c r="F794" s="176" t="s">
        <v>877</v>
      </c>
      <c r="H794" s="177" t="s">
        <v>19</v>
      </c>
      <c r="I794" s="178"/>
      <c r="L794" s="173"/>
      <c r="M794" s="179"/>
      <c r="N794" s="180"/>
      <c r="O794" s="180"/>
      <c r="P794" s="180"/>
      <c r="Q794" s="180"/>
      <c r="R794" s="180"/>
      <c r="S794" s="180"/>
      <c r="T794" s="181"/>
      <c r="AT794" s="177" t="s">
        <v>140</v>
      </c>
      <c r="AU794" s="177" t="s">
        <v>77</v>
      </c>
      <c r="AV794" s="11" t="s">
        <v>74</v>
      </c>
      <c r="AW794" s="11" t="s">
        <v>34</v>
      </c>
      <c r="AX794" s="11" t="s">
        <v>70</v>
      </c>
      <c r="AY794" s="177" t="s">
        <v>131</v>
      </c>
    </row>
    <row r="795" spans="2:51" s="12" customFormat="1" ht="13.5">
      <c r="B795" s="182"/>
      <c r="D795" s="174" t="s">
        <v>140</v>
      </c>
      <c r="E795" s="183" t="s">
        <v>19</v>
      </c>
      <c r="F795" s="184" t="s">
        <v>878</v>
      </c>
      <c r="H795" s="185">
        <v>8</v>
      </c>
      <c r="I795" s="186"/>
      <c r="L795" s="182"/>
      <c r="M795" s="187"/>
      <c r="N795" s="188"/>
      <c r="O795" s="188"/>
      <c r="P795" s="188"/>
      <c r="Q795" s="188"/>
      <c r="R795" s="188"/>
      <c r="S795" s="188"/>
      <c r="T795" s="189"/>
      <c r="AT795" s="183" t="s">
        <v>140</v>
      </c>
      <c r="AU795" s="183" t="s">
        <v>77</v>
      </c>
      <c r="AV795" s="12" t="s">
        <v>77</v>
      </c>
      <c r="AW795" s="12" t="s">
        <v>34</v>
      </c>
      <c r="AX795" s="12" t="s">
        <v>70</v>
      </c>
      <c r="AY795" s="183" t="s">
        <v>131</v>
      </c>
    </row>
    <row r="796" spans="2:51" s="13" customFormat="1" ht="13.5">
      <c r="B796" s="190"/>
      <c r="D796" s="191" t="s">
        <v>140</v>
      </c>
      <c r="E796" s="192" t="s">
        <v>19</v>
      </c>
      <c r="F796" s="193" t="s">
        <v>143</v>
      </c>
      <c r="H796" s="194">
        <v>32</v>
      </c>
      <c r="I796" s="195"/>
      <c r="L796" s="190"/>
      <c r="M796" s="196"/>
      <c r="N796" s="197"/>
      <c r="O796" s="197"/>
      <c r="P796" s="197"/>
      <c r="Q796" s="197"/>
      <c r="R796" s="197"/>
      <c r="S796" s="197"/>
      <c r="T796" s="198"/>
      <c r="AT796" s="199" t="s">
        <v>140</v>
      </c>
      <c r="AU796" s="199" t="s">
        <v>77</v>
      </c>
      <c r="AV796" s="13" t="s">
        <v>138</v>
      </c>
      <c r="AW796" s="13" t="s">
        <v>34</v>
      </c>
      <c r="AX796" s="13" t="s">
        <v>74</v>
      </c>
      <c r="AY796" s="199" t="s">
        <v>131</v>
      </c>
    </row>
    <row r="797" spans="2:65" s="1" customFormat="1" ht="31.5" customHeight="1">
      <c r="B797" s="160"/>
      <c r="C797" s="161" t="s">
        <v>879</v>
      </c>
      <c r="D797" s="161" t="s">
        <v>133</v>
      </c>
      <c r="E797" s="162" t="s">
        <v>880</v>
      </c>
      <c r="F797" s="163" t="s">
        <v>881</v>
      </c>
      <c r="G797" s="164" t="s">
        <v>256</v>
      </c>
      <c r="H797" s="165">
        <v>32</v>
      </c>
      <c r="I797" s="166"/>
      <c r="J797" s="167">
        <f>ROUND(I797*H797,2)</f>
        <v>0</v>
      </c>
      <c r="K797" s="163" t="s">
        <v>137</v>
      </c>
      <c r="L797" s="35"/>
      <c r="M797" s="168" t="s">
        <v>19</v>
      </c>
      <c r="N797" s="169" t="s">
        <v>41</v>
      </c>
      <c r="O797" s="36"/>
      <c r="P797" s="170">
        <f>O797*H797</f>
        <v>0</v>
      </c>
      <c r="Q797" s="170">
        <v>4.2484E-05</v>
      </c>
      <c r="R797" s="170">
        <f>Q797*H797</f>
        <v>0.001359488</v>
      </c>
      <c r="S797" s="170">
        <v>0</v>
      </c>
      <c r="T797" s="171">
        <f>S797*H797</f>
        <v>0</v>
      </c>
      <c r="AR797" s="18" t="s">
        <v>138</v>
      </c>
      <c r="AT797" s="18" t="s">
        <v>133</v>
      </c>
      <c r="AU797" s="18" t="s">
        <v>77</v>
      </c>
      <c r="AY797" s="18" t="s">
        <v>131</v>
      </c>
      <c r="BE797" s="172">
        <f>IF(N797="základní",J797,0)</f>
        <v>0</v>
      </c>
      <c r="BF797" s="172">
        <f>IF(N797="snížená",J797,0)</f>
        <v>0</v>
      </c>
      <c r="BG797" s="172">
        <f>IF(N797="zákl. přenesená",J797,0)</f>
        <v>0</v>
      </c>
      <c r="BH797" s="172">
        <f>IF(N797="sníž. přenesená",J797,0)</f>
        <v>0</v>
      </c>
      <c r="BI797" s="172">
        <f>IF(N797="nulová",J797,0)</f>
        <v>0</v>
      </c>
      <c r="BJ797" s="18" t="s">
        <v>74</v>
      </c>
      <c r="BK797" s="172">
        <f>ROUND(I797*H797,2)</f>
        <v>0</v>
      </c>
      <c r="BL797" s="18" t="s">
        <v>138</v>
      </c>
      <c r="BM797" s="18" t="s">
        <v>882</v>
      </c>
    </row>
    <row r="798" spans="2:47" s="1" customFormat="1" ht="27">
      <c r="B798" s="35"/>
      <c r="D798" s="174" t="s">
        <v>228</v>
      </c>
      <c r="F798" s="203" t="s">
        <v>883</v>
      </c>
      <c r="I798" s="134"/>
      <c r="L798" s="35"/>
      <c r="M798" s="64"/>
      <c r="N798" s="36"/>
      <c r="O798" s="36"/>
      <c r="P798" s="36"/>
      <c r="Q798" s="36"/>
      <c r="R798" s="36"/>
      <c r="S798" s="36"/>
      <c r="T798" s="65"/>
      <c r="AT798" s="18" t="s">
        <v>228</v>
      </c>
      <c r="AU798" s="18" t="s">
        <v>77</v>
      </c>
    </row>
    <row r="799" spans="2:51" s="11" customFormat="1" ht="13.5">
      <c r="B799" s="173"/>
      <c r="D799" s="174" t="s">
        <v>140</v>
      </c>
      <c r="E799" s="175" t="s">
        <v>19</v>
      </c>
      <c r="F799" s="176" t="s">
        <v>876</v>
      </c>
      <c r="H799" s="177" t="s">
        <v>19</v>
      </c>
      <c r="I799" s="178"/>
      <c r="L799" s="173"/>
      <c r="M799" s="179"/>
      <c r="N799" s="180"/>
      <c r="O799" s="180"/>
      <c r="P799" s="180"/>
      <c r="Q799" s="180"/>
      <c r="R799" s="180"/>
      <c r="S799" s="180"/>
      <c r="T799" s="181"/>
      <c r="AT799" s="177" t="s">
        <v>140</v>
      </c>
      <c r="AU799" s="177" t="s">
        <v>77</v>
      </c>
      <c r="AV799" s="11" t="s">
        <v>74</v>
      </c>
      <c r="AW799" s="11" t="s">
        <v>34</v>
      </c>
      <c r="AX799" s="11" t="s">
        <v>70</v>
      </c>
      <c r="AY799" s="177" t="s">
        <v>131</v>
      </c>
    </row>
    <row r="800" spans="2:51" s="12" customFormat="1" ht="13.5">
      <c r="B800" s="182"/>
      <c r="D800" s="174" t="s">
        <v>140</v>
      </c>
      <c r="E800" s="183" t="s">
        <v>19</v>
      </c>
      <c r="F800" s="184" t="s">
        <v>327</v>
      </c>
      <c r="H800" s="185">
        <v>24</v>
      </c>
      <c r="I800" s="186"/>
      <c r="L800" s="182"/>
      <c r="M800" s="187"/>
      <c r="N800" s="188"/>
      <c r="O800" s="188"/>
      <c r="P800" s="188"/>
      <c r="Q800" s="188"/>
      <c r="R800" s="188"/>
      <c r="S800" s="188"/>
      <c r="T800" s="189"/>
      <c r="AT800" s="183" t="s">
        <v>140</v>
      </c>
      <c r="AU800" s="183" t="s">
        <v>77</v>
      </c>
      <c r="AV800" s="12" t="s">
        <v>77</v>
      </c>
      <c r="AW800" s="12" t="s">
        <v>34</v>
      </c>
      <c r="AX800" s="12" t="s">
        <v>70</v>
      </c>
      <c r="AY800" s="183" t="s">
        <v>131</v>
      </c>
    </row>
    <row r="801" spans="2:51" s="11" customFormat="1" ht="13.5">
      <c r="B801" s="173"/>
      <c r="D801" s="174" t="s">
        <v>140</v>
      </c>
      <c r="E801" s="175" t="s">
        <v>19</v>
      </c>
      <c r="F801" s="176" t="s">
        <v>877</v>
      </c>
      <c r="H801" s="177" t="s">
        <v>19</v>
      </c>
      <c r="I801" s="178"/>
      <c r="L801" s="173"/>
      <c r="M801" s="179"/>
      <c r="N801" s="180"/>
      <c r="O801" s="180"/>
      <c r="P801" s="180"/>
      <c r="Q801" s="180"/>
      <c r="R801" s="180"/>
      <c r="S801" s="180"/>
      <c r="T801" s="181"/>
      <c r="AT801" s="177" t="s">
        <v>140</v>
      </c>
      <c r="AU801" s="177" t="s">
        <v>77</v>
      </c>
      <c r="AV801" s="11" t="s">
        <v>74</v>
      </c>
      <c r="AW801" s="11" t="s">
        <v>34</v>
      </c>
      <c r="AX801" s="11" t="s">
        <v>70</v>
      </c>
      <c r="AY801" s="177" t="s">
        <v>131</v>
      </c>
    </row>
    <row r="802" spans="2:51" s="12" customFormat="1" ht="13.5">
      <c r="B802" s="182"/>
      <c r="D802" s="174" t="s">
        <v>140</v>
      </c>
      <c r="E802" s="183" t="s">
        <v>19</v>
      </c>
      <c r="F802" s="184" t="s">
        <v>878</v>
      </c>
      <c r="H802" s="185">
        <v>8</v>
      </c>
      <c r="I802" s="186"/>
      <c r="L802" s="182"/>
      <c r="M802" s="187"/>
      <c r="N802" s="188"/>
      <c r="O802" s="188"/>
      <c r="P802" s="188"/>
      <c r="Q802" s="188"/>
      <c r="R802" s="188"/>
      <c r="S802" s="188"/>
      <c r="T802" s="189"/>
      <c r="AT802" s="183" t="s">
        <v>140</v>
      </c>
      <c r="AU802" s="183" t="s">
        <v>77</v>
      </c>
      <c r="AV802" s="12" t="s">
        <v>77</v>
      </c>
      <c r="AW802" s="12" t="s">
        <v>34</v>
      </c>
      <c r="AX802" s="12" t="s">
        <v>70</v>
      </c>
      <c r="AY802" s="183" t="s">
        <v>131</v>
      </c>
    </row>
    <row r="803" spans="2:51" s="13" customFormat="1" ht="13.5">
      <c r="B803" s="190"/>
      <c r="D803" s="191" t="s">
        <v>140</v>
      </c>
      <c r="E803" s="192" t="s">
        <v>19</v>
      </c>
      <c r="F803" s="193" t="s">
        <v>143</v>
      </c>
      <c r="H803" s="194">
        <v>32</v>
      </c>
      <c r="I803" s="195"/>
      <c r="L803" s="190"/>
      <c r="M803" s="196"/>
      <c r="N803" s="197"/>
      <c r="O803" s="197"/>
      <c r="P803" s="197"/>
      <c r="Q803" s="197"/>
      <c r="R803" s="197"/>
      <c r="S803" s="197"/>
      <c r="T803" s="198"/>
      <c r="AT803" s="199" t="s">
        <v>140</v>
      </c>
      <c r="AU803" s="199" t="s">
        <v>77</v>
      </c>
      <c r="AV803" s="13" t="s">
        <v>138</v>
      </c>
      <c r="AW803" s="13" t="s">
        <v>34</v>
      </c>
      <c r="AX803" s="13" t="s">
        <v>74</v>
      </c>
      <c r="AY803" s="199" t="s">
        <v>131</v>
      </c>
    </row>
    <row r="804" spans="2:65" s="1" customFormat="1" ht="22.5" customHeight="1">
      <c r="B804" s="160"/>
      <c r="C804" s="161" t="s">
        <v>884</v>
      </c>
      <c r="D804" s="161" t="s">
        <v>133</v>
      </c>
      <c r="E804" s="162" t="s">
        <v>885</v>
      </c>
      <c r="F804" s="163" t="s">
        <v>886</v>
      </c>
      <c r="G804" s="164" t="s">
        <v>136</v>
      </c>
      <c r="H804" s="165">
        <v>0.927</v>
      </c>
      <c r="I804" s="166"/>
      <c r="J804" s="167">
        <f>ROUND(I804*H804,2)</f>
        <v>0</v>
      </c>
      <c r="K804" s="163" t="s">
        <v>137</v>
      </c>
      <c r="L804" s="35"/>
      <c r="M804" s="168" t="s">
        <v>19</v>
      </c>
      <c r="N804" s="169" t="s">
        <v>41</v>
      </c>
      <c r="O804" s="36"/>
      <c r="P804" s="170">
        <f>O804*H804</f>
        <v>0</v>
      </c>
      <c r="Q804" s="170">
        <v>0</v>
      </c>
      <c r="R804" s="170">
        <f>Q804*H804</f>
        <v>0</v>
      </c>
      <c r="S804" s="170">
        <v>1.95</v>
      </c>
      <c r="T804" s="171">
        <f>S804*H804</f>
        <v>1.80765</v>
      </c>
      <c r="AR804" s="18" t="s">
        <v>138</v>
      </c>
      <c r="AT804" s="18" t="s">
        <v>133</v>
      </c>
      <c r="AU804" s="18" t="s">
        <v>77</v>
      </c>
      <c r="AY804" s="18" t="s">
        <v>131</v>
      </c>
      <c r="BE804" s="172">
        <f>IF(N804="základní",J804,0)</f>
        <v>0</v>
      </c>
      <c r="BF804" s="172">
        <f>IF(N804="snížená",J804,0)</f>
        <v>0</v>
      </c>
      <c r="BG804" s="172">
        <f>IF(N804="zákl. přenesená",J804,0)</f>
        <v>0</v>
      </c>
      <c r="BH804" s="172">
        <f>IF(N804="sníž. přenesená",J804,0)</f>
        <v>0</v>
      </c>
      <c r="BI804" s="172">
        <f>IF(N804="nulová",J804,0)</f>
        <v>0</v>
      </c>
      <c r="BJ804" s="18" t="s">
        <v>74</v>
      </c>
      <c r="BK804" s="172">
        <f>ROUND(I804*H804,2)</f>
        <v>0</v>
      </c>
      <c r="BL804" s="18" t="s">
        <v>138</v>
      </c>
      <c r="BM804" s="18" t="s">
        <v>887</v>
      </c>
    </row>
    <row r="805" spans="2:51" s="11" customFormat="1" ht="13.5">
      <c r="B805" s="173"/>
      <c r="D805" s="174" t="s">
        <v>140</v>
      </c>
      <c r="E805" s="175" t="s">
        <v>19</v>
      </c>
      <c r="F805" s="176" t="s">
        <v>888</v>
      </c>
      <c r="H805" s="177" t="s">
        <v>19</v>
      </c>
      <c r="I805" s="178"/>
      <c r="L805" s="173"/>
      <c r="M805" s="179"/>
      <c r="N805" s="180"/>
      <c r="O805" s="180"/>
      <c r="P805" s="180"/>
      <c r="Q805" s="180"/>
      <c r="R805" s="180"/>
      <c r="S805" s="180"/>
      <c r="T805" s="181"/>
      <c r="AT805" s="177" t="s">
        <v>140</v>
      </c>
      <c r="AU805" s="177" t="s">
        <v>77</v>
      </c>
      <c r="AV805" s="11" t="s">
        <v>74</v>
      </c>
      <c r="AW805" s="11" t="s">
        <v>34</v>
      </c>
      <c r="AX805" s="11" t="s">
        <v>70</v>
      </c>
      <c r="AY805" s="177" t="s">
        <v>131</v>
      </c>
    </row>
    <row r="806" spans="2:51" s="12" customFormat="1" ht="13.5">
      <c r="B806" s="182"/>
      <c r="D806" s="174" t="s">
        <v>140</v>
      </c>
      <c r="E806" s="183" t="s">
        <v>19</v>
      </c>
      <c r="F806" s="184" t="s">
        <v>501</v>
      </c>
      <c r="H806" s="185">
        <v>0.927</v>
      </c>
      <c r="I806" s="186"/>
      <c r="L806" s="182"/>
      <c r="M806" s="187"/>
      <c r="N806" s="188"/>
      <c r="O806" s="188"/>
      <c r="P806" s="188"/>
      <c r="Q806" s="188"/>
      <c r="R806" s="188"/>
      <c r="S806" s="188"/>
      <c r="T806" s="189"/>
      <c r="AT806" s="183" t="s">
        <v>140</v>
      </c>
      <c r="AU806" s="183" t="s">
        <v>77</v>
      </c>
      <c r="AV806" s="12" t="s">
        <v>77</v>
      </c>
      <c r="AW806" s="12" t="s">
        <v>34</v>
      </c>
      <c r="AX806" s="12" t="s">
        <v>70</v>
      </c>
      <c r="AY806" s="183" t="s">
        <v>131</v>
      </c>
    </row>
    <row r="807" spans="2:51" s="13" customFormat="1" ht="13.5">
      <c r="B807" s="190"/>
      <c r="D807" s="191" t="s">
        <v>140</v>
      </c>
      <c r="E807" s="192" t="s">
        <v>19</v>
      </c>
      <c r="F807" s="193" t="s">
        <v>143</v>
      </c>
      <c r="H807" s="194">
        <v>0.927</v>
      </c>
      <c r="I807" s="195"/>
      <c r="L807" s="190"/>
      <c r="M807" s="196"/>
      <c r="N807" s="197"/>
      <c r="O807" s="197"/>
      <c r="P807" s="197"/>
      <c r="Q807" s="197"/>
      <c r="R807" s="197"/>
      <c r="S807" s="197"/>
      <c r="T807" s="198"/>
      <c r="AT807" s="199" t="s">
        <v>140</v>
      </c>
      <c r="AU807" s="199" t="s">
        <v>77</v>
      </c>
      <c r="AV807" s="13" t="s">
        <v>138</v>
      </c>
      <c r="AW807" s="13" t="s">
        <v>34</v>
      </c>
      <c r="AX807" s="13" t="s">
        <v>74</v>
      </c>
      <c r="AY807" s="199" t="s">
        <v>131</v>
      </c>
    </row>
    <row r="808" spans="2:65" s="1" customFormat="1" ht="22.5" customHeight="1">
      <c r="B808" s="160"/>
      <c r="C808" s="161" t="s">
        <v>889</v>
      </c>
      <c r="D808" s="161" t="s">
        <v>133</v>
      </c>
      <c r="E808" s="162" t="s">
        <v>890</v>
      </c>
      <c r="F808" s="163" t="s">
        <v>891</v>
      </c>
      <c r="G808" s="164" t="s">
        <v>136</v>
      </c>
      <c r="H808" s="165">
        <v>0.452</v>
      </c>
      <c r="I808" s="166"/>
      <c r="J808" s="167">
        <f>ROUND(I808*H808,2)</f>
        <v>0</v>
      </c>
      <c r="K808" s="163" t="s">
        <v>137</v>
      </c>
      <c r="L808" s="35"/>
      <c r="M808" s="168" t="s">
        <v>19</v>
      </c>
      <c r="N808" s="169" t="s">
        <v>41</v>
      </c>
      <c r="O808" s="36"/>
      <c r="P808" s="170">
        <f>O808*H808</f>
        <v>0</v>
      </c>
      <c r="Q808" s="170">
        <v>0</v>
      </c>
      <c r="R808" s="170">
        <f>Q808*H808</f>
        <v>0</v>
      </c>
      <c r="S808" s="170">
        <v>2.2</v>
      </c>
      <c r="T808" s="171">
        <f>S808*H808</f>
        <v>0.9944000000000001</v>
      </c>
      <c r="AR808" s="18" t="s">
        <v>138</v>
      </c>
      <c r="AT808" s="18" t="s">
        <v>133</v>
      </c>
      <c r="AU808" s="18" t="s">
        <v>77</v>
      </c>
      <c r="AY808" s="18" t="s">
        <v>131</v>
      </c>
      <c r="BE808" s="172">
        <f>IF(N808="základní",J808,0)</f>
        <v>0</v>
      </c>
      <c r="BF808" s="172">
        <f>IF(N808="snížená",J808,0)</f>
        <v>0</v>
      </c>
      <c r="BG808" s="172">
        <f>IF(N808="zákl. přenesená",J808,0)</f>
        <v>0</v>
      </c>
      <c r="BH808" s="172">
        <f>IF(N808="sníž. přenesená",J808,0)</f>
        <v>0</v>
      </c>
      <c r="BI808" s="172">
        <f>IF(N808="nulová",J808,0)</f>
        <v>0</v>
      </c>
      <c r="BJ808" s="18" t="s">
        <v>74</v>
      </c>
      <c r="BK808" s="172">
        <f>ROUND(I808*H808,2)</f>
        <v>0</v>
      </c>
      <c r="BL808" s="18" t="s">
        <v>138</v>
      </c>
      <c r="BM808" s="18" t="s">
        <v>892</v>
      </c>
    </row>
    <row r="809" spans="2:51" s="11" customFormat="1" ht="13.5">
      <c r="B809" s="173"/>
      <c r="D809" s="174" t="s">
        <v>140</v>
      </c>
      <c r="E809" s="175" t="s">
        <v>19</v>
      </c>
      <c r="F809" s="176" t="s">
        <v>893</v>
      </c>
      <c r="H809" s="177" t="s">
        <v>19</v>
      </c>
      <c r="I809" s="178"/>
      <c r="L809" s="173"/>
      <c r="M809" s="179"/>
      <c r="N809" s="180"/>
      <c r="O809" s="180"/>
      <c r="P809" s="180"/>
      <c r="Q809" s="180"/>
      <c r="R809" s="180"/>
      <c r="S809" s="180"/>
      <c r="T809" s="181"/>
      <c r="AT809" s="177" t="s">
        <v>140</v>
      </c>
      <c r="AU809" s="177" t="s">
        <v>77</v>
      </c>
      <c r="AV809" s="11" t="s">
        <v>74</v>
      </c>
      <c r="AW809" s="11" t="s">
        <v>34</v>
      </c>
      <c r="AX809" s="11" t="s">
        <v>70</v>
      </c>
      <c r="AY809" s="177" t="s">
        <v>131</v>
      </c>
    </row>
    <row r="810" spans="2:51" s="12" customFormat="1" ht="13.5">
      <c r="B810" s="182"/>
      <c r="D810" s="174" t="s">
        <v>140</v>
      </c>
      <c r="E810" s="183" t="s">
        <v>19</v>
      </c>
      <c r="F810" s="184" t="s">
        <v>894</v>
      </c>
      <c r="H810" s="185">
        <v>0.452</v>
      </c>
      <c r="I810" s="186"/>
      <c r="L810" s="182"/>
      <c r="M810" s="187"/>
      <c r="N810" s="188"/>
      <c r="O810" s="188"/>
      <c r="P810" s="188"/>
      <c r="Q810" s="188"/>
      <c r="R810" s="188"/>
      <c r="S810" s="188"/>
      <c r="T810" s="189"/>
      <c r="AT810" s="183" t="s">
        <v>140</v>
      </c>
      <c r="AU810" s="183" t="s">
        <v>77</v>
      </c>
      <c r="AV810" s="12" t="s">
        <v>77</v>
      </c>
      <c r="AW810" s="12" t="s">
        <v>34</v>
      </c>
      <c r="AX810" s="12" t="s">
        <v>70</v>
      </c>
      <c r="AY810" s="183" t="s">
        <v>131</v>
      </c>
    </row>
    <row r="811" spans="2:51" s="13" customFormat="1" ht="13.5">
      <c r="B811" s="190"/>
      <c r="D811" s="191" t="s">
        <v>140</v>
      </c>
      <c r="E811" s="192" t="s">
        <v>19</v>
      </c>
      <c r="F811" s="193" t="s">
        <v>143</v>
      </c>
      <c r="H811" s="194">
        <v>0.452</v>
      </c>
      <c r="I811" s="195"/>
      <c r="L811" s="190"/>
      <c r="M811" s="196"/>
      <c r="N811" s="197"/>
      <c r="O811" s="197"/>
      <c r="P811" s="197"/>
      <c r="Q811" s="197"/>
      <c r="R811" s="197"/>
      <c r="S811" s="197"/>
      <c r="T811" s="198"/>
      <c r="AT811" s="199" t="s">
        <v>140</v>
      </c>
      <c r="AU811" s="199" t="s">
        <v>77</v>
      </c>
      <c r="AV811" s="13" t="s">
        <v>138</v>
      </c>
      <c r="AW811" s="13" t="s">
        <v>34</v>
      </c>
      <c r="AX811" s="13" t="s">
        <v>74</v>
      </c>
      <c r="AY811" s="199" t="s">
        <v>131</v>
      </c>
    </row>
    <row r="812" spans="2:65" s="1" customFormat="1" ht="22.5" customHeight="1">
      <c r="B812" s="160"/>
      <c r="C812" s="161" t="s">
        <v>895</v>
      </c>
      <c r="D812" s="161" t="s">
        <v>133</v>
      </c>
      <c r="E812" s="162" t="s">
        <v>896</v>
      </c>
      <c r="F812" s="163" t="s">
        <v>897</v>
      </c>
      <c r="G812" s="164" t="s">
        <v>212</v>
      </c>
      <c r="H812" s="165">
        <v>0.639</v>
      </c>
      <c r="I812" s="166"/>
      <c r="J812" s="167">
        <f>ROUND(I812*H812,2)</f>
        <v>0</v>
      </c>
      <c r="K812" s="163" t="s">
        <v>137</v>
      </c>
      <c r="L812" s="35"/>
      <c r="M812" s="168" t="s">
        <v>19</v>
      </c>
      <c r="N812" s="169" t="s">
        <v>41</v>
      </c>
      <c r="O812" s="36"/>
      <c r="P812" s="170">
        <f>O812*H812</f>
        <v>0</v>
      </c>
      <c r="Q812" s="170">
        <v>0</v>
      </c>
      <c r="R812" s="170">
        <f>Q812*H812</f>
        <v>0</v>
      </c>
      <c r="S812" s="170">
        <v>0.57</v>
      </c>
      <c r="T812" s="171">
        <f>S812*H812</f>
        <v>0.36423</v>
      </c>
      <c r="AR812" s="18" t="s">
        <v>138</v>
      </c>
      <c r="AT812" s="18" t="s">
        <v>133</v>
      </c>
      <c r="AU812" s="18" t="s">
        <v>77</v>
      </c>
      <c r="AY812" s="18" t="s">
        <v>131</v>
      </c>
      <c r="BE812" s="172">
        <f>IF(N812="základní",J812,0)</f>
        <v>0</v>
      </c>
      <c r="BF812" s="172">
        <f>IF(N812="snížená",J812,0)</f>
        <v>0</v>
      </c>
      <c r="BG812" s="172">
        <f>IF(N812="zákl. přenesená",J812,0)</f>
        <v>0</v>
      </c>
      <c r="BH812" s="172">
        <f>IF(N812="sníž. přenesená",J812,0)</f>
        <v>0</v>
      </c>
      <c r="BI812" s="172">
        <f>IF(N812="nulová",J812,0)</f>
        <v>0</v>
      </c>
      <c r="BJ812" s="18" t="s">
        <v>74</v>
      </c>
      <c r="BK812" s="172">
        <f>ROUND(I812*H812,2)</f>
        <v>0</v>
      </c>
      <c r="BL812" s="18" t="s">
        <v>138</v>
      </c>
      <c r="BM812" s="18" t="s">
        <v>898</v>
      </c>
    </row>
    <row r="813" spans="2:51" s="11" customFormat="1" ht="13.5">
      <c r="B813" s="173"/>
      <c r="D813" s="174" t="s">
        <v>140</v>
      </c>
      <c r="E813" s="175" t="s">
        <v>19</v>
      </c>
      <c r="F813" s="176" t="s">
        <v>899</v>
      </c>
      <c r="H813" s="177" t="s">
        <v>19</v>
      </c>
      <c r="I813" s="178"/>
      <c r="L813" s="173"/>
      <c r="M813" s="179"/>
      <c r="N813" s="180"/>
      <c r="O813" s="180"/>
      <c r="P813" s="180"/>
      <c r="Q813" s="180"/>
      <c r="R813" s="180"/>
      <c r="S813" s="180"/>
      <c r="T813" s="181"/>
      <c r="AT813" s="177" t="s">
        <v>140</v>
      </c>
      <c r="AU813" s="177" t="s">
        <v>77</v>
      </c>
      <c r="AV813" s="11" t="s">
        <v>74</v>
      </c>
      <c r="AW813" s="11" t="s">
        <v>34</v>
      </c>
      <c r="AX813" s="11" t="s">
        <v>70</v>
      </c>
      <c r="AY813" s="177" t="s">
        <v>131</v>
      </c>
    </row>
    <row r="814" spans="2:51" s="12" customFormat="1" ht="13.5">
      <c r="B814" s="182"/>
      <c r="D814" s="174" t="s">
        <v>140</v>
      </c>
      <c r="E814" s="183" t="s">
        <v>19</v>
      </c>
      <c r="F814" s="184" t="s">
        <v>900</v>
      </c>
      <c r="H814" s="185">
        <v>0.639</v>
      </c>
      <c r="I814" s="186"/>
      <c r="L814" s="182"/>
      <c r="M814" s="187"/>
      <c r="N814" s="188"/>
      <c r="O814" s="188"/>
      <c r="P814" s="188"/>
      <c r="Q814" s="188"/>
      <c r="R814" s="188"/>
      <c r="S814" s="188"/>
      <c r="T814" s="189"/>
      <c r="AT814" s="183" t="s">
        <v>140</v>
      </c>
      <c r="AU814" s="183" t="s">
        <v>77</v>
      </c>
      <c r="AV814" s="12" t="s">
        <v>77</v>
      </c>
      <c r="AW814" s="12" t="s">
        <v>34</v>
      </c>
      <c r="AX814" s="12" t="s">
        <v>70</v>
      </c>
      <c r="AY814" s="183" t="s">
        <v>131</v>
      </c>
    </row>
    <row r="815" spans="2:51" s="13" customFormat="1" ht="13.5">
      <c r="B815" s="190"/>
      <c r="D815" s="191" t="s">
        <v>140</v>
      </c>
      <c r="E815" s="192" t="s">
        <v>19</v>
      </c>
      <c r="F815" s="193" t="s">
        <v>143</v>
      </c>
      <c r="H815" s="194">
        <v>0.639</v>
      </c>
      <c r="I815" s="195"/>
      <c r="L815" s="190"/>
      <c r="M815" s="196"/>
      <c r="N815" s="197"/>
      <c r="O815" s="197"/>
      <c r="P815" s="197"/>
      <c r="Q815" s="197"/>
      <c r="R815" s="197"/>
      <c r="S815" s="197"/>
      <c r="T815" s="198"/>
      <c r="AT815" s="199" t="s">
        <v>140</v>
      </c>
      <c r="AU815" s="199" t="s">
        <v>77</v>
      </c>
      <c r="AV815" s="13" t="s">
        <v>138</v>
      </c>
      <c r="AW815" s="13" t="s">
        <v>34</v>
      </c>
      <c r="AX815" s="13" t="s">
        <v>74</v>
      </c>
      <c r="AY815" s="199" t="s">
        <v>131</v>
      </c>
    </row>
    <row r="816" spans="2:65" s="1" customFormat="1" ht="22.5" customHeight="1">
      <c r="B816" s="160"/>
      <c r="C816" s="161" t="s">
        <v>901</v>
      </c>
      <c r="D816" s="161" t="s">
        <v>133</v>
      </c>
      <c r="E816" s="162" t="s">
        <v>902</v>
      </c>
      <c r="F816" s="163" t="s">
        <v>903</v>
      </c>
      <c r="G816" s="164" t="s">
        <v>212</v>
      </c>
      <c r="H816" s="165">
        <v>1.5</v>
      </c>
      <c r="I816" s="166"/>
      <c r="J816" s="167">
        <f>ROUND(I816*H816,2)</f>
        <v>0</v>
      </c>
      <c r="K816" s="163" t="s">
        <v>137</v>
      </c>
      <c r="L816" s="35"/>
      <c r="M816" s="168" t="s">
        <v>19</v>
      </c>
      <c r="N816" s="169" t="s">
        <v>41</v>
      </c>
      <c r="O816" s="36"/>
      <c r="P816" s="170">
        <f>O816*H816</f>
        <v>0</v>
      </c>
      <c r="Q816" s="170">
        <v>0</v>
      </c>
      <c r="R816" s="170">
        <f>Q816*H816</f>
        <v>0</v>
      </c>
      <c r="S816" s="170">
        <v>0.062</v>
      </c>
      <c r="T816" s="171">
        <f>S816*H816</f>
        <v>0.093</v>
      </c>
      <c r="AR816" s="18" t="s">
        <v>138</v>
      </c>
      <c r="AT816" s="18" t="s">
        <v>133</v>
      </c>
      <c r="AU816" s="18" t="s">
        <v>77</v>
      </c>
      <c r="AY816" s="18" t="s">
        <v>131</v>
      </c>
      <c r="BE816" s="172">
        <f>IF(N816="základní",J816,0)</f>
        <v>0</v>
      </c>
      <c r="BF816" s="172">
        <f>IF(N816="snížená",J816,0)</f>
        <v>0</v>
      </c>
      <c r="BG816" s="172">
        <f>IF(N816="zákl. přenesená",J816,0)</f>
        <v>0</v>
      </c>
      <c r="BH816" s="172">
        <f>IF(N816="sníž. přenesená",J816,0)</f>
        <v>0</v>
      </c>
      <c r="BI816" s="172">
        <f>IF(N816="nulová",J816,0)</f>
        <v>0</v>
      </c>
      <c r="BJ816" s="18" t="s">
        <v>74</v>
      </c>
      <c r="BK816" s="172">
        <f>ROUND(I816*H816,2)</f>
        <v>0</v>
      </c>
      <c r="BL816" s="18" t="s">
        <v>138</v>
      </c>
      <c r="BM816" s="18" t="s">
        <v>904</v>
      </c>
    </row>
    <row r="817" spans="2:51" s="11" customFormat="1" ht="13.5">
      <c r="B817" s="173"/>
      <c r="D817" s="174" t="s">
        <v>140</v>
      </c>
      <c r="E817" s="175" t="s">
        <v>19</v>
      </c>
      <c r="F817" s="176" t="s">
        <v>905</v>
      </c>
      <c r="H817" s="177" t="s">
        <v>19</v>
      </c>
      <c r="I817" s="178"/>
      <c r="L817" s="173"/>
      <c r="M817" s="179"/>
      <c r="N817" s="180"/>
      <c r="O817" s="180"/>
      <c r="P817" s="180"/>
      <c r="Q817" s="180"/>
      <c r="R817" s="180"/>
      <c r="S817" s="180"/>
      <c r="T817" s="181"/>
      <c r="AT817" s="177" t="s">
        <v>140</v>
      </c>
      <c r="AU817" s="177" t="s">
        <v>77</v>
      </c>
      <c r="AV817" s="11" t="s">
        <v>74</v>
      </c>
      <c r="AW817" s="11" t="s">
        <v>34</v>
      </c>
      <c r="AX817" s="11" t="s">
        <v>70</v>
      </c>
      <c r="AY817" s="177" t="s">
        <v>131</v>
      </c>
    </row>
    <row r="818" spans="2:51" s="12" customFormat="1" ht="13.5">
      <c r="B818" s="182"/>
      <c r="D818" s="174" t="s">
        <v>140</v>
      </c>
      <c r="E818" s="183" t="s">
        <v>19</v>
      </c>
      <c r="F818" s="184" t="s">
        <v>906</v>
      </c>
      <c r="H818" s="185">
        <v>1.5</v>
      </c>
      <c r="I818" s="186"/>
      <c r="L818" s="182"/>
      <c r="M818" s="187"/>
      <c r="N818" s="188"/>
      <c r="O818" s="188"/>
      <c r="P818" s="188"/>
      <c r="Q818" s="188"/>
      <c r="R818" s="188"/>
      <c r="S818" s="188"/>
      <c r="T818" s="189"/>
      <c r="AT818" s="183" t="s">
        <v>140</v>
      </c>
      <c r="AU818" s="183" t="s">
        <v>77</v>
      </c>
      <c r="AV818" s="12" t="s">
        <v>77</v>
      </c>
      <c r="AW818" s="12" t="s">
        <v>34</v>
      </c>
      <c r="AX818" s="12" t="s">
        <v>70</v>
      </c>
      <c r="AY818" s="183" t="s">
        <v>131</v>
      </c>
    </row>
    <row r="819" spans="2:51" s="13" customFormat="1" ht="13.5">
      <c r="B819" s="190"/>
      <c r="D819" s="191" t="s">
        <v>140</v>
      </c>
      <c r="E819" s="192" t="s">
        <v>19</v>
      </c>
      <c r="F819" s="193" t="s">
        <v>143</v>
      </c>
      <c r="H819" s="194">
        <v>1.5</v>
      </c>
      <c r="I819" s="195"/>
      <c r="L819" s="190"/>
      <c r="M819" s="196"/>
      <c r="N819" s="197"/>
      <c r="O819" s="197"/>
      <c r="P819" s="197"/>
      <c r="Q819" s="197"/>
      <c r="R819" s="197"/>
      <c r="S819" s="197"/>
      <c r="T819" s="198"/>
      <c r="AT819" s="199" t="s">
        <v>140</v>
      </c>
      <c r="AU819" s="199" t="s">
        <v>77</v>
      </c>
      <c r="AV819" s="13" t="s">
        <v>138</v>
      </c>
      <c r="AW819" s="13" t="s">
        <v>34</v>
      </c>
      <c r="AX819" s="13" t="s">
        <v>74</v>
      </c>
      <c r="AY819" s="199" t="s">
        <v>131</v>
      </c>
    </row>
    <row r="820" spans="2:65" s="1" customFormat="1" ht="22.5" customHeight="1">
      <c r="B820" s="160"/>
      <c r="C820" s="161" t="s">
        <v>907</v>
      </c>
      <c r="D820" s="161" t="s">
        <v>133</v>
      </c>
      <c r="E820" s="162" t="s">
        <v>908</v>
      </c>
      <c r="F820" s="163" t="s">
        <v>909</v>
      </c>
      <c r="G820" s="164" t="s">
        <v>212</v>
      </c>
      <c r="H820" s="165">
        <v>2.918</v>
      </c>
      <c r="I820" s="166"/>
      <c r="J820" s="167">
        <f>ROUND(I820*H820,2)</f>
        <v>0</v>
      </c>
      <c r="K820" s="163" t="s">
        <v>137</v>
      </c>
      <c r="L820" s="35"/>
      <c r="M820" s="168" t="s">
        <v>19</v>
      </c>
      <c r="N820" s="169" t="s">
        <v>41</v>
      </c>
      <c r="O820" s="36"/>
      <c r="P820" s="170">
        <f>O820*H820</f>
        <v>0</v>
      </c>
      <c r="Q820" s="170">
        <v>0</v>
      </c>
      <c r="R820" s="170">
        <f>Q820*H820</f>
        <v>0</v>
      </c>
      <c r="S820" s="170">
        <v>0.063</v>
      </c>
      <c r="T820" s="171">
        <f>S820*H820</f>
        <v>0.183834</v>
      </c>
      <c r="AR820" s="18" t="s">
        <v>138</v>
      </c>
      <c r="AT820" s="18" t="s">
        <v>133</v>
      </c>
      <c r="AU820" s="18" t="s">
        <v>77</v>
      </c>
      <c r="AY820" s="18" t="s">
        <v>131</v>
      </c>
      <c r="BE820" s="172">
        <f>IF(N820="základní",J820,0)</f>
        <v>0</v>
      </c>
      <c r="BF820" s="172">
        <f>IF(N820="snížená",J820,0)</f>
        <v>0</v>
      </c>
      <c r="BG820" s="172">
        <f>IF(N820="zákl. přenesená",J820,0)</f>
        <v>0</v>
      </c>
      <c r="BH820" s="172">
        <f>IF(N820="sníž. přenesená",J820,0)</f>
        <v>0</v>
      </c>
      <c r="BI820" s="172">
        <f>IF(N820="nulová",J820,0)</f>
        <v>0</v>
      </c>
      <c r="BJ820" s="18" t="s">
        <v>74</v>
      </c>
      <c r="BK820" s="172">
        <f>ROUND(I820*H820,2)</f>
        <v>0</v>
      </c>
      <c r="BL820" s="18" t="s">
        <v>138</v>
      </c>
      <c r="BM820" s="18" t="s">
        <v>910</v>
      </c>
    </row>
    <row r="821" spans="2:51" s="11" customFormat="1" ht="13.5">
      <c r="B821" s="173"/>
      <c r="D821" s="174" t="s">
        <v>140</v>
      </c>
      <c r="E821" s="175" t="s">
        <v>19</v>
      </c>
      <c r="F821" s="176" t="s">
        <v>911</v>
      </c>
      <c r="H821" s="177" t="s">
        <v>19</v>
      </c>
      <c r="I821" s="178"/>
      <c r="L821" s="173"/>
      <c r="M821" s="179"/>
      <c r="N821" s="180"/>
      <c r="O821" s="180"/>
      <c r="P821" s="180"/>
      <c r="Q821" s="180"/>
      <c r="R821" s="180"/>
      <c r="S821" s="180"/>
      <c r="T821" s="181"/>
      <c r="AT821" s="177" t="s">
        <v>140</v>
      </c>
      <c r="AU821" s="177" t="s">
        <v>77</v>
      </c>
      <c r="AV821" s="11" t="s">
        <v>74</v>
      </c>
      <c r="AW821" s="11" t="s">
        <v>34</v>
      </c>
      <c r="AX821" s="11" t="s">
        <v>70</v>
      </c>
      <c r="AY821" s="177" t="s">
        <v>131</v>
      </c>
    </row>
    <row r="822" spans="2:51" s="12" customFormat="1" ht="13.5">
      <c r="B822" s="182"/>
      <c r="D822" s="174" t="s">
        <v>140</v>
      </c>
      <c r="E822" s="183" t="s">
        <v>19</v>
      </c>
      <c r="F822" s="184" t="s">
        <v>912</v>
      </c>
      <c r="H822" s="185">
        <v>2.918</v>
      </c>
      <c r="I822" s="186"/>
      <c r="L822" s="182"/>
      <c r="M822" s="187"/>
      <c r="N822" s="188"/>
      <c r="O822" s="188"/>
      <c r="P822" s="188"/>
      <c r="Q822" s="188"/>
      <c r="R822" s="188"/>
      <c r="S822" s="188"/>
      <c r="T822" s="189"/>
      <c r="AT822" s="183" t="s">
        <v>140</v>
      </c>
      <c r="AU822" s="183" t="s">
        <v>77</v>
      </c>
      <c r="AV822" s="12" t="s">
        <v>77</v>
      </c>
      <c r="AW822" s="12" t="s">
        <v>34</v>
      </c>
      <c r="AX822" s="12" t="s">
        <v>70</v>
      </c>
      <c r="AY822" s="183" t="s">
        <v>131</v>
      </c>
    </row>
    <row r="823" spans="2:51" s="13" customFormat="1" ht="13.5">
      <c r="B823" s="190"/>
      <c r="D823" s="191" t="s">
        <v>140</v>
      </c>
      <c r="E823" s="192" t="s">
        <v>19</v>
      </c>
      <c r="F823" s="193" t="s">
        <v>143</v>
      </c>
      <c r="H823" s="194">
        <v>2.918</v>
      </c>
      <c r="I823" s="195"/>
      <c r="L823" s="190"/>
      <c r="M823" s="196"/>
      <c r="N823" s="197"/>
      <c r="O823" s="197"/>
      <c r="P823" s="197"/>
      <c r="Q823" s="197"/>
      <c r="R823" s="197"/>
      <c r="S823" s="197"/>
      <c r="T823" s="198"/>
      <c r="AT823" s="199" t="s">
        <v>140</v>
      </c>
      <c r="AU823" s="199" t="s">
        <v>77</v>
      </c>
      <c r="AV823" s="13" t="s">
        <v>138</v>
      </c>
      <c r="AW823" s="13" t="s">
        <v>34</v>
      </c>
      <c r="AX823" s="13" t="s">
        <v>74</v>
      </c>
      <c r="AY823" s="199" t="s">
        <v>131</v>
      </c>
    </row>
    <row r="824" spans="2:65" s="1" customFormat="1" ht="22.5" customHeight="1">
      <c r="B824" s="160"/>
      <c r="C824" s="161" t="s">
        <v>913</v>
      </c>
      <c r="D824" s="161" t="s">
        <v>133</v>
      </c>
      <c r="E824" s="162" t="s">
        <v>914</v>
      </c>
      <c r="F824" s="163" t="s">
        <v>915</v>
      </c>
      <c r="G824" s="164" t="s">
        <v>256</v>
      </c>
      <c r="H824" s="165">
        <v>3</v>
      </c>
      <c r="I824" s="166"/>
      <c r="J824" s="167">
        <f>ROUND(I824*H824,2)</f>
        <v>0</v>
      </c>
      <c r="K824" s="163" t="s">
        <v>137</v>
      </c>
      <c r="L824" s="35"/>
      <c r="M824" s="168" t="s">
        <v>19</v>
      </c>
      <c r="N824" s="169" t="s">
        <v>41</v>
      </c>
      <c r="O824" s="36"/>
      <c r="P824" s="170">
        <f>O824*H824</f>
        <v>0</v>
      </c>
      <c r="Q824" s="170">
        <v>0</v>
      </c>
      <c r="R824" s="170">
        <f>Q824*H824</f>
        <v>0</v>
      </c>
      <c r="S824" s="170">
        <v>0.008</v>
      </c>
      <c r="T824" s="171">
        <f>S824*H824</f>
        <v>0.024</v>
      </c>
      <c r="AR824" s="18" t="s">
        <v>138</v>
      </c>
      <c r="AT824" s="18" t="s">
        <v>133</v>
      </c>
      <c r="AU824" s="18" t="s">
        <v>77</v>
      </c>
      <c r="AY824" s="18" t="s">
        <v>131</v>
      </c>
      <c r="BE824" s="172">
        <f>IF(N824="základní",J824,0)</f>
        <v>0</v>
      </c>
      <c r="BF824" s="172">
        <f>IF(N824="snížená",J824,0)</f>
        <v>0</v>
      </c>
      <c r="BG824" s="172">
        <f>IF(N824="zákl. přenesená",J824,0)</f>
        <v>0</v>
      </c>
      <c r="BH824" s="172">
        <f>IF(N824="sníž. přenesená",J824,0)</f>
        <v>0</v>
      </c>
      <c r="BI824" s="172">
        <f>IF(N824="nulová",J824,0)</f>
        <v>0</v>
      </c>
      <c r="BJ824" s="18" t="s">
        <v>74</v>
      </c>
      <c r="BK824" s="172">
        <f>ROUND(I824*H824,2)</f>
        <v>0</v>
      </c>
      <c r="BL824" s="18" t="s">
        <v>138</v>
      </c>
      <c r="BM824" s="18" t="s">
        <v>916</v>
      </c>
    </row>
    <row r="825" spans="2:51" s="11" customFormat="1" ht="13.5">
      <c r="B825" s="173"/>
      <c r="D825" s="174" t="s">
        <v>140</v>
      </c>
      <c r="E825" s="175" t="s">
        <v>19</v>
      </c>
      <c r="F825" s="176" t="s">
        <v>917</v>
      </c>
      <c r="H825" s="177" t="s">
        <v>19</v>
      </c>
      <c r="I825" s="178"/>
      <c r="L825" s="173"/>
      <c r="M825" s="179"/>
      <c r="N825" s="180"/>
      <c r="O825" s="180"/>
      <c r="P825" s="180"/>
      <c r="Q825" s="180"/>
      <c r="R825" s="180"/>
      <c r="S825" s="180"/>
      <c r="T825" s="181"/>
      <c r="AT825" s="177" t="s">
        <v>140</v>
      </c>
      <c r="AU825" s="177" t="s">
        <v>77</v>
      </c>
      <c r="AV825" s="11" t="s">
        <v>74</v>
      </c>
      <c r="AW825" s="11" t="s">
        <v>34</v>
      </c>
      <c r="AX825" s="11" t="s">
        <v>70</v>
      </c>
      <c r="AY825" s="177" t="s">
        <v>131</v>
      </c>
    </row>
    <row r="826" spans="2:51" s="12" customFormat="1" ht="13.5">
      <c r="B826" s="182"/>
      <c r="D826" s="174" t="s">
        <v>140</v>
      </c>
      <c r="E826" s="183" t="s">
        <v>19</v>
      </c>
      <c r="F826" s="184" t="s">
        <v>149</v>
      </c>
      <c r="H826" s="185">
        <v>3</v>
      </c>
      <c r="I826" s="186"/>
      <c r="L826" s="182"/>
      <c r="M826" s="187"/>
      <c r="N826" s="188"/>
      <c r="O826" s="188"/>
      <c r="P826" s="188"/>
      <c r="Q826" s="188"/>
      <c r="R826" s="188"/>
      <c r="S826" s="188"/>
      <c r="T826" s="189"/>
      <c r="AT826" s="183" t="s">
        <v>140</v>
      </c>
      <c r="AU826" s="183" t="s">
        <v>77</v>
      </c>
      <c r="AV826" s="12" t="s">
        <v>77</v>
      </c>
      <c r="AW826" s="12" t="s">
        <v>34</v>
      </c>
      <c r="AX826" s="12" t="s">
        <v>70</v>
      </c>
      <c r="AY826" s="183" t="s">
        <v>131</v>
      </c>
    </row>
    <row r="827" spans="2:51" s="13" customFormat="1" ht="13.5">
      <c r="B827" s="190"/>
      <c r="D827" s="191" t="s">
        <v>140</v>
      </c>
      <c r="E827" s="192" t="s">
        <v>19</v>
      </c>
      <c r="F827" s="193" t="s">
        <v>143</v>
      </c>
      <c r="H827" s="194">
        <v>3</v>
      </c>
      <c r="I827" s="195"/>
      <c r="L827" s="190"/>
      <c r="M827" s="196"/>
      <c r="N827" s="197"/>
      <c r="O827" s="197"/>
      <c r="P827" s="197"/>
      <c r="Q827" s="197"/>
      <c r="R827" s="197"/>
      <c r="S827" s="197"/>
      <c r="T827" s="198"/>
      <c r="AT827" s="199" t="s">
        <v>140</v>
      </c>
      <c r="AU827" s="199" t="s">
        <v>77</v>
      </c>
      <c r="AV827" s="13" t="s">
        <v>138</v>
      </c>
      <c r="AW827" s="13" t="s">
        <v>34</v>
      </c>
      <c r="AX827" s="13" t="s">
        <v>74</v>
      </c>
      <c r="AY827" s="199" t="s">
        <v>131</v>
      </c>
    </row>
    <row r="828" spans="2:65" s="1" customFormat="1" ht="22.5" customHeight="1">
      <c r="B828" s="160"/>
      <c r="C828" s="161" t="s">
        <v>918</v>
      </c>
      <c r="D828" s="161" t="s">
        <v>133</v>
      </c>
      <c r="E828" s="162" t="s">
        <v>919</v>
      </c>
      <c r="F828" s="163" t="s">
        <v>920</v>
      </c>
      <c r="G828" s="164" t="s">
        <v>212</v>
      </c>
      <c r="H828" s="165">
        <v>26.015</v>
      </c>
      <c r="I828" s="166"/>
      <c r="J828" s="167">
        <f>ROUND(I828*H828,2)</f>
        <v>0</v>
      </c>
      <c r="K828" s="163" t="s">
        <v>137</v>
      </c>
      <c r="L828" s="35"/>
      <c r="M828" s="168" t="s">
        <v>19</v>
      </c>
      <c r="N828" s="169" t="s">
        <v>41</v>
      </c>
      <c r="O828" s="36"/>
      <c r="P828" s="170">
        <f>O828*H828</f>
        <v>0</v>
      </c>
      <c r="Q828" s="170">
        <v>0</v>
      </c>
      <c r="R828" s="170">
        <f>Q828*H828</f>
        <v>0</v>
      </c>
      <c r="S828" s="170">
        <v>0.046</v>
      </c>
      <c r="T828" s="171">
        <f>S828*H828</f>
        <v>1.19669</v>
      </c>
      <c r="AR828" s="18" t="s">
        <v>138</v>
      </c>
      <c r="AT828" s="18" t="s">
        <v>133</v>
      </c>
      <c r="AU828" s="18" t="s">
        <v>77</v>
      </c>
      <c r="AY828" s="18" t="s">
        <v>131</v>
      </c>
      <c r="BE828" s="172">
        <f>IF(N828="základní",J828,0)</f>
        <v>0</v>
      </c>
      <c r="BF828" s="172">
        <f>IF(N828="snížená",J828,0)</f>
        <v>0</v>
      </c>
      <c r="BG828" s="172">
        <f>IF(N828="zákl. přenesená",J828,0)</f>
        <v>0</v>
      </c>
      <c r="BH828" s="172">
        <f>IF(N828="sníž. přenesená",J828,0)</f>
        <v>0</v>
      </c>
      <c r="BI828" s="172">
        <f>IF(N828="nulová",J828,0)</f>
        <v>0</v>
      </c>
      <c r="BJ828" s="18" t="s">
        <v>74</v>
      </c>
      <c r="BK828" s="172">
        <f>ROUND(I828*H828,2)</f>
        <v>0</v>
      </c>
      <c r="BL828" s="18" t="s">
        <v>138</v>
      </c>
      <c r="BM828" s="18" t="s">
        <v>921</v>
      </c>
    </row>
    <row r="829" spans="2:51" s="11" customFormat="1" ht="13.5">
      <c r="B829" s="173"/>
      <c r="D829" s="174" t="s">
        <v>140</v>
      </c>
      <c r="E829" s="175" t="s">
        <v>19</v>
      </c>
      <c r="F829" s="176" t="s">
        <v>922</v>
      </c>
      <c r="H829" s="177" t="s">
        <v>19</v>
      </c>
      <c r="I829" s="178"/>
      <c r="L829" s="173"/>
      <c r="M829" s="179"/>
      <c r="N829" s="180"/>
      <c r="O829" s="180"/>
      <c r="P829" s="180"/>
      <c r="Q829" s="180"/>
      <c r="R829" s="180"/>
      <c r="S829" s="180"/>
      <c r="T829" s="181"/>
      <c r="AT829" s="177" t="s">
        <v>140</v>
      </c>
      <c r="AU829" s="177" t="s">
        <v>77</v>
      </c>
      <c r="AV829" s="11" t="s">
        <v>74</v>
      </c>
      <c r="AW829" s="11" t="s">
        <v>34</v>
      </c>
      <c r="AX829" s="11" t="s">
        <v>70</v>
      </c>
      <c r="AY829" s="177" t="s">
        <v>131</v>
      </c>
    </row>
    <row r="830" spans="2:51" s="12" customFormat="1" ht="13.5">
      <c r="B830" s="182"/>
      <c r="D830" s="174" t="s">
        <v>140</v>
      </c>
      <c r="E830" s="183" t="s">
        <v>19</v>
      </c>
      <c r="F830" s="184" t="s">
        <v>923</v>
      </c>
      <c r="H830" s="185">
        <v>26.015</v>
      </c>
      <c r="I830" s="186"/>
      <c r="L830" s="182"/>
      <c r="M830" s="187"/>
      <c r="N830" s="188"/>
      <c r="O830" s="188"/>
      <c r="P830" s="188"/>
      <c r="Q830" s="188"/>
      <c r="R830" s="188"/>
      <c r="S830" s="188"/>
      <c r="T830" s="189"/>
      <c r="AT830" s="183" t="s">
        <v>140</v>
      </c>
      <c r="AU830" s="183" t="s">
        <v>77</v>
      </c>
      <c r="AV830" s="12" t="s">
        <v>77</v>
      </c>
      <c r="AW830" s="12" t="s">
        <v>34</v>
      </c>
      <c r="AX830" s="12" t="s">
        <v>70</v>
      </c>
      <c r="AY830" s="183" t="s">
        <v>131</v>
      </c>
    </row>
    <row r="831" spans="2:51" s="13" customFormat="1" ht="13.5">
      <c r="B831" s="190"/>
      <c r="D831" s="191" t="s">
        <v>140</v>
      </c>
      <c r="E831" s="192" t="s">
        <v>19</v>
      </c>
      <c r="F831" s="193" t="s">
        <v>143</v>
      </c>
      <c r="H831" s="194">
        <v>26.015</v>
      </c>
      <c r="I831" s="195"/>
      <c r="L831" s="190"/>
      <c r="M831" s="196"/>
      <c r="N831" s="197"/>
      <c r="O831" s="197"/>
      <c r="P831" s="197"/>
      <c r="Q831" s="197"/>
      <c r="R831" s="197"/>
      <c r="S831" s="197"/>
      <c r="T831" s="198"/>
      <c r="AT831" s="199" t="s">
        <v>140</v>
      </c>
      <c r="AU831" s="199" t="s">
        <v>77</v>
      </c>
      <c r="AV831" s="13" t="s">
        <v>138</v>
      </c>
      <c r="AW831" s="13" t="s">
        <v>34</v>
      </c>
      <c r="AX831" s="13" t="s">
        <v>74</v>
      </c>
      <c r="AY831" s="199" t="s">
        <v>131</v>
      </c>
    </row>
    <row r="832" spans="2:65" s="1" customFormat="1" ht="22.5" customHeight="1">
      <c r="B832" s="160"/>
      <c r="C832" s="161" t="s">
        <v>924</v>
      </c>
      <c r="D832" s="161" t="s">
        <v>133</v>
      </c>
      <c r="E832" s="162" t="s">
        <v>925</v>
      </c>
      <c r="F832" s="163" t="s">
        <v>926</v>
      </c>
      <c r="G832" s="164" t="s">
        <v>212</v>
      </c>
      <c r="H832" s="165">
        <v>25.313</v>
      </c>
      <c r="I832" s="166"/>
      <c r="J832" s="167">
        <f>ROUND(I832*H832,2)</f>
        <v>0</v>
      </c>
      <c r="K832" s="163" t="s">
        <v>137</v>
      </c>
      <c r="L832" s="35"/>
      <c r="M832" s="168" t="s">
        <v>19</v>
      </c>
      <c r="N832" s="169" t="s">
        <v>41</v>
      </c>
      <c r="O832" s="36"/>
      <c r="P832" s="170">
        <f>O832*H832</f>
        <v>0</v>
      </c>
      <c r="Q832" s="170">
        <v>0</v>
      </c>
      <c r="R832" s="170">
        <f>Q832*H832</f>
        <v>0</v>
      </c>
      <c r="S832" s="170">
        <v>0.059</v>
      </c>
      <c r="T832" s="171">
        <f>S832*H832</f>
        <v>1.4934669999999999</v>
      </c>
      <c r="AR832" s="18" t="s">
        <v>138</v>
      </c>
      <c r="AT832" s="18" t="s">
        <v>133</v>
      </c>
      <c r="AU832" s="18" t="s">
        <v>77</v>
      </c>
      <c r="AY832" s="18" t="s">
        <v>131</v>
      </c>
      <c r="BE832" s="172">
        <f>IF(N832="základní",J832,0)</f>
        <v>0</v>
      </c>
      <c r="BF832" s="172">
        <f>IF(N832="snížená",J832,0)</f>
        <v>0</v>
      </c>
      <c r="BG832" s="172">
        <f>IF(N832="zákl. přenesená",J832,0)</f>
        <v>0</v>
      </c>
      <c r="BH832" s="172">
        <f>IF(N832="sníž. přenesená",J832,0)</f>
        <v>0</v>
      </c>
      <c r="BI832" s="172">
        <f>IF(N832="nulová",J832,0)</f>
        <v>0</v>
      </c>
      <c r="BJ832" s="18" t="s">
        <v>74</v>
      </c>
      <c r="BK832" s="172">
        <f>ROUND(I832*H832,2)</f>
        <v>0</v>
      </c>
      <c r="BL832" s="18" t="s">
        <v>138</v>
      </c>
      <c r="BM832" s="18" t="s">
        <v>927</v>
      </c>
    </row>
    <row r="833" spans="2:51" s="11" customFormat="1" ht="13.5">
      <c r="B833" s="173"/>
      <c r="D833" s="174" t="s">
        <v>140</v>
      </c>
      <c r="E833" s="175" t="s">
        <v>19</v>
      </c>
      <c r="F833" s="176" t="s">
        <v>928</v>
      </c>
      <c r="H833" s="177" t="s">
        <v>19</v>
      </c>
      <c r="I833" s="178"/>
      <c r="L833" s="173"/>
      <c r="M833" s="179"/>
      <c r="N833" s="180"/>
      <c r="O833" s="180"/>
      <c r="P833" s="180"/>
      <c r="Q833" s="180"/>
      <c r="R833" s="180"/>
      <c r="S833" s="180"/>
      <c r="T833" s="181"/>
      <c r="AT833" s="177" t="s">
        <v>140</v>
      </c>
      <c r="AU833" s="177" t="s">
        <v>77</v>
      </c>
      <c r="AV833" s="11" t="s">
        <v>74</v>
      </c>
      <c r="AW833" s="11" t="s">
        <v>34</v>
      </c>
      <c r="AX833" s="11" t="s">
        <v>70</v>
      </c>
      <c r="AY833" s="177" t="s">
        <v>131</v>
      </c>
    </row>
    <row r="834" spans="2:51" s="12" customFormat="1" ht="13.5">
      <c r="B834" s="182"/>
      <c r="D834" s="174" t="s">
        <v>140</v>
      </c>
      <c r="E834" s="183" t="s">
        <v>19</v>
      </c>
      <c r="F834" s="184" t="s">
        <v>929</v>
      </c>
      <c r="H834" s="185">
        <v>25.313</v>
      </c>
      <c r="I834" s="186"/>
      <c r="L834" s="182"/>
      <c r="M834" s="187"/>
      <c r="N834" s="188"/>
      <c r="O834" s="188"/>
      <c r="P834" s="188"/>
      <c r="Q834" s="188"/>
      <c r="R834" s="188"/>
      <c r="S834" s="188"/>
      <c r="T834" s="189"/>
      <c r="AT834" s="183" t="s">
        <v>140</v>
      </c>
      <c r="AU834" s="183" t="s">
        <v>77</v>
      </c>
      <c r="AV834" s="12" t="s">
        <v>77</v>
      </c>
      <c r="AW834" s="12" t="s">
        <v>34</v>
      </c>
      <c r="AX834" s="12" t="s">
        <v>70</v>
      </c>
      <c r="AY834" s="183" t="s">
        <v>131</v>
      </c>
    </row>
    <row r="835" spans="2:51" s="13" customFormat="1" ht="13.5">
      <c r="B835" s="190"/>
      <c r="D835" s="191" t="s">
        <v>140</v>
      </c>
      <c r="E835" s="192" t="s">
        <v>19</v>
      </c>
      <c r="F835" s="193" t="s">
        <v>143</v>
      </c>
      <c r="H835" s="194">
        <v>25.313</v>
      </c>
      <c r="I835" s="195"/>
      <c r="L835" s="190"/>
      <c r="M835" s="196"/>
      <c r="N835" s="197"/>
      <c r="O835" s="197"/>
      <c r="P835" s="197"/>
      <c r="Q835" s="197"/>
      <c r="R835" s="197"/>
      <c r="S835" s="197"/>
      <c r="T835" s="198"/>
      <c r="AT835" s="199" t="s">
        <v>140</v>
      </c>
      <c r="AU835" s="199" t="s">
        <v>77</v>
      </c>
      <c r="AV835" s="13" t="s">
        <v>138</v>
      </c>
      <c r="AW835" s="13" t="s">
        <v>34</v>
      </c>
      <c r="AX835" s="13" t="s">
        <v>74</v>
      </c>
      <c r="AY835" s="199" t="s">
        <v>131</v>
      </c>
    </row>
    <row r="836" spans="2:65" s="1" customFormat="1" ht="22.5" customHeight="1">
      <c r="B836" s="160"/>
      <c r="C836" s="161" t="s">
        <v>930</v>
      </c>
      <c r="D836" s="161" t="s">
        <v>133</v>
      </c>
      <c r="E836" s="162" t="s">
        <v>931</v>
      </c>
      <c r="F836" s="163" t="s">
        <v>932</v>
      </c>
      <c r="G836" s="164" t="s">
        <v>136</v>
      </c>
      <c r="H836" s="165">
        <v>364.705</v>
      </c>
      <c r="I836" s="166"/>
      <c r="J836" s="167">
        <f>ROUND(I836*H836,2)</f>
        <v>0</v>
      </c>
      <c r="K836" s="163" t="s">
        <v>137</v>
      </c>
      <c r="L836" s="35"/>
      <c r="M836" s="168" t="s">
        <v>19</v>
      </c>
      <c r="N836" s="169" t="s">
        <v>41</v>
      </c>
      <c r="O836" s="36"/>
      <c r="P836" s="170">
        <f>O836*H836</f>
        <v>0</v>
      </c>
      <c r="Q836" s="170">
        <v>0</v>
      </c>
      <c r="R836" s="170">
        <f>Q836*H836</f>
        <v>0</v>
      </c>
      <c r="S836" s="170">
        <v>0.45</v>
      </c>
      <c r="T836" s="171">
        <f>S836*H836</f>
        <v>164.11724999999998</v>
      </c>
      <c r="AR836" s="18" t="s">
        <v>138</v>
      </c>
      <c r="AT836" s="18" t="s">
        <v>133</v>
      </c>
      <c r="AU836" s="18" t="s">
        <v>77</v>
      </c>
      <c r="AY836" s="18" t="s">
        <v>131</v>
      </c>
      <c r="BE836" s="172">
        <f>IF(N836="základní",J836,0)</f>
        <v>0</v>
      </c>
      <c r="BF836" s="172">
        <f>IF(N836="snížená",J836,0)</f>
        <v>0</v>
      </c>
      <c r="BG836" s="172">
        <f>IF(N836="zákl. přenesená",J836,0)</f>
        <v>0</v>
      </c>
      <c r="BH836" s="172">
        <f>IF(N836="sníž. přenesená",J836,0)</f>
        <v>0</v>
      </c>
      <c r="BI836" s="172">
        <f>IF(N836="nulová",J836,0)</f>
        <v>0</v>
      </c>
      <c r="BJ836" s="18" t="s">
        <v>74</v>
      </c>
      <c r="BK836" s="172">
        <f>ROUND(I836*H836,2)</f>
        <v>0</v>
      </c>
      <c r="BL836" s="18" t="s">
        <v>138</v>
      </c>
      <c r="BM836" s="18" t="s">
        <v>933</v>
      </c>
    </row>
    <row r="837" spans="2:51" s="11" customFormat="1" ht="27">
      <c r="B837" s="173"/>
      <c r="D837" s="174" t="s">
        <v>140</v>
      </c>
      <c r="E837" s="175" t="s">
        <v>19</v>
      </c>
      <c r="F837" s="176" t="s">
        <v>934</v>
      </c>
      <c r="H837" s="177" t="s">
        <v>19</v>
      </c>
      <c r="I837" s="178"/>
      <c r="L837" s="173"/>
      <c r="M837" s="179"/>
      <c r="N837" s="180"/>
      <c r="O837" s="180"/>
      <c r="P837" s="180"/>
      <c r="Q837" s="180"/>
      <c r="R837" s="180"/>
      <c r="S837" s="180"/>
      <c r="T837" s="181"/>
      <c r="AT837" s="177" t="s">
        <v>140</v>
      </c>
      <c r="AU837" s="177" t="s">
        <v>77</v>
      </c>
      <c r="AV837" s="11" t="s">
        <v>74</v>
      </c>
      <c r="AW837" s="11" t="s">
        <v>34</v>
      </c>
      <c r="AX837" s="11" t="s">
        <v>70</v>
      </c>
      <c r="AY837" s="177" t="s">
        <v>131</v>
      </c>
    </row>
    <row r="838" spans="2:51" s="12" customFormat="1" ht="13.5">
      <c r="B838" s="182"/>
      <c r="D838" s="174" t="s">
        <v>140</v>
      </c>
      <c r="E838" s="183" t="s">
        <v>19</v>
      </c>
      <c r="F838" s="184" t="s">
        <v>935</v>
      </c>
      <c r="H838" s="185">
        <v>364.705</v>
      </c>
      <c r="I838" s="186"/>
      <c r="L838" s="182"/>
      <c r="M838" s="187"/>
      <c r="N838" s="188"/>
      <c r="O838" s="188"/>
      <c r="P838" s="188"/>
      <c r="Q838" s="188"/>
      <c r="R838" s="188"/>
      <c r="S838" s="188"/>
      <c r="T838" s="189"/>
      <c r="AT838" s="183" t="s">
        <v>140</v>
      </c>
      <c r="AU838" s="183" t="s">
        <v>77</v>
      </c>
      <c r="AV838" s="12" t="s">
        <v>77</v>
      </c>
      <c r="AW838" s="12" t="s">
        <v>34</v>
      </c>
      <c r="AX838" s="12" t="s">
        <v>70</v>
      </c>
      <c r="AY838" s="183" t="s">
        <v>131</v>
      </c>
    </row>
    <row r="839" spans="2:51" s="13" customFormat="1" ht="13.5">
      <c r="B839" s="190"/>
      <c r="D839" s="191" t="s">
        <v>140</v>
      </c>
      <c r="E839" s="192" t="s">
        <v>19</v>
      </c>
      <c r="F839" s="193" t="s">
        <v>143</v>
      </c>
      <c r="H839" s="194">
        <v>364.705</v>
      </c>
      <c r="I839" s="195"/>
      <c r="L839" s="190"/>
      <c r="M839" s="196"/>
      <c r="N839" s="197"/>
      <c r="O839" s="197"/>
      <c r="P839" s="197"/>
      <c r="Q839" s="197"/>
      <c r="R839" s="197"/>
      <c r="S839" s="197"/>
      <c r="T839" s="198"/>
      <c r="AT839" s="199" t="s">
        <v>140</v>
      </c>
      <c r="AU839" s="199" t="s">
        <v>77</v>
      </c>
      <c r="AV839" s="13" t="s">
        <v>138</v>
      </c>
      <c r="AW839" s="13" t="s">
        <v>34</v>
      </c>
      <c r="AX839" s="13" t="s">
        <v>74</v>
      </c>
      <c r="AY839" s="199" t="s">
        <v>131</v>
      </c>
    </row>
    <row r="840" spans="2:65" s="1" customFormat="1" ht="31.5" customHeight="1">
      <c r="B840" s="160"/>
      <c r="C840" s="161" t="s">
        <v>936</v>
      </c>
      <c r="D840" s="161" t="s">
        <v>133</v>
      </c>
      <c r="E840" s="162" t="s">
        <v>937</v>
      </c>
      <c r="F840" s="163" t="s">
        <v>938</v>
      </c>
      <c r="G840" s="164" t="s">
        <v>939</v>
      </c>
      <c r="H840" s="165">
        <v>1</v>
      </c>
      <c r="I840" s="166"/>
      <c r="J840" s="167">
        <f>ROUND(I840*H840,2)</f>
        <v>0</v>
      </c>
      <c r="K840" s="163" t="s">
        <v>19</v>
      </c>
      <c r="L840" s="35"/>
      <c r="M840" s="168" t="s">
        <v>19</v>
      </c>
      <c r="N840" s="169" t="s">
        <v>41</v>
      </c>
      <c r="O840" s="36"/>
      <c r="P840" s="170">
        <f>O840*H840</f>
        <v>0</v>
      </c>
      <c r="Q840" s="170">
        <v>0</v>
      </c>
      <c r="R840" s="170">
        <f>Q840*H840</f>
        <v>0</v>
      </c>
      <c r="S840" s="170">
        <v>0</v>
      </c>
      <c r="T840" s="171">
        <f>S840*H840</f>
        <v>0</v>
      </c>
      <c r="AR840" s="18" t="s">
        <v>138</v>
      </c>
      <c r="AT840" s="18" t="s">
        <v>133</v>
      </c>
      <c r="AU840" s="18" t="s">
        <v>77</v>
      </c>
      <c r="AY840" s="18" t="s">
        <v>131</v>
      </c>
      <c r="BE840" s="172">
        <f>IF(N840="základní",J840,0)</f>
        <v>0</v>
      </c>
      <c r="BF840" s="172">
        <f>IF(N840="snížená",J840,0)</f>
        <v>0</v>
      </c>
      <c r="BG840" s="172">
        <f>IF(N840="zákl. přenesená",J840,0)</f>
        <v>0</v>
      </c>
      <c r="BH840" s="172">
        <f>IF(N840="sníž. přenesená",J840,0)</f>
        <v>0</v>
      </c>
      <c r="BI840" s="172">
        <f>IF(N840="nulová",J840,0)</f>
        <v>0</v>
      </c>
      <c r="BJ840" s="18" t="s">
        <v>74</v>
      </c>
      <c r="BK840" s="172">
        <f>ROUND(I840*H840,2)</f>
        <v>0</v>
      </c>
      <c r="BL840" s="18" t="s">
        <v>138</v>
      </c>
      <c r="BM840" s="18" t="s">
        <v>940</v>
      </c>
    </row>
    <row r="841" spans="2:63" s="10" customFormat="1" ht="29.25" customHeight="1">
      <c r="B841" s="146"/>
      <c r="D841" s="157" t="s">
        <v>69</v>
      </c>
      <c r="E841" s="158" t="s">
        <v>871</v>
      </c>
      <c r="F841" s="158" t="s">
        <v>941</v>
      </c>
      <c r="I841" s="149"/>
      <c r="J841" s="159">
        <f>BK841</f>
        <v>0</v>
      </c>
      <c r="L841" s="146"/>
      <c r="M841" s="151"/>
      <c r="N841" s="152"/>
      <c r="O841" s="152"/>
      <c r="P841" s="153">
        <f>SUM(P842:P849)</f>
        <v>0</v>
      </c>
      <c r="Q841" s="152"/>
      <c r="R841" s="153">
        <f>SUM(R842:R849)</f>
        <v>0</v>
      </c>
      <c r="S841" s="152"/>
      <c r="T841" s="154">
        <f>SUM(T842:T849)</f>
        <v>0</v>
      </c>
      <c r="AR841" s="147" t="s">
        <v>74</v>
      </c>
      <c r="AT841" s="155" t="s">
        <v>69</v>
      </c>
      <c r="AU841" s="155" t="s">
        <v>74</v>
      </c>
      <c r="AY841" s="147" t="s">
        <v>131</v>
      </c>
      <c r="BK841" s="156">
        <f>SUM(BK842:BK849)</f>
        <v>0</v>
      </c>
    </row>
    <row r="842" spans="2:65" s="1" customFormat="1" ht="31.5" customHeight="1">
      <c r="B842" s="160"/>
      <c r="C842" s="161" t="s">
        <v>942</v>
      </c>
      <c r="D842" s="161" t="s">
        <v>133</v>
      </c>
      <c r="E842" s="162" t="s">
        <v>943</v>
      </c>
      <c r="F842" s="163" t="s">
        <v>944</v>
      </c>
      <c r="G842" s="164" t="s">
        <v>203</v>
      </c>
      <c r="H842" s="165">
        <v>170.982</v>
      </c>
      <c r="I842" s="166"/>
      <c r="J842" s="167">
        <f>ROUND(I842*H842,2)</f>
        <v>0</v>
      </c>
      <c r="K842" s="163" t="s">
        <v>137</v>
      </c>
      <c r="L842" s="35"/>
      <c r="M842" s="168" t="s">
        <v>19</v>
      </c>
      <c r="N842" s="169" t="s">
        <v>41</v>
      </c>
      <c r="O842" s="36"/>
      <c r="P842" s="170">
        <f>O842*H842</f>
        <v>0</v>
      </c>
      <c r="Q842" s="170">
        <v>0</v>
      </c>
      <c r="R842" s="170">
        <f>Q842*H842</f>
        <v>0</v>
      </c>
      <c r="S842" s="170">
        <v>0</v>
      </c>
      <c r="T842" s="171">
        <f>S842*H842</f>
        <v>0</v>
      </c>
      <c r="AR842" s="18" t="s">
        <v>138</v>
      </c>
      <c r="AT842" s="18" t="s">
        <v>133</v>
      </c>
      <c r="AU842" s="18" t="s">
        <v>77</v>
      </c>
      <c r="AY842" s="18" t="s">
        <v>131</v>
      </c>
      <c r="BE842" s="172">
        <f>IF(N842="základní",J842,0)</f>
        <v>0</v>
      </c>
      <c r="BF842" s="172">
        <f>IF(N842="snížená",J842,0)</f>
        <v>0</v>
      </c>
      <c r="BG842" s="172">
        <f>IF(N842="zákl. přenesená",J842,0)</f>
        <v>0</v>
      </c>
      <c r="BH842" s="172">
        <f>IF(N842="sníž. přenesená",J842,0)</f>
        <v>0</v>
      </c>
      <c r="BI842" s="172">
        <f>IF(N842="nulová",J842,0)</f>
        <v>0</v>
      </c>
      <c r="BJ842" s="18" t="s">
        <v>74</v>
      </c>
      <c r="BK842" s="172">
        <f>ROUND(I842*H842,2)</f>
        <v>0</v>
      </c>
      <c r="BL842" s="18" t="s">
        <v>138</v>
      </c>
      <c r="BM842" s="18" t="s">
        <v>945</v>
      </c>
    </row>
    <row r="843" spans="2:65" s="1" customFormat="1" ht="22.5" customHeight="1">
      <c r="B843" s="160"/>
      <c r="C843" s="161" t="s">
        <v>946</v>
      </c>
      <c r="D843" s="161" t="s">
        <v>133</v>
      </c>
      <c r="E843" s="162" t="s">
        <v>947</v>
      </c>
      <c r="F843" s="163" t="s">
        <v>948</v>
      </c>
      <c r="G843" s="164" t="s">
        <v>203</v>
      </c>
      <c r="H843" s="165">
        <v>170.982</v>
      </c>
      <c r="I843" s="166"/>
      <c r="J843" s="167">
        <f>ROUND(I843*H843,2)</f>
        <v>0</v>
      </c>
      <c r="K843" s="163" t="s">
        <v>137</v>
      </c>
      <c r="L843" s="35"/>
      <c r="M843" s="168" t="s">
        <v>19</v>
      </c>
      <c r="N843" s="169" t="s">
        <v>41</v>
      </c>
      <c r="O843" s="36"/>
      <c r="P843" s="170">
        <f>O843*H843</f>
        <v>0</v>
      </c>
      <c r="Q843" s="170">
        <v>0</v>
      </c>
      <c r="R843" s="170">
        <f>Q843*H843</f>
        <v>0</v>
      </c>
      <c r="S843" s="170">
        <v>0</v>
      </c>
      <c r="T843" s="171">
        <f>S843*H843</f>
        <v>0</v>
      </c>
      <c r="AR843" s="18" t="s">
        <v>138</v>
      </c>
      <c r="AT843" s="18" t="s">
        <v>133</v>
      </c>
      <c r="AU843" s="18" t="s">
        <v>77</v>
      </c>
      <c r="AY843" s="18" t="s">
        <v>131</v>
      </c>
      <c r="BE843" s="172">
        <f>IF(N843="základní",J843,0)</f>
        <v>0</v>
      </c>
      <c r="BF843" s="172">
        <f>IF(N843="snížená",J843,0)</f>
        <v>0</v>
      </c>
      <c r="BG843" s="172">
        <f>IF(N843="zákl. přenesená",J843,0)</f>
        <v>0</v>
      </c>
      <c r="BH843" s="172">
        <f>IF(N843="sníž. přenesená",J843,0)</f>
        <v>0</v>
      </c>
      <c r="BI843" s="172">
        <f>IF(N843="nulová",J843,0)</f>
        <v>0</v>
      </c>
      <c r="BJ843" s="18" t="s">
        <v>74</v>
      </c>
      <c r="BK843" s="172">
        <f>ROUND(I843*H843,2)</f>
        <v>0</v>
      </c>
      <c r="BL843" s="18" t="s">
        <v>138</v>
      </c>
      <c r="BM843" s="18" t="s">
        <v>949</v>
      </c>
    </row>
    <row r="844" spans="2:65" s="1" customFormat="1" ht="22.5" customHeight="1">
      <c r="B844" s="160"/>
      <c r="C844" s="161" t="s">
        <v>950</v>
      </c>
      <c r="D844" s="161" t="s">
        <v>133</v>
      </c>
      <c r="E844" s="162" t="s">
        <v>951</v>
      </c>
      <c r="F844" s="163" t="s">
        <v>952</v>
      </c>
      <c r="G844" s="164" t="s">
        <v>203</v>
      </c>
      <c r="H844" s="165">
        <v>1709.82</v>
      </c>
      <c r="I844" s="166"/>
      <c r="J844" s="167">
        <f>ROUND(I844*H844,2)</f>
        <v>0</v>
      </c>
      <c r="K844" s="163" t="s">
        <v>137</v>
      </c>
      <c r="L844" s="35"/>
      <c r="M844" s="168" t="s">
        <v>19</v>
      </c>
      <c r="N844" s="169" t="s">
        <v>41</v>
      </c>
      <c r="O844" s="36"/>
      <c r="P844" s="170">
        <f>O844*H844</f>
        <v>0</v>
      </c>
      <c r="Q844" s="170">
        <v>0</v>
      </c>
      <c r="R844" s="170">
        <f>Q844*H844</f>
        <v>0</v>
      </c>
      <c r="S844" s="170">
        <v>0</v>
      </c>
      <c r="T844" s="171">
        <f>S844*H844</f>
        <v>0</v>
      </c>
      <c r="AR844" s="18" t="s">
        <v>138</v>
      </c>
      <c r="AT844" s="18" t="s">
        <v>133</v>
      </c>
      <c r="AU844" s="18" t="s">
        <v>77</v>
      </c>
      <c r="AY844" s="18" t="s">
        <v>131</v>
      </c>
      <c r="BE844" s="172">
        <f>IF(N844="základní",J844,0)</f>
        <v>0</v>
      </c>
      <c r="BF844" s="172">
        <f>IF(N844="snížená",J844,0)</f>
        <v>0</v>
      </c>
      <c r="BG844" s="172">
        <f>IF(N844="zákl. přenesená",J844,0)</f>
        <v>0</v>
      </c>
      <c r="BH844" s="172">
        <f>IF(N844="sníž. přenesená",J844,0)</f>
        <v>0</v>
      </c>
      <c r="BI844" s="172">
        <f>IF(N844="nulová",J844,0)</f>
        <v>0</v>
      </c>
      <c r="BJ844" s="18" t="s">
        <v>74</v>
      </c>
      <c r="BK844" s="172">
        <f>ROUND(I844*H844,2)</f>
        <v>0</v>
      </c>
      <c r="BL844" s="18" t="s">
        <v>138</v>
      </c>
      <c r="BM844" s="18" t="s">
        <v>953</v>
      </c>
    </row>
    <row r="845" spans="2:51" s="12" customFormat="1" ht="13.5">
      <c r="B845" s="182"/>
      <c r="D845" s="191" t="s">
        <v>140</v>
      </c>
      <c r="F845" s="222" t="s">
        <v>954</v>
      </c>
      <c r="H845" s="223">
        <v>1709.82</v>
      </c>
      <c r="I845" s="186"/>
      <c r="L845" s="182"/>
      <c r="M845" s="187"/>
      <c r="N845" s="188"/>
      <c r="O845" s="188"/>
      <c r="P845" s="188"/>
      <c r="Q845" s="188"/>
      <c r="R845" s="188"/>
      <c r="S845" s="188"/>
      <c r="T845" s="189"/>
      <c r="AT845" s="183" t="s">
        <v>140</v>
      </c>
      <c r="AU845" s="183" t="s">
        <v>77</v>
      </c>
      <c r="AV845" s="12" t="s">
        <v>77</v>
      </c>
      <c r="AW845" s="12" t="s">
        <v>4</v>
      </c>
      <c r="AX845" s="12" t="s">
        <v>74</v>
      </c>
      <c r="AY845" s="183" t="s">
        <v>131</v>
      </c>
    </row>
    <row r="846" spans="2:65" s="1" customFormat="1" ht="22.5" customHeight="1">
      <c r="B846" s="160"/>
      <c r="C846" s="161" t="s">
        <v>955</v>
      </c>
      <c r="D846" s="161" t="s">
        <v>133</v>
      </c>
      <c r="E846" s="162" t="s">
        <v>956</v>
      </c>
      <c r="F846" s="163" t="s">
        <v>957</v>
      </c>
      <c r="G846" s="164" t="s">
        <v>203</v>
      </c>
      <c r="H846" s="165">
        <v>6</v>
      </c>
      <c r="I846" s="166"/>
      <c r="J846" s="167">
        <f>ROUND(I846*H846,2)</f>
        <v>0</v>
      </c>
      <c r="K846" s="163" t="s">
        <v>137</v>
      </c>
      <c r="L846" s="35"/>
      <c r="M846" s="168" t="s">
        <v>19</v>
      </c>
      <c r="N846" s="169" t="s">
        <v>41</v>
      </c>
      <c r="O846" s="36"/>
      <c r="P846" s="170">
        <f>O846*H846</f>
        <v>0</v>
      </c>
      <c r="Q846" s="170">
        <v>0</v>
      </c>
      <c r="R846" s="170">
        <f>Q846*H846</f>
        <v>0</v>
      </c>
      <c r="S846" s="170">
        <v>0</v>
      </c>
      <c r="T846" s="171">
        <f>S846*H846</f>
        <v>0</v>
      </c>
      <c r="AR846" s="18" t="s">
        <v>138</v>
      </c>
      <c r="AT846" s="18" t="s">
        <v>133</v>
      </c>
      <c r="AU846" s="18" t="s">
        <v>77</v>
      </c>
      <c r="AY846" s="18" t="s">
        <v>131</v>
      </c>
      <c r="BE846" s="172">
        <f>IF(N846="základní",J846,0)</f>
        <v>0</v>
      </c>
      <c r="BF846" s="172">
        <f>IF(N846="snížená",J846,0)</f>
        <v>0</v>
      </c>
      <c r="BG846" s="172">
        <f>IF(N846="zákl. přenesená",J846,0)</f>
        <v>0</v>
      </c>
      <c r="BH846" s="172">
        <f>IF(N846="sníž. přenesená",J846,0)</f>
        <v>0</v>
      </c>
      <c r="BI846" s="172">
        <f>IF(N846="nulová",J846,0)</f>
        <v>0</v>
      </c>
      <c r="BJ846" s="18" t="s">
        <v>74</v>
      </c>
      <c r="BK846" s="172">
        <f>ROUND(I846*H846,2)</f>
        <v>0</v>
      </c>
      <c r="BL846" s="18" t="s">
        <v>138</v>
      </c>
      <c r="BM846" s="18" t="s">
        <v>958</v>
      </c>
    </row>
    <row r="847" spans="2:65" s="1" customFormat="1" ht="22.5" customHeight="1">
      <c r="B847" s="160"/>
      <c r="C847" s="161" t="s">
        <v>959</v>
      </c>
      <c r="D847" s="161" t="s">
        <v>133</v>
      </c>
      <c r="E847" s="162" t="s">
        <v>960</v>
      </c>
      <c r="F847" s="163" t="s">
        <v>961</v>
      </c>
      <c r="G847" s="164" t="s">
        <v>203</v>
      </c>
      <c r="H847" s="165">
        <v>3</v>
      </c>
      <c r="I847" s="166"/>
      <c r="J847" s="167">
        <f>ROUND(I847*H847,2)</f>
        <v>0</v>
      </c>
      <c r="K847" s="163" t="s">
        <v>137</v>
      </c>
      <c r="L847" s="35"/>
      <c r="M847" s="168" t="s">
        <v>19</v>
      </c>
      <c r="N847" s="169" t="s">
        <v>41</v>
      </c>
      <c r="O847" s="36"/>
      <c r="P847" s="170">
        <f>O847*H847</f>
        <v>0</v>
      </c>
      <c r="Q847" s="170">
        <v>0</v>
      </c>
      <c r="R847" s="170">
        <f>Q847*H847</f>
        <v>0</v>
      </c>
      <c r="S847" s="170">
        <v>0</v>
      </c>
      <c r="T847" s="171">
        <f>S847*H847</f>
        <v>0</v>
      </c>
      <c r="AR847" s="18" t="s">
        <v>138</v>
      </c>
      <c r="AT847" s="18" t="s">
        <v>133</v>
      </c>
      <c r="AU847" s="18" t="s">
        <v>77</v>
      </c>
      <c r="AY847" s="18" t="s">
        <v>131</v>
      </c>
      <c r="BE847" s="172">
        <f>IF(N847="základní",J847,0)</f>
        <v>0</v>
      </c>
      <c r="BF847" s="172">
        <f>IF(N847="snížená",J847,0)</f>
        <v>0</v>
      </c>
      <c r="BG847" s="172">
        <f>IF(N847="zákl. přenesená",J847,0)</f>
        <v>0</v>
      </c>
      <c r="BH847" s="172">
        <f>IF(N847="sníž. přenesená",J847,0)</f>
        <v>0</v>
      </c>
      <c r="BI847" s="172">
        <f>IF(N847="nulová",J847,0)</f>
        <v>0</v>
      </c>
      <c r="BJ847" s="18" t="s">
        <v>74</v>
      </c>
      <c r="BK847" s="172">
        <f>ROUND(I847*H847,2)</f>
        <v>0</v>
      </c>
      <c r="BL847" s="18" t="s">
        <v>138</v>
      </c>
      <c r="BM847" s="18" t="s">
        <v>962</v>
      </c>
    </row>
    <row r="848" spans="2:65" s="1" customFormat="1" ht="22.5" customHeight="1">
      <c r="B848" s="160"/>
      <c r="C848" s="161" t="s">
        <v>963</v>
      </c>
      <c r="D848" s="161" t="s">
        <v>133</v>
      </c>
      <c r="E848" s="162" t="s">
        <v>964</v>
      </c>
      <c r="F848" s="163" t="s">
        <v>965</v>
      </c>
      <c r="G848" s="164" t="s">
        <v>203</v>
      </c>
      <c r="H848" s="165">
        <v>170.982</v>
      </c>
      <c r="I848" s="166"/>
      <c r="J848" s="167">
        <f>ROUND(I848*H848,2)</f>
        <v>0</v>
      </c>
      <c r="K848" s="163" t="s">
        <v>137</v>
      </c>
      <c r="L848" s="35"/>
      <c r="M848" s="168" t="s">
        <v>19</v>
      </c>
      <c r="N848" s="169" t="s">
        <v>41</v>
      </c>
      <c r="O848" s="36"/>
      <c r="P848" s="170">
        <f>O848*H848</f>
        <v>0</v>
      </c>
      <c r="Q848" s="170">
        <v>0</v>
      </c>
      <c r="R848" s="170">
        <f>Q848*H848</f>
        <v>0</v>
      </c>
      <c r="S848" s="170">
        <v>0</v>
      </c>
      <c r="T848" s="171">
        <f>S848*H848</f>
        <v>0</v>
      </c>
      <c r="AR848" s="18" t="s">
        <v>138</v>
      </c>
      <c r="AT848" s="18" t="s">
        <v>133</v>
      </c>
      <c r="AU848" s="18" t="s">
        <v>77</v>
      </c>
      <c r="AY848" s="18" t="s">
        <v>131</v>
      </c>
      <c r="BE848" s="172">
        <f>IF(N848="základní",J848,0)</f>
        <v>0</v>
      </c>
      <c r="BF848" s="172">
        <f>IF(N848="snížená",J848,0)</f>
        <v>0</v>
      </c>
      <c r="BG848" s="172">
        <f>IF(N848="zákl. přenesená",J848,0)</f>
        <v>0</v>
      </c>
      <c r="BH848" s="172">
        <f>IF(N848="sníž. přenesená",J848,0)</f>
        <v>0</v>
      </c>
      <c r="BI848" s="172">
        <f>IF(N848="nulová",J848,0)</f>
        <v>0</v>
      </c>
      <c r="BJ848" s="18" t="s">
        <v>74</v>
      </c>
      <c r="BK848" s="172">
        <f>ROUND(I848*H848,2)</f>
        <v>0</v>
      </c>
      <c r="BL848" s="18" t="s">
        <v>138</v>
      </c>
      <c r="BM848" s="18" t="s">
        <v>966</v>
      </c>
    </row>
    <row r="849" spans="2:65" s="1" customFormat="1" ht="22.5" customHeight="1">
      <c r="B849" s="160"/>
      <c r="C849" s="161" t="s">
        <v>967</v>
      </c>
      <c r="D849" s="161" t="s">
        <v>133</v>
      </c>
      <c r="E849" s="162" t="s">
        <v>968</v>
      </c>
      <c r="F849" s="163" t="s">
        <v>969</v>
      </c>
      <c r="G849" s="164" t="s">
        <v>203</v>
      </c>
      <c r="H849" s="165">
        <v>281.854</v>
      </c>
      <c r="I849" s="166"/>
      <c r="J849" s="167">
        <f>ROUND(I849*H849,2)</f>
        <v>0</v>
      </c>
      <c r="K849" s="163" t="s">
        <v>137</v>
      </c>
      <c r="L849" s="35"/>
      <c r="M849" s="168" t="s">
        <v>19</v>
      </c>
      <c r="N849" s="169" t="s">
        <v>41</v>
      </c>
      <c r="O849" s="36"/>
      <c r="P849" s="170">
        <f>O849*H849</f>
        <v>0</v>
      </c>
      <c r="Q849" s="170">
        <v>0</v>
      </c>
      <c r="R849" s="170">
        <f>Q849*H849</f>
        <v>0</v>
      </c>
      <c r="S849" s="170">
        <v>0</v>
      </c>
      <c r="T849" s="171">
        <f>S849*H849</f>
        <v>0</v>
      </c>
      <c r="AR849" s="18" t="s">
        <v>138</v>
      </c>
      <c r="AT849" s="18" t="s">
        <v>133</v>
      </c>
      <c r="AU849" s="18" t="s">
        <v>77</v>
      </c>
      <c r="AY849" s="18" t="s">
        <v>131</v>
      </c>
      <c r="BE849" s="172">
        <f>IF(N849="základní",J849,0)</f>
        <v>0</v>
      </c>
      <c r="BF849" s="172">
        <f>IF(N849="snížená",J849,0)</f>
        <v>0</v>
      </c>
      <c r="BG849" s="172">
        <f>IF(N849="zákl. přenesená",J849,0)</f>
        <v>0</v>
      </c>
      <c r="BH849" s="172">
        <f>IF(N849="sníž. přenesená",J849,0)</f>
        <v>0</v>
      </c>
      <c r="BI849" s="172">
        <f>IF(N849="nulová",J849,0)</f>
        <v>0</v>
      </c>
      <c r="BJ849" s="18" t="s">
        <v>74</v>
      </c>
      <c r="BK849" s="172">
        <f>ROUND(I849*H849,2)</f>
        <v>0</v>
      </c>
      <c r="BL849" s="18" t="s">
        <v>138</v>
      </c>
      <c r="BM849" s="18" t="s">
        <v>970</v>
      </c>
    </row>
    <row r="850" spans="2:63" s="10" customFormat="1" ht="36.75" customHeight="1">
      <c r="B850" s="146"/>
      <c r="D850" s="147" t="s">
        <v>69</v>
      </c>
      <c r="E850" s="148" t="s">
        <v>971</v>
      </c>
      <c r="F850" s="148" t="s">
        <v>972</v>
      </c>
      <c r="I850" s="149"/>
      <c r="J850" s="150">
        <f>BK850</f>
        <v>0</v>
      </c>
      <c r="L850" s="146"/>
      <c r="M850" s="151"/>
      <c r="N850" s="152"/>
      <c r="O850" s="152"/>
      <c r="P850" s="153">
        <f>P851+P912+P918+P1209+P1219+P1356+P1388+P1628+P1720+P1821+P1925+P1934+P1947+P1977+P1994</f>
        <v>0</v>
      </c>
      <c r="Q850" s="152"/>
      <c r="R850" s="153">
        <f>R851+R912+R918+R1209+R1219+R1356+R1388+R1628+R1720+R1821+R1925+R1934+R1947+R1977+R1994</f>
        <v>13.62033566</v>
      </c>
      <c r="S850" s="152"/>
      <c r="T850" s="154">
        <f>T851+T912+T918+T1209+T1219+T1356+T1388+T1628+T1720+T1821+T1925+T1934+T1947+T1977+T1994</f>
        <v>0.707025</v>
      </c>
      <c r="AR850" s="147" t="s">
        <v>77</v>
      </c>
      <c r="AT850" s="155" t="s">
        <v>69</v>
      </c>
      <c r="AU850" s="155" t="s">
        <v>70</v>
      </c>
      <c r="AY850" s="147" t="s">
        <v>131</v>
      </c>
      <c r="BK850" s="156">
        <f>BK851+BK912+BK918+BK1209+BK1219+BK1356+BK1388+BK1628+BK1720+BK1821+BK1925+BK1934+BK1947+BK1977+BK1994</f>
        <v>0</v>
      </c>
    </row>
    <row r="851" spans="2:63" s="10" customFormat="1" ht="19.5" customHeight="1">
      <c r="B851" s="146"/>
      <c r="D851" s="157" t="s">
        <v>69</v>
      </c>
      <c r="E851" s="158" t="s">
        <v>973</v>
      </c>
      <c r="F851" s="158" t="s">
        <v>974</v>
      </c>
      <c r="I851" s="149"/>
      <c r="J851" s="159">
        <f>BK851</f>
        <v>0</v>
      </c>
      <c r="L851" s="146"/>
      <c r="M851" s="151"/>
      <c r="N851" s="152"/>
      <c r="O851" s="152"/>
      <c r="P851" s="153">
        <f>SUM(P852:P911)</f>
        <v>0</v>
      </c>
      <c r="Q851" s="152"/>
      <c r="R851" s="153">
        <f>SUM(R852:R911)</f>
        <v>0.768686</v>
      </c>
      <c r="S851" s="152"/>
      <c r="T851" s="154">
        <f>SUM(T852:T911)</f>
        <v>0</v>
      </c>
      <c r="AR851" s="147" t="s">
        <v>77</v>
      </c>
      <c r="AT851" s="155" t="s">
        <v>69</v>
      </c>
      <c r="AU851" s="155" t="s">
        <v>74</v>
      </c>
      <c r="AY851" s="147" t="s">
        <v>131</v>
      </c>
      <c r="BK851" s="156">
        <f>SUM(BK852:BK911)</f>
        <v>0</v>
      </c>
    </row>
    <row r="852" spans="2:65" s="1" customFormat="1" ht="22.5" customHeight="1">
      <c r="B852" s="160"/>
      <c r="C852" s="161" t="s">
        <v>975</v>
      </c>
      <c r="D852" s="161" t="s">
        <v>133</v>
      </c>
      <c r="E852" s="162" t="s">
        <v>976</v>
      </c>
      <c r="F852" s="163" t="s">
        <v>977</v>
      </c>
      <c r="G852" s="164" t="s">
        <v>212</v>
      </c>
      <c r="H852" s="165">
        <v>65.554</v>
      </c>
      <c r="I852" s="166"/>
      <c r="J852" s="167">
        <f>ROUND(I852*H852,2)</f>
        <v>0</v>
      </c>
      <c r="K852" s="163" t="s">
        <v>137</v>
      </c>
      <c r="L852" s="35"/>
      <c r="M852" s="168" t="s">
        <v>19</v>
      </c>
      <c r="N852" s="169" t="s">
        <v>41</v>
      </c>
      <c r="O852" s="36"/>
      <c r="P852" s="170">
        <f>O852*H852</f>
        <v>0</v>
      </c>
      <c r="Q852" s="170">
        <v>0</v>
      </c>
      <c r="R852" s="170">
        <f>Q852*H852</f>
        <v>0</v>
      </c>
      <c r="S852" s="170">
        <v>0</v>
      </c>
      <c r="T852" s="171">
        <f>S852*H852</f>
        <v>0</v>
      </c>
      <c r="AR852" s="18" t="s">
        <v>253</v>
      </c>
      <c r="AT852" s="18" t="s">
        <v>133</v>
      </c>
      <c r="AU852" s="18" t="s">
        <v>77</v>
      </c>
      <c r="AY852" s="18" t="s">
        <v>131</v>
      </c>
      <c r="BE852" s="172">
        <f>IF(N852="základní",J852,0)</f>
        <v>0</v>
      </c>
      <c r="BF852" s="172">
        <f>IF(N852="snížená",J852,0)</f>
        <v>0</v>
      </c>
      <c r="BG852" s="172">
        <f>IF(N852="zákl. přenesená",J852,0)</f>
        <v>0</v>
      </c>
      <c r="BH852" s="172">
        <f>IF(N852="sníž. přenesená",J852,0)</f>
        <v>0</v>
      </c>
      <c r="BI852" s="172">
        <f>IF(N852="nulová",J852,0)</f>
        <v>0</v>
      </c>
      <c r="BJ852" s="18" t="s">
        <v>74</v>
      </c>
      <c r="BK852" s="172">
        <f>ROUND(I852*H852,2)</f>
        <v>0</v>
      </c>
      <c r="BL852" s="18" t="s">
        <v>253</v>
      </c>
      <c r="BM852" s="18" t="s">
        <v>978</v>
      </c>
    </row>
    <row r="853" spans="2:47" s="1" customFormat="1" ht="27">
      <c r="B853" s="35"/>
      <c r="D853" s="174" t="s">
        <v>228</v>
      </c>
      <c r="F853" s="203" t="s">
        <v>979</v>
      </c>
      <c r="I853" s="134"/>
      <c r="L853" s="35"/>
      <c r="M853" s="64"/>
      <c r="N853" s="36"/>
      <c r="O853" s="36"/>
      <c r="P853" s="36"/>
      <c r="Q853" s="36"/>
      <c r="R853" s="36"/>
      <c r="S853" s="36"/>
      <c r="T853" s="65"/>
      <c r="AT853" s="18" t="s">
        <v>228</v>
      </c>
      <c r="AU853" s="18" t="s">
        <v>77</v>
      </c>
    </row>
    <row r="854" spans="2:51" s="11" customFormat="1" ht="13.5">
      <c r="B854" s="173"/>
      <c r="D854" s="174" t="s">
        <v>140</v>
      </c>
      <c r="E854" s="175" t="s">
        <v>19</v>
      </c>
      <c r="F854" s="176" t="s">
        <v>685</v>
      </c>
      <c r="H854" s="177" t="s">
        <v>19</v>
      </c>
      <c r="I854" s="178"/>
      <c r="L854" s="173"/>
      <c r="M854" s="179"/>
      <c r="N854" s="180"/>
      <c r="O854" s="180"/>
      <c r="P854" s="180"/>
      <c r="Q854" s="180"/>
      <c r="R854" s="180"/>
      <c r="S854" s="180"/>
      <c r="T854" s="181"/>
      <c r="AT854" s="177" t="s">
        <v>140</v>
      </c>
      <c r="AU854" s="177" t="s">
        <v>77</v>
      </c>
      <c r="AV854" s="11" t="s">
        <v>74</v>
      </c>
      <c r="AW854" s="11" t="s">
        <v>34</v>
      </c>
      <c r="AX854" s="11" t="s">
        <v>70</v>
      </c>
      <c r="AY854" s="177" t="s">
        <v>131</v>
      </c>
    </row>
    <row r="855" spans="2:51" s="12" customFormat="1" ht="13.5">
      <c r="B855" s="182"/>
      <c r="D855" s="174" t="s">
        <v>140</v>
      </c>
      <c r="E855" s="183" t="s">
        <v>19</v>
      </c>
      <c r="F855" s="184" t="s">
        <v>980</v>
      </c>
      <c r="H855" s="185">
        <v>65.554</v>
      </c>
      <c r="I855" s="186"/>
      <c r="L855" s="182"/>
      <c r="M855" s="187"/>
      <c r="N855" s="188"/>
      <c r="O855" s="188"/>
      <c r="P855" s="188"/>
      <c r="Q855" s="188"/>
      <c r="R855" s="188"/>
      <c r="S855" s="188"/>
      <c r="T855" s="189"/>
      <c r="AT855" s="183" t="s">
        <v>140</v>
      </c>
      <c r="AU855" s="183" t="s">
        <v>77</v>
      </c>
      <c r="AV855" s="12" t="s">
        <v>77</v>
      </c>
      <c r="AW855" s="12" t="s">
        <v>34</v>
      </c>
      <c r="AX855" s="12" t="s">
        <v>70</v>
      </c>
      <c r="AY855" s="183" t="s">
        <v>131</v>
      </c>
    </row>
    <row r="856" spans="2:51" s="13" customFormat="1" ht="13.5">
      <c r="B856" s="190"/>
      <c r="D856" s="191" t="s">
        <v>140</v>
      </c>
      <c r="E856" s="192" t="s">
        <v>19</v>
      </c>
      <c r="F856" s="193" t="s">
        <v>143</v>
      </c>
      <c r="H856" s="194">
        <v>65.554</v>
      </c>
      <c r="I856" s="195"/>
      <c r="L856" s="190"/>
      <c r="M856" s="196"/>
      <c r="N856" s="197"/>
      <c r="O856" s="197"/>
      <c r="P856" s="197"/>
      <c r="Q856" s="197"/>
      <c r="R856" s="197"/>
      <c r="S856" s="197"/>
      <c r="T856" s="198"/>
      <c r="AT856" s="199" t="s">
        <v>140</v>
      </c>
      <c r="AU856" s="199" t="s">
        <v>77</v>
      </c>
      <c r="AV856" s="13" t="s">
        <v>138</v>
      </c>
      <c r="AW856" s="13" t="s">
        <v>34</v>
      </c>
      <c r="AX856" s="13" t="s">
        <v>74</v>
      </c>
      <c r="AY856" s="199" t="s">
        <v>131</v>
      </c>
    </row>
    <row r="857" spans="2:65" s="1" customFormat="1" ht="22.5" customHeight="1">
      <c r="B857" s="160"/>
      <c r="C857" s="212" t="s">
        <v>981</v>
      </c>
      <c r="D857" s="212" t="s">
        <v>632</v>
      </c>
      <c r="E857" s="213" t="s">
        <v>982</v>
      </c>
      <c r="F857" s="214" t="s">
        <v>983</v>
      </c>
      <c r="G857" s="215" t="s">
        <v>203</v>
      </c>
      <c r="H857" s="216">
        <v>0.02</v>
      </c>
      <c r="I857" s="217"/>
      <c r="J857" s="218">
        <f>ROUND(I857*H857,2)</f>
        <v>0</v>
      </c>
      <c r="K857" s="214" t="s">
        <v>137</v>
      </c>
      <c r="L857" s="219"/>
      <c r="M857" s="220" t="s">
        <v>19</v>
      </c>
      <c r="N857" s="221" t="s">
        <v>41</v>
      </c>
      <c r="O857" s="36"/>
      <c r="P857" s="170">
        <f>O857*H857</f>
        <v>0</v>
      </c>
      <c r="Q857" s="170">
        <v>1</v>
      </c>
      <c r="R857" s="170">
        <f>Q857*H857</f>
        <v>0.02</v>
      </c>
      <c r="S857" s="170">
        <v>0</v>
      </c>
      <c r="T857" s="171">
        <f>S857*H857</f>
        <v>0</v>
      </c>
      <c r="AR857" s="18" t="s">
        <v>385</v>
      </c>
      <c r="AT857" s="18" t="s">
        <v>632</v>
      </c>
      <c r="AU857" s="18" t="s">
        <v>77</v>
      </c>
      <c r="AY857" s="18" t="s">
        <v>131</v>
      </c>
      <c r="BE857" s="172">
        <f>IF(N857="základní",J857,0)</f>
        <v>0</v>
      </c>
      <c r="BF857" s="172">
        <f>IF(N857="snížená",J857,0)</f>
        <v>0</v>
      </c>
      <c r="BG857" s="172">
        <f>IF(N857="zákl. přenesená",J857,0)</f>
        <v>0</v>
      </c>
      <c r="BH857" s="172">
        <f>IF(N857="sníž. přenesená",J857,0)</f>
        <v>0</v>
      </c>
      <c r="BI857" s="172">
        <f>IF(N857="nulová",J857,0)</f>
        <v>0</v>
      </c>
      <c r="BJ857" s="18" t="s">
        <v>74</v>
      </c>
      <c r="BK857" s="172">
        <f>ROUND(I857*H857,2)</f>
        <v>0</v>
      </c>
      <c r="BL857" s="18" t="s">
        <v>253</v>
      </c>
      <c r="BM857" s="18" t="s">
        <v>984</v>
      </c>
    </row>
    <row r="858" spans="2:47" s="1" customFormat="1" ht="27">
      <c r="B858" s="35"/>
      <c r="D858" s="174" t="s">
        <v>228</v>
      </c>
      <c r="F858" s="203" t="s">
        <v>985</v>
      </c>
      <c r="I858" s="134"/>
      <c r="L858" s="35"/>
      <c r="M858" s="64"/>
      <c r="N858" s="36"/>
      <c r="O858" s="36"/>
      <c r="P858" s="36"/>
      <c r="Q858" s="36"/>
      <c r="R858" s="36"/>
      <c r="S858" s="36"/>
      <c r="T858" s="65"/>
      <c r="AT858" s="18" t="s">
        <v>228</v>
      </c>
      <c r="AU858" s="18" t="s">
        <v>77</v>
      </c>
    </row>
    <row r="859" spans="2:51" s="11" customFormat="1" ht="13.5">
      <c r="B859" s="173"/>
      <c r="D859" s="174" t="s">
        <v>140</v>
      </c>
      <c r="E859" s="175" t="s">
        <v>19</v>
      </c>
      <c r="F859" s="176" t="s">
        <v>636</v>
      </c>
      <c r="H859" s="177" t="s">
        <v>19</v>
      </c>
      <c r="I859" s="178"/>
      <c r="L859" s="173"/>
      <c r="M859" s="179"/>
      <c r="N859" s="180"/>
      <c r="O859" s="180"/>
      <c r="P859" s="180"/>
      <c r="Q859" s="180"/>
      <c r="R859" s="180"/>
      <c r="S859" s="180"/>
      <c r="T859" s="181"/>
      <c r="AT859" s="177" t="s">
        <v>140</v>
      </c>
      <c r="AU859" s="177" t="s">
        <v>77</v>
      </c>
      <c r="AV859" s="11" t="s">
        <v>74</v>
      </c>
      <c r="AW859" s="11" t="s">
        <v>34</v>
      </c>
      <c r="AX859" s="11" t="s">
        <v>70</v>
      </c>
      <c r="AY859" s="177" t="s">
        <v>131</v>
      </c>
    </row>
    <row r="860" spans="2:51" s="12" customFormat="1" ht="13.5">
      <c r="B860" s="182"/>
      <c r="D860" s="174" t="s">
        <v>140</v>
      </c>
      <c r="E860" s="183" t="s">
        <v>19</v>
      </c>
      <c r="F860" s="184" t="s">
        <v>986</v>
      </c>
      <c r="H860" s="185">
        <v>0.02</v>
      </c>
      <c r="I860" s="186"/>
      <c r="L860" s="182"/>
      <c r="M860" s="187"/>
      <c r="N860" s="188"/>
      <c r="O860" s="188"/>
      <c r="P860" s="188"/>
      <c r="Q860" s="188"/>
      <c r="R860" s="188"/>
      <c r="S860" s="188"/>
      <c r="T860" s="189"/>
      <c r="AT860" s="183" t="s">
        <v>140</v>
      </c>
      <c r="AU860" s="183" t="s">
        <v>77</v>
      </c>
      <c r="AV860" s="12" t="s">
        <v>77</v>
      </c>
      <c r="AW860" s="12" t="s">
        <v>34</v>
      </c>
      <c r="AX860" s="12" t="s">
        <v>70</v>
      </c>
      <c r="AY860" s="183" t="s">
        <v>131</v>
      </c>
    </row>
    <row r="861" spans="2:51" s="13" customFormat="1" ht="13.5">
      <c r="B861" s="190"/>
      <c r="D861" s="191" t="s">
        <v>140</v>
      </c>
      <c r="E861" s="192" t="s">
        <v>19</v>
      </c>
      <c r="F861" s="193" t="s">
        <v>143</v>
      </c>
      <c r="H861" s="194">
        <v>0.02</v>
      </c>
      <c r="I861" s="195"/>
      <c r="L861" s="190"/>
      <c r="M861" s="196"/>
      <c r="N861" s="197"/>
      <c r="O861" s="197"/>
      <c r="P861" s="197"/>
      <c r="Q861" s="197"/>
      <c r="R861" s="197"/>
      <c r="S861" s="197"/>
      <c r="T861" s="198"/>
      <c r="AT861" s="199" t="s">
        <v>140</v>
      </c>
      <c r="AU861" s="199" t="s">
        <v>77</v>
      </c>
      <c r="AV861" s="13" t="s">
        <v>138</v>
      </c>
      <c r="AW861" s="13" t="s">
        <v>34</v>
      </c>
      <c r="AX861" s="13" t="s">
        <v>74</v>
      </c>
      <c r="AY861" s="199" t="s">
        <v>131</v>
      </c>
    </row>
    <row r="862" spans="2:65" s="1" customFormat="1" ht="22.5" customHeight="1">
      <c r="B862" s="160"/>
      <c r="C862" s="161" t="s">
        <v>987</v>
      </c>
      <c r="D862" s="161" t="s">
        <v>133</v>
      </c>
      <c r="E862" s="162" t="s">
        <v>988</v>
      </c>
      <c r="F862" s="163" t="s">
        <v>989</v>
      </c>
      <c r="G862" s="164" t="s">
        <v>212</v>
      </c>
      <c r="H862" s="165">
        <v>12.528</v>
      </c>
      <c r="I862" s="166"/>
      <c r="J862" s="167">
        <f>ROUND(I862*H862,2)</f>
        <v>0</v>
      </c>
      <c r="K862" s="163" t="s">
        <v>137</v>
      </c>
      <c r="L862" s="35"/>
      <c r="M862" s="168" t="s">
        <v>19</v>
      </c>
      <c r="N862" s="169" t="s">
        <v>41</v>
      </c>
      <c r="O862" s="36"/>
      <c r="P862" s="170">
        <f>O862*H862</f>
        <v>0</v>
      </c>
      <c r="Q862" s="170">
        <v>0</v>
      </c>
      <c r="R862" s="170">
        <f>Q862*H862</f>
        <v>0</v>
      </c>
      <c r="S862" s="170">
        <v>0</v>
      </c>
      <c r="T862" s="171">
        <f>S862*H862</f>
        <v>0</v>
      </c>
      <c r="AR862" s="18" t="s">
        <v>253</v>
      </c>
      <c r="AT862" s="18" t="s">
        <v>133</v>
      </c>
      <c r="AU862" s="18" t="s">
        <v>77</v>
      </c>
      <c r="AY862" s="18" t="s">
        <v>131</v>
      </c>
      <c r="BE862" s="172">
        <f>IF(N862="základní",J862,0)</f>
        <v>0</v>
      </c>
      <c r="BF862" s="172">
        <f>IF(N862="snížená",J862,0)</f>
        <v>0</v>
      </c>
      <c r="BG862" s="172">
        <f>IF(N862="zákl. přenesená",J862,0)</f>
        <v>0</v>
      </c>
      <c r="BH862" s="172">
        <f>IF(N862="sníž. přenesená",J862,0)</f>
        <v>0</v>
      </c>
      <c r="BI862" s="172">
        <f>IF(N862="nulová",J862,0)</f>
        <v>0</v>
      </c>
      <c r="BJ862" s="18" t="s">
        <v>74</v>
      </c>
      <c r="BK862" s="172">
        <f>ROUND(I862*H862,2)</f>
        <v>0</v>
      </c>
      <c r="BL862" s="18" t="s">
        <v>253</v>
      </c>
      <c r="BM862" s="18" t="s">
        <v>990</v>
      </c>
    </row>
    <row r="863" spans="2:47" s="1" customFormat="1" ht="27">
      <c r="B863" s="35"/>
      <c r="D863" s="174" t="s">
        <v>228</v>
      </c>
      <c r="F863" s="203" t="s">
        <v>991</v>
      </c>
      <c r="I863" s="134"/>
      <c r="L863" s="35"/>
      <c r="M863" s="64"/>
      <c r="N863" s="36"/>
      <c r="O863" s="36"/>
      <c r="P863" s="36"/>
      <c r="Q863" s="36"/>
      <c r="R863" s="36"/>
      <c r="S863" s="36"/>
      <c r="T863" s="65"/>
      <c r="AT863" s="18" t="s">
        <v>228</v>
      </c>
      <c r="AU863" s="18" t="s">
        <v>77</v>
      </c>
    </row>
    <row r="864" spans="2:51" s="11" customFormat="1" ht="13.5">
      <c r="B864" s="173"/>
      <c r="D864" s="174" t="s">
        <v>140</v>
      </c>
      <c r="E864" s="175" t="s">
        <v>19</v>
      </c>
      <c r="F864" s="176" t="s">
        <v>992</v>
      </c>
      <c r="H864" s="177" t="s">
        <v>19</v>
      </c>
      <c r="I864" s="178"/>
      <c r="L864" s="173"/>
      <c r="M864" s="179"/>
      <c r="N864" s="180"/>
      <c r="O864" s="180"/>
      <c r="P864" s="180"/>
      <c r="Q864" s="180"/>
      <c r="R864" s="180"/>
      <c r="S864" s="180"/>
      <c r="T864" s="181"/>
      <c r="AT864" s="177" t="s">
        <v>140</v>
      </c>
      <c r="AU864" s="177" t="s">
        <v>77</v>
      </c>
      <c r="AV864" s="11" t="s">
        <v>74</v>
      </c>
      <c r="AW864" s="11" t="s">
        <v>34</v>
      </c>
      <c r="AX864" s="11" t="s">
        <v>70</v>
      </c>
      <c r="AY864" s="177" t="s">
        <v>131</v>
      </c>
    </row>
    <row r="865" spans="2:51" s="12" customFormat="1" ht="13.5">
      <c r="B865" s="182"/>
      <c r="D865" s="174" t="s">
        <v>140</v>
      </c>
      <c r="E865" s="183" t="s">
        <v>19</v>
      </c>
      <c r="F865" s="184" t="s">
        <v>993</v>
      </c>
      <c r="H865" s="185">
        <v>4.18</v>
      </c>
      <c r="I865" s="186"/>
      <c r="L865" s="182"/>
      <c r="M865" s="187"/>
      <c r="N865" s="188"/>
      <c r="O865" s="188"/>
      <c r="P865" s="188"/>
      <c r="Q865" s="188"/>
      <c r="R865" s="188"/>
      <c r="S865" s="188"/>
      <c r="T865" s="189"/>
      <c r="AT865" s="183" t="s">
        <v>140</v>
      </c>
      <c r="AU865" s="183" t="s">
        <v>77</v>
      </c>
      <c r="AV865" s="12" t="s">
        <v>77</v>
      </c>
      <c r="AW865" s="12" t="s">
        <v>34</v>
      </c>
      <c r="AX865" s="12" t="s">
        <v>70</v>
      </c>
      <c r="AY865" s="183" t="s">
        <v>131</v>
      </c>
    </row>
    <row r="866" spans="2:51" s="11" customFormat="1" ht="13.5">
      <c r="B866" s="173"/>
      <c r="D866" s="174" t="s">
        <v>140</v>
      </c>
      <c r="E866" s="175" t="s">
        <v>19</v>
      </c>
      <c r="F866" s="176" t="s">
        <v>994</v>
      </c>
      <c r="H866" s="177" t="s">
        <v>19</v>
      </c>
      <c r="I866" s="178"/>
      <c r="L866" s="173"/>
      <c r="M866" s="179"/>
      <c r="N866" s="180"/>
      <c r="O866" s="180"/>
      <c r="P866" s="180"/>
      <c r="Q866" s="180"/>
      <c r="R866" s="180"/>
      <c r="S866" s="180"/>
      <c r="T866" s="181"/>
      <c r="AT866" s="177" t="s">
        <v>140</v>
      </c>
      <c r="AU866" s="177" t="s">
        <v>77</v>
      </c>
      <c r="AV866" s="11" t="s">
        <v>74</v>
      </c>
      <c r="AW866" s="11" t="s">
        <v>34</v>
      </c>
      <c r="AX866" s="11" t="s">
        <v>70</v>
      </c>
      <c r="AY866" s="177" t="s">
        <v>131</v>
      </c>
    </row>
    <row r="867" spans="2:51" s="12" customFormat="1" ht="13.5">
      <c r="B867" s="182"/>
      <c r="D867" s="174" t="s">
        <v>140</v>
      </c>
      <c r="E867" s="183" t="s">
        <v>19</v>
      </c>
      <c r="F867" s="184" t="s">
        <v>995</v>
      </c>
      <c r="H867" s="185">
        <v>8.348</v>
      </c>
      <c r="I867" s="186"/>
      <c r="L867" s="182"/>
      <c r="M867" s="187"/>
      <c r="N867" s="188"/>
      <c r="O867" s="188"/>
      <c r="P867" s="188"/>
      <c r="Q867" s="188"/>
      <c r="R867" s="188"/>
      <c r="S867" s="188"/>
      <c r="T867" s="189"/>
      <c r="AT867" s="183" t="s">
        <v>140</v>
      </c>
      <c r="AU867" s="183" t="s">
        <v>77</v>
      </c>
      <c r="AV867" s="12" t="s">
        <v>77</v>
      </c>
      <c r="AW867" s="12" t="s">
        <v>34</v>
      </c>
      <c r="AX867" s="12" t="s">
        <v>70</v>
      </c>
      <c r="AY867" s="183" t="s">
        <v>131</v>
      </c>
    </row>
    <row r="868" spans="2:51" s="13" customFormat="1" ht="13.5">
      <c r="B868" s="190"/>
      <c r="D868" s="191" t="s">
        <v>140</v>
      </c>
      <c r="E868" s="192" t="s">
        <v>19</v>
      </c>
      <c r="F868" s="193" t="s">
        <v>143</v>
      </c>
      <c r="H868" s="194">
        <v>12.528</v>
      </c>
      <c r="I868" s="195"/>
      <c r="L868" s="190"/>
      <c r="M868" s="196"/>
      <c r="N868" s="197"/>
      <c r="O868" s="197"/>
      <c r="P868" s="197"/>
      <c r="Q868" s="197"/>
      <c r="R868" s="197"/>
      <c r="S868" s="197"/>
      <c r="T868" s="198"/>
      <c r="AT868" s="199" t="s">
        <v>140</v>
      </c>
      <c r="AU868" s="199" t="s">
        <v>77</v>
      </c>
      <c r="AV868" s="13" t="s">
        <v>138</v>
      </c>
      <c r="AW868" s="13" t="s">
        <v>34</v>
      </c>
      <c r="AX868" s="13" t="s">
        <v>74</v>
      </c>
      <c r="AY868" s="199" t="s">
        <v>131</v>
      </c>
    </row>
    <row r="869" spans="2:65" s="1" customFormat="1" ht="22.5" customHeight="1">
      <c r="B869" s="160"/>
      <c r="C869" s="212" t="s">
        <v>996</v>
      </c>
      <c r="D869" s="212" t="s">
        <v>632</v>
      </c>
      <c r="E869" s="213" t="s">
        <v>982</v>
      </c>
      <c r="F869" s="214" t="s">
        <v>983</v>
      </c>
      <c r="G869" s="215" t="s">
        <v>203</v>
      </c>
      <c r="H869" s="216">
        <v>0.004</v>
      </c>
      <c r="I869" s="217"/>
      <c r="J869" s="218">
        <f>ROUND(I869*H869,2)</f>
        <v>0</v>
      </c>
      <c r="K869" s="214" t="s">
        <v>137</v>
      </c>
      <c r="L869" s="219"/>
      <c r="M869" s="220" t="s">
        <v>19</v>
      </c>
      <c r="N869" s="221" t="s">
        <v>41</v>
      </c>
      <c r="O869" s="36"/>
      <c r="P869" s="170">
        <f>O869*H869</f>
        <v>0</v>
      </c>
      <c r="Q869" s="170">
        <v>1</v>
      </c>
      <c r="R869" s="170">
        <f>Q869*H869</f>
        <v>0.004</v>
      </c>
      <c r="S869" s="170">
        <v>0</v>
      </c>
      <c r="T869" s="171">
        <f>S869*H869</f>
        <v>0</v>
      </c>
      <c r="AR869" s="18" t="s">
        <v>385</v>
      </c>
      <c r="AT869" s="18" t="s">
        <v>632</v>
      </c>
      <c r="AU869" s="18" t="s">
        <v>77</v>
      </c>
      <c r="AY869" s="18" t="s">
        <v>131</v>
      </c>
      <c r="BE869" s="172">
        <f>IF(N869="základní",J869,0)</f>
        <v>0</v>
      </c>
      <c r="BF869" s="172">
        <f>IF(N869="snížená",J869,0)</f>
        <v>0</v>
      </c>
      <c r="BG869" s="172">
        <f>IF(N869="zákl. přenesená",J869,0)</f>
        <v>0</v>
      </c>
      <c r="BH869" s="172">
        <f>IF(N869="sníž. přenesená",J869,0)</f>
        <v>0</v>
      </c>
      <c r="BI869" s="172">
        <f>IF(N869="nulová",J869,0)</f>
        <v>0</v>
      </c>
      <c r="BJ869" s="18" t="s">
        <v>74</v>
      </c>
      <c r="BK869" s="172">
        <f>ROUND(I869*H869,2)</f>
        <v>0</v>
      </c>
      <c r="BL869" s="18" t="s">
        <v>253</v>
      </c>
      <c r="BM869" s="18" t="s">
        <v>997</v>
      </c>
    </row>
    <row r="870" spans="2:47" s="1" customFormat="1" ht="27">
      <c r="B870" s="35"/>
      <c r="D870" s="174" t="s">
        <v>228</v>
      </c>
      <c r="F870" s="203" t="s">
        <v>985</v>
      </c>
      <c r="I870" s="134"/>
      <c r="L870" s="35"/>
      <c r="M870" s="64"/>
      <c r="N870" s="36"/>
      <c r="O870" s="36"/>
      <c r="P870" s="36"/>
      <c r="Q870" s="36"/>
      <c r="R870" s="36"/>
      <c r="S870" s="36"/>
      <c r="T870" s="65"/>
      <c r="AT870" s="18" t="s">
        <v>228</v>
      </c>
      <c r="AU870" s="18" t="s">
        <v>77</v>
      </c>
    </row>
    <row r="871" spans="2:51" s="11" customFormat="1" ht="13.5">
      <c r="B871" s="173"/>
      <c r="D871" s="174" t="s">
        <v>140</v>
      </c>
      <c r="E871" s="175" t="s">
        <v>19</v>
      </c>
      <c r="F871" s="176" t="s">
        <v>636</v>
      </c>
      <c r="H871" s="177" t="s">
        <v>19</v>
      </c>
      <c r="I871" s="178"/>
      <c r="L871" s="173"/>
      <c r="M871" s="179"/>
      <c r="N871" s="180"/>
      <c r="O871" s="180"/>
      <c r="P871" s="180"/>
      <c r="Q871" s="180"/>
      <c r="R871" s="180"/>
      <c r="S871" s="180"/>
      <c r="T871" s="181"/>
      <c r="AT871" s="177" t="s">
        <v>140</v>
      </c>
      <c r="AU871" s="177" t="s">
        <v>77</v>
      </c>
      <c r="AV871" s="11" t="s">
        <v>74</v>
      </c>
      <c r="AW871" s="11" t="s">
        <v>34</v>
      </c>
      <c r="AX871" s="11" t="s">
        <v>70</v>
      </c>
      <c r="AY871" s="177" t="s">
        <v>131</v>
      </c>
    </row>
    <row r="872" spans="2:51" s="12" customFormat="1" ht="13.5">
      <c r="B872" s="182"/>
      <c r="D872" s="174" t="s">
        <v>140</v>
      </c>
      <c r="E872" s="183" t="s">
        <v>19</v>
      </c>
      <c r="F872" s="184" t="s">
        <v>998</v>
      </c>
      <c r="H872" s="185">
        <v>0.004</v>
      </c>
      <c r="I872" s="186"/>
      <c r="L872" s="182"/>
      <c r="M872" s="187"/>
      <c r="N872" s="188"/>
      <c r="O872" s="188"/>
      <c r="P872" s="188"/>
      <c r="Q872" s="188"/>
      <c r="R872" s="188"/>
      <c r="S872" s="188"/>
      <c r="T872" s="189"/>
      <c r="AT872" s="183" t="s">
        <v>140</v>
      </c>
      <c r="AU872" s="183" t="s">
        <v>77</v>
      </c>
      <c r="AV872" s="12" t="s">
        <v>77</v>
      </c>
      <c r="AW872" s="12" t="s">
        <v>34</v>
      </c>
      <c r="AX872" s="12" t="s">
        <v>70</v>
      </c>
      <c r="AY872" s="183" t="s">
        <v>131</v>
      </c>
    </row>
    <row r="873" spans="2:51" s="13" customFormat="1" ht="13.5">
      <c r="B873" s="190"/>
      <c r="D873" s="191" t="s">
        <v>140</v>
      </c>
      <c r="E873" s="192" t="s">
        <v>19</v>
      </c>
      <c r="F873" s="193" t="s">
        <v>143</v>
      </c>
      <c r="H873" s="194">
        <v>0.004</v>
      </c>
      <c r="I873" s="195"/>
      <c r="L873" s="190"/>
      <c r="M873" s="196"/>
      <c r="N873" s="197"/>
      <c r="O873" s="197"/>
      <c r="P873" s="197"/>
      <c r="Q873" s="197"/>
      <c r="R873" s="197"/>
      <c r="S873" s="197"/>
      <c r="T873" s="198"/>
      <c r="AT873" s="199" t="s">
        <v>140</v>
      </c>
      <c r="AU873" s="199" t="s">
        <v>77</v>
      </c>
      <c r="AV873" s="13" t="s">
        <v>138</v>
      </c>
      <c r="AW873" s="13" t="s">
        <v>34</v>
      </c>
      <c r="AX873" s="13" t="s">
        <v>74</v>
      </c>
      <c r="AY873" s="199" t="s">
        <v>131</v>
      </c>
    </row>
    <row r="874" spans="2:65" s="1" customFormat="1" ht="22.5" customHeight="1">
      <c r="B874" s="160"/>
      <c r="C874" s="161" t="s">
        <v>999</v>
      </c>
      <c r="D874" s="161" t="s">
        <v>133</v>
      </c>
      <c r="E874" s="162" t="s">
        <v>1000</v>
      </c>
      <c r="F874" s="163" t="s">
        <v>1001</v>
      </c>
      <c r="G874" s="164" t="s">
        <v>212</v>
      </c>
      <c r="H874" s="165">
        <v>131.108</v>
      </c>
      <c r="I874" s="166"/>
      <c r="J874" s="167">
        <f>ROUND(I874*H874,2)</f>
        <v>0</v>
      </c>
      <c r="K874" s="163" t="s">
        <v>137</v>
      </c>
      <c r="L874" s="35"/>
      <c r="M874" s="168" t="s">
        <v>19</v>
      </c>
      <c r="N874" s="169" t="s">
        <v>41</v>
      </c>
      <c r="O874" s="36"/>
      <c r="P874" s="170">
        <f>O874*H874</f>
        <v>0</v>
      </c>
      <c r="Q874" s="170">
        <v>0.0004</v>
      </c>
      <c r="R874" s="170">
        <f>Q874*H874</f>
        <v>0.0524432</v>
      </c>
      <c r="S874" s="170">
        <v>0</v>
      </c>
      <c r="T874" s="171">
        <f>S874*H874</f>
        <v>0</v>
      </c>
      <c r="AR874" s="18" t="s">
        <v>253</v>
      </c>
      <c r="AT874" s="18" t="s">
        <v>133</v>
      </c>
      <c r="AU874" s="18" t="s">
        <v>77</v>
      </c>
      <c r="AY874" s="18" t="s">
        <v>131</v>
      </c>
      <c r="BE874" s="172">
        <f>IF(N874="základní",J874,0)</f>
        <v>0</v>
      </c>
      <c r="BF874" s="172">
        <f>IF(N874="snížená",J874,0)</f>
        <v>0</v>
      </c>
      <c r="BG874" s="172">
        <f>IF(N874="zákl. přenesená",J874,0)</f>
        <v>0</v>
      </c>
      <c r="BH874" s="172">
        <f>IF(N874="sníž. přenesená",J874,0)</f>
        <v>0</v>
      </c>
      <c r="BI874" s="172">
        <f>IF(N874="nulová",J874,0)</f>
        <v>0</v>
      </c>
      <c r="BJ874" s="18" t="s">
        <v>74</v>
      </c>
      <c r="BK874" s="172">
        <f>ROUND(I874*H874,2)</f>
        <v>0</v>
      </c>
      <c r="BL874" s="18" t="s">
        <v>253</v>
      </c>
      <c r="BM874" s="18" t="s">
        <v>1002</v>
      </c>
    </row>
    <row r="875" spans="2:47" s="1" customFormat="1" ht="13.5">
      <c r="B875" s="35"/>
      <c r="D875" s="174" t="s">
        <v>228</v>
      </c>
      <c r="F875" s="203" t="s">
        <v>1003</v>
      </c>
      <c r="I875" s="134"/>
      <c r="L875" s="35"/>
      <c r="M875" s="64"/>
      <c r="N875" s="36"/>
      <c r="O875" s="36"/>
      <c r="P875" s="36"/>
      <c r="Q875" s="36"/>
      <c r="R875" s="36"/>
      <c r="S875" s="36"/>
      <c r="T875" s="65"/>
      <c r="AT875" s="18" t="s">
        <v>228</v>
      </c>
      <c r="AU875" s="18" t="s">
        <v>77</v>
      </c>
    </row>
    <row r="876" spans="2:51" s="11" customFormat="1" ht="13.5">
      <c r="B876" s="173"/>
      <c r="D876" s="174" t="s">
        <v>140</v>
      </c>
      <c r="E876" s="175" t="s">
        <v>19</v>
      </c>
      <c r="F876" s="176" t="s">
        <v>214</v>
      </c>
      <c r="H876" s="177" t="s">
        <v>19</v>
      </c>
      <c r="I876" s="178"/>
      <c r="L876" s="173"/>
      <c r="M876" s="179"/>
      <c r="N876" s="180"/>
      <c r="O876" s="180"/>
      <c r="P876" s="180"/>
      <c r="Q876" s="180"/>
      <c r="R876" s="180"/>
      <c r="S876" s="180"/>
      <c r="T876" s="181"/>
      <c r="AT876" s="177" t="s">
        <v>140</v>
      </c>
      <c r="AU876" s="177" t="s">
        <v>77</v>
      </c>
      <c r="AV876" s="11" t="s">
        <v>74</v>
      </c>
      <c r="AW876" s="11" t="s">
        <v>34</v>
      </c>
      <c r="AX876" s="11" t="s">
        <v>70</v>
      </c>
      <c r="AY876" s="177" t="s">
        <v>131</v>
      </c>
    </row>
    <row r="877" spans="2:51" s="12" customFormat="1" ht="13.5">
      <c r="B877" s="182"/>
      <c r="D877" s="174" t="s">
        <v>140</v>
      </c>
      <c r="E877" s="183" t="s">
        <v>19</v>
      </c>
      <c r="F877" s="184" t="s">
        <v>980</v>
      </c>
      <c r="H877" s="185">
        <v>65.554</v>
      </c>
      <c r="I877" s="186"/>
      <c r="L877" s="182"/>
      <c r="M877" s="187"/>
      <c r="N877" s="188"/>
      <c r="O877" s="188"/>
      <c r="P877" s="188"/>
      <c r="Q877" s="188"/>
      <c r="R877" s="188"/>
      <c r="S877" s="188"/>
      <c r="T877" s="189"/>
      <c r="AT877" s="183" t="s">
        <v>140</v>
      </c>
      <c r="AU877" s="183" t="s">
        <v>77</v>
      </c>
      <c r="AV877" s="12" t="s">
        <v>77</v>
      </c>
      <c r="AW877" s="12" t="s">
        <v>34</v>
      </c>
      <c r="AX877" s="12" t="s">
        <v>70</v>
      </c>
      <c r="AY877" s="183" t="s">
        <v>131</v>
      </c>
    </row>
    <row r="878" spans="2:51" s="11" customFormat="1" ht="13.5">
      <c r="B878" s="173"/>
      <c r="D878" s="174" t="s">
        <v>140</v>
      </c>
      <c r="E878" s="175" t="s">
        <v>19</v>
      </c>
      <c r="F878" s="176" t="s">
        <v>1004</v>
      </c>
      <c r="H878" s="177" t="s">
        <v>19</v>
      </c>
      <c r="I878" s="178"/>
      <c r="L878" s="173"/>
      <c r="M878" s="179"/>
      <c r="N878" s="180"/>
      <c r="O878" s="180"/>
      <c r="P878" s="180"/>
      <c r="Q878" s="180"/>
      <c r="R878" s="180"/>
      <c r="S878" s="180"/>
      <c r="T878" s="181"/>
      <c r="AT878" s="177" t="s">
        <v>140</v>
      </c>
      <c r="AU878" s="177" t="s">
        <v>77</v>
      </c>
      <c r="AV878" s="11" t="s">
        <v>74</v>
      </c>
      <c r="AW878" s="11" t="s">
        <v>34</v>
      </c>
      <c r="AX878" s="11" t="s">
        <v>70</v>
      </c>
      <c r="AY878" s="177" t="s">
        <v>131</v>
      </c>
    </row>
    <row r="879" spans="2:51" s="12" customFormat="1" ht="13.5">
      <c r="B879" s="182"/>
      <c r="D879" s="174" t="s">
        <v>140</v>
      </c>
      <c r="E879" s="183" t="s">
        <v>19</v>
      </c>
      <c r="F879" s="184" t="s">
        <v>1005</v>
      </c>
      <c r="H879" s="185">
        <v>65.554</v>
      </c>
      <c r="I879" s="186"/>
      <c r="L879" s="182"/>
      <c r="M879" s="187"/>
      <c r="N879" s="188"/>
      <c r="O879" s="188"/>
      <c r="P879" s="188"/>
      <c r="Q879" s="188"/>
      <c r="R879" s="188"/>
      <c r="S879" s="188"/>
      <c r="T879" s="189"/>
      <c r="AT879" s="183" t="s">
        <v>140</v>
      </c>
      <c r="AU879" s="183" t="s">
        <v>77</v>
      </c>
      <c r="AV879" s="12" t="s">
        <v>77</v>
      </c>
      <c r="AW879" s="12" t="s">
        <v>34</v>
      </c>
      <c r="AX879" s="12" t="s">
        <v>70</v>
      </c>
      <c r="AY879" s="183" t="s">
        <v>131</v>
      </c>
    </row>
    <row r="880" spans="2:51" s="13" customFormat="1" ht="13.5">
      <c r="B880" s="190"/>
      <c r="D880" s="191" t="s">
        <v>140</v>
      </c>
      <c r="E880" s="192" t="s">
        <v>19</v>
      </c>
      <c r="F880" s="193" t="s">
        <v>143</v>
      </c>
      <c r="H880" s="194">
        <v>131.108</v>
      </c>
      <c r="I880" s="195"/>
      <c r="L880" s="190"/>
      <c r="M880" s="196"/>
      <c r="N880" s="197"/>
      <c r="O880" s="197"/>
      <c r="P880" s="197"/>
      <c r="Q880" s="197"/>
      <c r="R880" s="197"/>
      <c r="S880" s="197"/>
      <c r="T880" s="198"/>
      <c r="AT880" s="199" t="s">
        <v>140</v>
      </c>
      <c r="AU880" s="199" t="s">
        <v>77</v>
      </c>
      <c r="AV880" s="13" t="s">
        <v>138</v>
      </c>
      <c r="AW880" s="13" t="s">
        <v>34</v>
      </c>
      <c r="AX880" s="13" t="s">
        <v>74</v>
      </c>
      <c r="AY880" s="199" t="s">
        <v>131</v>
      </c>
    </row>
    <row r="881" spans="2:65" s="1" customFormat="1" ht="22.5" customHeight="1">
      <c r="B881" s="160"/>
      <c r="C881" s="212" t="s">
        <v>1006</v>
      </c>
      <c r="D881" s="212" t="s">
        <v>632</v>
      </c>
      <c r="E881" s="213" t="s">
        <v>1007</v>
      </c>
      <c r="F881" s="214" t="s">
        <v>1008</v>
      </c>
      <c r="G881" s="215" t="s">
        <v>212</v>
      </c>
      <c r="H881" s="216">
        <v>150.774</v>
      </c>
      <c r="I881" s="217"/>
      <c r="J881" s="218">
        <f>ROUND(I881*H881,2)</f>
        <v>0</v>
      </c>
      <c r="K881" s="214" t="s">
        <v>137</v>
      </c>
      <c r="L881" s="219"/>
      <c r="M881" s="220" t="s">
        <v>19</v>
      </c>
      <c r="N881" s="221" t="s">
        <v>41</v>
      </c>
      <c r="O881" s="36"/>
      <c r="P881" s="170">
        <f>O881*H881</f>
        <v>0</v>
      </c>
      <c r="Q881" s="170">
        <v>0.00388</v>
      </c>
      <c r="R881" s="170">
        <f>Q881*H881</f>
        <v>0.58500312</v>
      </c>
      <c r="S881" s="170">
        <v>0</v>
      </c>
      <c r="T881" s="171">
        <f>S881*H881</f>
        <v>0</v>
      </c>
      <c r="AR881" s="18" t="s">
        <v>385</v>
      </c>
      <c r="AT881" s="18" t="s">
        <v>632</v>
      </c>
      <c r="AU881" s="18" t="s">
        <v>77</v>
      </c>
      <c r="AY881" s="18" t="s">
        <v>131</v>
      </c>
      <c r="BE881" s="172">
        <f>IF(N881="základní",J881,0)</f>
        <v>0</v>
      </c>
      <c r="BF881" s="172">
        <f>IF(N881="snížená",J881,0)</f>
        <v>0</v>
      </c>
      <c r="BG881" s="172">
        <f>IF(N881="zákl. přenesená",J881,0)</f>
        <v>0</v>
      </c>
      <c r="BH881" s="172">
        <f>IF(N881="sníž. přenesená",J881,0)</f>
        <v>0</v>
      </c>
      <c r="BI881" s="172">
        <f>IF(N881="nulová",J881,0)</f>
        <v>0</v>
      </c>
      <c r="BJ881" s="18" t="s">
        <v>74</v>
      </c>
      <c r="BK881" s="172">
        <f>ROUND(I881*H881,2)</f>
        <v>0</v>
      </c>
      <c r="BL881" s="18" t="s">
        <v>253</v>
      </c>
      <c r="BM881" s="18" t="s">
        <v>1009</v>
      </c>
    </row>
    <row r="882" spans="2:47" s="1" customFormat="1" ht="13.5">
      <c r="B882" s="35"/>
      <c r="D882" s="174" t="s">
        <v>228</v>
      </c>
      <c r="F882" s="203" t="s">
        <v>1010</v>
      </c>
      <c r="I882" s="134"/>
      <c r="L882" s="35"/>
      <c r="M882" s="64"/>
      <c r="N882" s="36"/>
      <c r="O882" s="36"/>
      <c r="P882" s="36"/>
      <c r="Q882" s="36"/>
      <c r="R882" s="36"/>
      <c r="S882" s="36"/>
      <c r="T882" s="65"/>
      <c r="AT882" s="18" t="s">
        <v>228</v>
      </c>
      <c r="AU882" s="18" t="s">
        <v>77</v>
      </c>
    </row>
    <row r="883" spans="2:51" s="11" customFormat="1" ht="13.5">
      <c r="B883" s="173"/>
      <c r="D883" s="174" t="s">
        <v>140</v>
      </c>
      <c r="E883" s="175" t="s">
        <v>19</v>
      </c>
      <c r="F883" s="176" t="s">
        <v>636</v>
      </c>
      <c r="H883" s="177" t="s">
        <v>19</v>
      </c>
      <c r="I883" s="178"/>
      <c r="L883" s="173"/>
      <c r="M883" s="179"/>
      <c r="N883" s="180"/>
      <c r="O883" s="180"/>
      <c r="P883" s="180"/>
      <c r="Q883" s="180"/>
      <c r="R883" s="180"/>
      <c r="S883" s="180"/>
      <c r="T883" s="181"/>
      <c r="AT883" s="177" t="s">
        <v>140</v>
      </c>
      <c r="AU883" s="177" t="s">
        <v>77</v>
      </c>
      <c r="AV883" s="11" t="s">
        <v>74</v>
      </c>
      <c r="AW883" s="11" t="s">
        <v>34</v>
      </c>
      <c r="AX883" s="11" t="s">
        <v>70</v>
      </c>
      <c r="AY883" s="177" t="s">
        <v>131</v>
      </c>
    </row>
    <row r="884" spans="2:51" s="12" customFormat="1" ht="13.5">
      <c r="B884" s="182"/>
      <c r="D884" s="174" t="s">
        <v>140</v>
      </c>
      <c r="E884" s="183" t="s">
        <v>19</v>
      </c>
      <c r="F884" s="184" t="s">
        <v>1011</v>
      </c>
      <c r="H884" s="185">
        <v>150.774</v>
      </c>
      <c r="I884" s="186"/>
      <c r="L884" s="182"/>
      <c r="M884" s="187"/>
      <c r="N884" s="188"/>
      <c r="O884" s="188"/>
      <c r="P884" s="188"/>
      <c r="Q884" s="188"/>
      <c r="R884" s="188"/>
      <c r="S884" s="188"/>
      <c r="T884" s="189"/>
      <c r="AT884" s="183" t="s">
        <v>140</v>
      </c>
      <c r="AU884" s="183" t="s">
        <v>77</v>
      </c>
      <c r="AV884" s="12" t="s">
        <v>77</v>
      </c>
      <c r="AW884" s="12" t="s">
        <v>34</v>
      </c>
      <c r="AX884" s="12" t="s">
        <v>70</v>
      </c>
      <c r="AY884" s="183" t="s">
        <v>131</v>
      </c>
    </row>
    <row r="885" spans="2:51" s="13" customFormat="1" ht="13.5">
      <c r="B885" s="190"/>
      <c r="D885" s="191" t="s">
        <v>140</v>
      </c>
      <c r="E885" s="192" t="s">
        <v>19</v>
      </c>
      <c r="F885" s="193" t="s">
        <v>143</v>
      </c>
      <c r="H885" s="194">
        <v>150.774</v>
      </c>
      <c r="I885" s="195"/>
      <c r="L885" s="190"/>
      <c r="M885" s="196"/>
      <c r="N885" s="197"/>
      <c r="O885" s="197"/>
      <c r="P885" s="197"/>
      <c r="Q885" s="197"/>
      <c r="R885" s="197"/>
      <c r="S885" s="197"/>
      <c r="T885" s="198"/>
      <c r="AT885" s="199" t="s">
        <v>140</v>
      </c>
      <c r="AU885" s="199" t="s">
        <v>77</v>
      </c>
      <c r="AV885" s="13" t="s">
        <v>138</v>
      </c>
      <c r="AW885" s="13" t="s">
        <v>34</v>
      </c>
      <c r="AX885" s="13" t="s">
        <v>74</v>
      </c>
      <c r="AY885" s="199" t="s">
        <v>131</v>
      </c>
    </row>
    <row r="886" spans="2:65" s="1" customFormat="1" ht="22.5" customHeight="1">
      <c r="B886" s="160"/>
      <c r="C886" s="161" t="s">
        <v>1012</v>
      </c>
      <c r="D886" s="161" t="s">
        <v>133</v>
      </c>
      <c r="E886" s="162" t="s">
        <v>1013</v>
      </c>
      <c r="F886" s="163" t="s">
        <v>1014</v>
      </c>
      <c r="G886" s="164" t="s">
        <v>212</v>
      </c>
      <c r="H886" s="165">
        <v>25.056</v>
      </c>
      <c r="I886" s="166"/>
      <c r="J886" s="167">
        <f>ROUND(I886*H886,2)</f>
        <v>0</v>
      </c>
      <c r="K886" s="163" t="s">
        <v>137</v>
      </c>
      <c r="L886" s="35"/>
      <c r="M886" s="168" t="s">
        <v>19</v>
      </c>
      <c r="N886" s="169" t="s">
        <v>41</v>
      </c>
      <c r="O886" s="36"/>
      <c r="P886" s="170">
        <f>O886*H886</f>
        <v>0</v>
      </c>
      <c r="Q886" s="170">
        <v>0.0004</v>
      </c>
      <c r="R886" s="170">
        <f>Q886*H886</f>
        <v>0.0100224</v>
      </c>
      <c r="S886" s="170">
        <v>0</v>
      </c>
      <c r="T886" s="171">
        <f>S886*H886</f>
        <v>0</v>
      </c>
      <c r="AR886" s="18" t="s">
        <v>253</v>
      </c>
      <c r="AT886" s="18" t="s">
        <v>133</v>
      </c>
      <c r="AU886" s="18" t="s">
        <v>77</v>
      </c>
      <c r="AY886" s="18" t="s">
        <v>131</v>
      </c>
      <c r="BE886" s="172">
        <f>IF(N886="základní",J886,0)</f>
        <v>0</v>
      </c>
      <c r="BF886" s="172">
        <f>IF(N886="snížená",J886,0)</f>
        <v>0</v>
      </c>
      <c r="BG886" s="172">
        <f>IF(N886="zákl. přenesená",J886,0)</f>
        <v>0</v>
      </c>
      <c r="BH886" s="172">
        <f>IF(N886="sníž. přenesená",J886,0)</f>
        <v>0</v>
      </c>
      <c r="BI886" s="172">
        <f>IF(N886="nulová",J886,0)</f>
        <v>0</v>
      </c>
      <c r="BJ886" s="18" t="s">
        <v>74</v>
      </c>
      <c r="BK886" s="172">
        <f>ROUND(I886*H886,2)</f>
        <v>0</v>
      </c>
      <c r="BL886" s="18" t="s">
        <v>253</v>
      </c>
      <c r="BM886" s="18" t="s">
        <v>1015</v>
      </c>
    </row>
    <row r="887" spans="2:47" s="1" customFormat="1" ht="13.5">
      <c r="B887" s="35"/>
      <c r="D887" s="174" t="s">
        <v>228</v>
      </c>
      <c r="F887" s="203" t="s">
        <v>1016</v>
      </c>
      <c r="I887" s="134"/>
      <c r="L887" s="35"/>
      <c r="M887" s="64"/>
      <c r="N887" s="36"/>
      <c r="O887" s="36"/>
      <c r="P887" s="36"/>
      <c r="Q887" s="36"/>
      <c r="R887" s="36"/>
      <c r="S887" s="36"/>
      <c r="T887" s="65"/>
      <c r="AT887" s="18" t="s">
        <v>228</v>
      </c>
      <c r="AU887" s="18" t="s">
        <v>77</v>
      </c>
    </row>
    <row r="888" spans="2:51" s="11" customFormat="1" ht="13.5">
      <c r="B888" s="173"/>
      <c r="D888" s="174" t="s">
        <v>140</v>
      </c>
      <c r="E888" s="175" t="s">
        <v>19</v>
      </c>
      <c r="F888" s="176" t="s">
        <v>992</v>
      </c>
      <c r="H888" s="177" t="s">
        <v>19</v>
      </c>
      <c r="I888" s="178"/>
      <c r="L888" s="173"/>
      <c r="M888" s="179"/>
      <c r="N888" s="180"/>
      <c r="O888" s="180"/>
      <c r="P888" s="180"/>
      <c r="Q888" s="180"/>
      <c r="R888" s="180"/>
      <c r="S888" s="180"/>
      <c r="T888" s="181"/>
      <c r="AT888" s="177" t="s">
        <v>140</v>
      </c>
      <c r="AU888" s="177" t="s">
        <v>77</v>
      </c>
      <c r="AV888" s="11" t="s">
        <v>74</v>
      </c>
      <c r="AW888" s="11" t="s">
        <v>34</v>
      </c>
      <c r="AX888" s="11" t="s">
        <v>70</v>
      </c>
      <c r="AY888" s="177" t="s">
        <v>131</v>
      </c>
    </row>
    <row r="889" spans="2:51" s="12" customFormat="1" ht="13.5">
      <c r="B889" s="182"/>
      <c r="D889" s="174" t="s">
        <v>140</v>
      </c>
      <c r="E889" s="183" t="s">
        <v>19</v>
      </c>
      <c r="F889" s="184" t="s">
        <v>993</v>
      </c>
      <c r="H889" s="185">
        <v>4.18</v>
      </c>
      <c r="I889" s="186"/>
      <c r="L889" s="182"/>
      <c r="M889" s="187"/>
      <c r="N889" s="188"/>
      <c r="O889" s="188"/>
      <c r="P889" s="188"/>
      <c r="Q889" s="188"/>
      <c r="R889" s="188"/>
      <c r="S889" s="188"/>
      <c r="T889" s="189"/>
      <c r="AT889" s="183" t="s">
        <v>140</v>
      </c>
      <c r="AU889" s="183" t="s">
        <v>77</v>
      </c>
      <c r="AV889" s="12" t="s">
        <v>77</v>
      </c>
      <c r="AW889" s="12" t="s">
        <v>34</v>
      </c>
      <c r="AX889" s="12" t="s">
        <v>70</v>
      </c>
      <c r="AY889" s="183" t="s">
        <v>131</v>
      </c>
    </row>
    <row r="890" spans="2:51" s="11" customFormat="1" ht="13.5">
      <c r="B890" s="173"/>
      <c r="D890" s="174" t="s">
        <v>140</v>
      </c>
      <c r="E890" s="175" t="s">
        <v>19</v>
      </c>
      <c r="F890" s="176" t="s">
        <v>994</v>
      </c>
      <c r="H890" s="177" t="s">
        <v>19</v>
      </c>
      <c r="I890" s="178"/>
      <c r="L890" s="173"/>
      <c r="M890" s="179"/>
      <c r="N890" s="180"/>
      <c r="O890" s="180"/>
      <c r="P890" s="180"/>
      <c r="Q890" s="180"/>
      <c r="R890" s="180"/>
      <c r="S890" s="180"/>
      <c r="T890" s="181"/>
      <c r="AT890" s="177" t="s">
        <v>140</v>
      </c>
      <c r="AU890" s="177" t="s">
        <v>77</v>
      </c>
      <c r="AV890" s="11" t="s">
        <v>74</v>
      </c>
      <c r="AW890" s="11" t="s">
        <v>34</v>
      </c>
      <c r="AX890" s="11" t="s">
        <v>70</v>
      </c>
      <c r="AY890" s="177" t="s">
        <v>131</v>
      </c>
    </row>
    <row r="891" spans="2:51" s="12" customFormat="1" ht="13.5">
      <c r="B891" s="182"/>
      <c r="D891" s="174" t="s">
        <v>140</v>
      </c>
      <c r="E891" s="183" t="s">
        <v>19</v>
      </c>
      <c r="F891" s="184" t="s">
        <v>995</v>
      </c>
      <c r="H891" s="185">
        <v>8.348</v>
      </c>
      <c r="I891" s="186"/>
      <c r="L891" s="182"/>
      <c r="M891" s="187"/>
      <c r="N891" s="188"/>
      <c r="O891" s="188"/>
      <c r="P891" s="188"/>
      <c r="Q891" s="188"/>
      <c r="R891" s="188"/>
      <c r="S891" s="188"/>
      <c r="T891" s="189"/>
      <c r="AT891" s="183" t="s">
        <v>140</v>
      </c>
      <c r="AU891" s="183" t="s">
        <v>77</v>
      </c>
      <c r="AV891" s="12" t="s">
        <v>77</v>
      </c>
      <c r="AW891" s="12" t="s">
        <v>34</v>
      </c>
      <c r="AX891" s="12" t="s">
        <v>70</v>
      </c>
      <c r="AY891" s="183" t="s">
        <v>131</v>
      </c>
    </row>
    <row r="892" spans="2:51" s="14" customFormat="1" ht="13.5">
      <c r="B892" s="204"/>
      <c r="D892" s="174" t="s">
        <v>140</v>
      </c>
      <c r="E892" s="205" t="s">
        <v>19</v>
      </c>
      <c r="F892" s="206" t="s">
        <v>316</v>
      </c>
      <c r="H892" s="207">
        <v>12.528</v>
      </c>
      <c r="I892" s="208"/>
      <c r="L892" s="204"/>
      <c r="M892" s="209"/>
      <c r="N892" s="210"/>
      <c r="O892" s="210"/>
      <c r="P892" s="210"/>
      <c r="Q892" s="210"/>
      <c r="R892" s="210"/>
      <c r="S892" s="210"/>
      <c r="T892" s="211"/>
      <c r="AT892" s="205" t="s">
        <v>140</v>
      </c>
      <c r="AU892" s="205" t="s">
        <v>77</v>
      </c>
      <c r="AV892" s="14" t="s">
        <v>149</v>
      </c>
      <c r="AW892" s="14" t="s">
        <v>34</v>
      </c>
      <c r="AX892" s="14" t="s">
        <v>70</v>
      </c>
      <c r="AY892" s="205" t="s">
        <v>131</v>
      </c>
    </row>
    <row r="893" spans="2:51" s="11" customFormat="1" ht="13.5">
      <c r="B893" s="173"/>
      <c r="D893" s="174" t="s">
        <v>140</v>
      </c>
      <c r="E893" s="175" t="s">
        <v>19</v>
      </c>
      <c r="F893" s="176" t="s">
        <v>1004</v>
      </c>
      <c r="H893" s="177" t="s">
        <v>19</v>
      </c>
      <c r="I893" s="178"/>
      <c r="L893" s="173"/>
      <c r="M893" s="179"/>
      <c r="N893" s="180"/>
      <c r="O893" s="180"/>
      <c r="P893" s="180"/>
      <c r="Q893" s="180"/>
      <c r="R893" s="180"/>
      <c r="S893" s="180"/>
      <c r="T893" s="181"/>
      <c r="AT893" s="177" t="s">
        <v>140</v>
      </c>
      <c r="AU893" s="177" t="s">
        <v>77</v>
      </c>
      <c r="AV893" s="11" t="s">
        <v>74</v>
      </c>
      <c r="AW893" s="11" t="s">
        <v>34</v>
      </c>
      <c r="AX893" s="11" t="s">
        <v>70</v>
      </c>
      <c r="AY893" s="177" t="s">
        <v>131</v>
      </c>
    </row>
    <row r="894" spans="2:51" s="12" customFormat="1" ht="13.5">
      <c r="B894" s="182"/>
      <c r="D894" s="174" t="s">
        <v>140</v>
      </c>
      <c r="E894" s="183" t="s">
        <v>19</v>
      </c>
      <c r="F894" s="184" t="s">
        <v>1017</v>
      </c>
      <c r="H894" s="185">
        <v>12.528</v>
      </c>
      <c r="I894" s="186"/>
      <c r="L894" s="182"/>
      <c r="M894" s="187"/>
      <c r="N894" s="188"/>
      <c r="O894" s="188"/>
      <c r="P894" s="188"/>
      <c r="Q894" s="188"/>
      <c r="R894" s="188"/>
      <c r="S894" s="188"/>
      <c r="T894" s="189"/>
      <c r="AT894" s="183" t="s">
        <v>140</v>
      </c>
      <c r="AU894" s="183" t="s">
        <v>77</v>
      </c>
      <c r="AV894" s="12" t="s">
        <v>77</v>
      </c>
      <c r="AW894" s="12" t="s">
        <v>34</v>
      </c>
      <c r="AX894" s="12" t="s">
        <v>70</v>
      </c>
      <c r="AY894" s="183" t="s">
        <v>131</v>
      </c>
    </row>
    <row r="895" spans="2:51" s="13" customFormat="1" ht="13.5">
      <c r="B895" s="190"/>
      <c r="D895" s="191" t="s">
        <v>140</v>
      </c>
      <c r="E895" s="192" t="s">
        <v>19</v>
      </c>
      <c r="F895" s="193" t="s">
        <v>143</v>
      </c>
      <c r="H895" s="194">
        <v>25.056</v>
      </c>
      <c r="I895" s="195"/>
      <c r="L895" s="190"/>
      <c r="M895" s="196"/>
      <c r="N895" s="197"/>
      <c r="O895" s="197"/>
      <c r="P895" s="197"/>
      <c r="Q895" s="197"/>
      <c r="R895" s="197"/>
      <c r="S895" s="197"/>
      <c r="T895" s="198"/>
      <c r="AT895" s="199" t="s">
        <v>140</v>
      </c>
      <c r="AU895" s="199" t="s">
        <v>77</v>
      </c>
      <c r="AV895" s="13" t="s">
        <v>138</v>
      </c>
      <c r="AW895" s="13" t="s">
        <v>34</v>
      </c>
      <c r="AX895" s="13" t="s">
        <v>74</v>
      </c>
      <c r="AY895" s="199" t="s">
        <v>131</v>
      </c>
    </row>
    <row r="896" spans="2:65" s="1" customFormat="1" ht="22.5" customHeight="1">
      <c r="B896" s="160"/>
      <c r="C896" s="212" t="s">
        <v>1018</v>
      </c>
      <c r="D896" s="212" t="s">
        <v>632</v>
      </c>
      <c r="E896" s="213" t="s">
        <v>1007</v>
      </c>
      <c r="F896" s="214" t="s">
        <v>1008</v>
      </c>
      <c r="G896" s="215" t="s">
        <v>212</v>
      </c>
      <c r="H896" s="216">
        <v>25.056</v>
      </c>
      <c r="I896" s="217"/>
      <c r="J896" s="218">
        <f>ROUND(I896*H896,2)</f>
        <v>0</v>
      </c>
      <c r="K896" s="214" t="s">
        <v>137</v>
      </c>
      <c r="L896" s="219"/>
      <c r="M896" s="220" t="s">
        <v>19</v>
      </c>
      <c r="N896" s="221" t="s">
        <v>41</v>
      </c>
      <c r="O896" s="36"/>
      <c r="P896" s="170">
        <f>O896*H896</f>
        <v>0</v>
      </c>
      <c r="Q896" s="170">
        <v>0.00388</v>
      </c>
      <c r="R896" s="170">
        <f>Q896*H896</f>
        <v>0.09721728</v>
      </c>
      <c r="S896" s="170">
        <v>0</v>
      </c>
      <c r="T896" s="171">
        <f>S896*H896</f>
        <v>0</v>
      </c>
      <c r="AR896" s="18" t="s">
        <v>385</v>
      </c>
      <c r="AT896" s="18" t="s">
        <v>632</v>
      </c>
      <c r="AU896" s="18" t="s">
        <v>77</v>
      </c>
      <c r="AY896" s="18" t="s">
        <v>131</v>
      </c>
      <c r="BE896" s="172">
        <f>IF(N896="základní",J896,0)</f>
        <v>0</v>
      </c>
      <c r="BF896" s="172">
        <f>IF(N896="snížená",J896,0)</f>
        <v>0</v>
      </c>
      <c r="BG896" s="172">
        <f>IF(N896="zákl. přenesená",J896,0)</f>
        <v>0</v>
      </c>
      <c r="BH896" s="172">
        <f>IF(N896="sníž. přenesená",J896,0)</f>
        <v>0</v>
      </c>
      <c r="BI896" s="172">
        <f>IF(N896="nulová",J896,0)</f>
        <v>0</v>
      </c>
      <c r="BJ896" s="18" t="s">
        <v>74</v>
      </c>
      <c r="BK896" s="172">
        <f>ROUND(I896*H896,2)</f>
        <v>0</v>
      </c>
      <c r="BL896" s="18" t="s">
        <v>253</v>
      </c>
      <c r="BM896" s="18" t="s">
        <v>1019</v>
      </c>
    </row>
    <row r="897" spans="2:47" s="1" customFormat="1" ht="13.5">
      <c r="B897" s="35"/>
      <c r="D897" s="174" t="s">
        <v>228</v>
      </c>
      <c r="F897" s="203" t="s">
        <v>1010</v>
      </c>
      <c r="I897" s="134"/>
      <c r="L897" s="35"/>
      <c r="M897" s="64"/>
      <c r="N897" s="36"/>
      <c r="O897" s="36"/>
      <c r="P897" s="36"/>
      <c r="Q897" s="36"/>
      <c r="R897" s="36"/>
      <c r="S897" s="36"/>
      <c r="T897" s="65"/>
      <c r="AT897" s="18" t="s">
        <v>228</v>
      </c>
      <c r="AU897" s="18" t="s">
        <v>77</v>
      </c>
    </row>
    <row r="898" spans="2:51" s="11" customFormat="1" ht="13.5">
      <c r="B898" s="173"/>
      <c r="D898" s="174" t="s">
        <v>140</v>
      </c>
      <c r="E898" s="175" t="s">
        <v>19</v>
      </c>
      <c r="F898" s="176" t="s">
        <v>636</v>
      </c>
      <c r="H898" s="177" t="s">
        <v>19</v>
      </c>
      <c r="I898" s="178"/>
      <c r="L898" s="173"/>
      <c r="M898" s="179"/>
      <c r="N898" s="180"/>
      <c r="O898" s="180"/>
      <c r="P898" s="180"/>
      <c r="Q898" s="180"/>
      <c r="R898" s="180"/>
      <c r="S898" s="180"/>
      <c r="T898" s="181"/>
      <c r="AT898" s="177" t="s">
        <v>140</v>
      </c>
      <c r="AU898" s="177" t="s">
        <v>77</v>
      </c>
      <c r="AV898" s="11" t="s">
        <v>74</v>
      </c>
      <c r="AW898" s="11" t="s">
        <v>34</v>
      </c>
      <c r="AX898" s="11" t="s">
        <v>70</v>
      </c>
      <c r="AY898" s="177" t="s">
        <v>131</v>
      </c>
    </row>
    <row r="899" spans="2:51" s="12" customFormat="1" ht="13.5">
      <c r="B899" s="182"/>
      <c r="D899" s="174" t="s">
        <v>140</v>
      </c>
      <c r="E899" s="183" t="s">
        <v>19</v>
      </c>
      <c r="F899" s="184" t="s">
        <v>1020</v>
      </c>
      <c r="H899" s="185">
        <v>25.056</v>
      </c>
      <c r="I899" s="186"/>
      <c r="L899" s="182"/>
      <c r="M899" s="187"/>
      <c r="N899" s="188"/>
      <c r="O899" s="188"/>
      <c r="P899" s="188"/>
      <c r="Q899" s="188"/>
      <c r="R899" s="188"/>
      <c r="S899" s="188"/>
      <c r="T899" s="189"/>
      <c r="AT899" s="183" t="s">
        <v>140</v>
      </c>
      <c r="AU899" s="183" t="s">
        <v>77</v>
      </c>
      <c r="AV899" s="12" t="s">
        <v>77</v>
      </c>
      <c r="AW899" s="12" t="s">
        <v>34</v>
      </c>
      <c r="AX899" s="12" t="s">
        <v>70</v>
      </c>
      <c r="AY899" s="183" t="s">
        <v>131</v>
      </c>
    </row>
    <row r="900" spans="2:51" s="13" customFormat="1" ht="13.5">
      <c r="B900" s="190"/>
      <c r="D900" s="191" t="s">
        <v>140</v>
      </c>
      <c r="E900" s="192" t="s">
        <v>19</v>
      </c>
      <c r="F900" s="193" t="s">
        <v>143</v>
      </c>
      <c r="H900" s="194">
        <v>25.056</v>
      </c>
      <c r="I900" s="195"/>
      <c r="L900" s="190"/>
      <c r="M900" s="196"/>
      <c r="N900" s="197"/>
      <c r="O900" s="197"/>
      <c r="P900" s="197"/>
      <c r="Q900" s="197"/>
      <c r="R900" s="197"/>
      <c r="S900" s="197"/>
      <c r="T900" s="198"/>
      <c r="AT900" s="199" t="s">
        <v>140</v>
      </c>
      <c r="AU900" s="199" t="s">
        <v>77</v>
      </c>
      <c r="AV900" s="13" t="s">
        <v>138</v>
      </c>
      <c r="AW900" s="13" t="s">
        <v>34</v>
      </c>
      <c r="AX900" s="13" t="s">
        <v>74</v>
      </c>
      <c r="AY900" s="199" t="s">
        <v>131</v>
      </c>
    </row>
    <row r="901" spans="2:65" s="1" customFormat="1" ht="31.5" customHeight="1">
      <c r="B901" s="160"/>
      <c r="C901" s="161" t="s">
        <v>1021</v>
      </c>
      <c r="D901" s="161" t="s">
        <v>133</v>
      </c>
      <c r="E901" s="162" t="s">
        <v>1022</v>
      </c>
      <c r="F901" s="163" t="s">
        <v>1023</v>
      </c>
      <c r="G901" s="164" t="s">
        <v>212</v>
      </c>
      <c r="H901" s="165">
        <v>12.528</v>
      </c>
      <c r="I901" s="166"/>
      <c r="J901" s="167">
        <f>ROUND(I901*H901,2)</f>
        <v>0</v>
      </c>
      <c r="K901" s="163" t="s">
        <v>137</v>
      </c>
      <c r="L901" s="35"/>
      <c r="M901" s="168" t="s">
        <v>19</v>
      </c>
      <c r="N901" s="169" t="s">
        <v>41</v>
      </c>
      <c r="O901" s="36"/>
      <c r="P901" s="170">
        <f>O901*H901</f>
        <v>0</v>
      </c>
      <c r="Q901" s="170">
        <v>0</v>
      </c>
      <c r="R901" s="170">
        <f>Q901*H901</f>
        <v>0</v>
      </c>
      <c r="S901" s="170">
        <v>0</v>
      </c>
      <c r="T901" s="171">
        <f>S901*H901</f>
        <v>0</v>
      </c>
      <c r="AR901" s="18" t="s">
        <v>253</v>
      </c>
      <c r="AT901" s="18" t="s">
        <v>133</v>
      </c>
      <c r="AU901" s="18" t="s">
        <v>77</v>
      </c>
      <c r="AY901" s="18" t="s">
        <v>131</v>
      </c>
      <c r="BE901" s="172">
        <f>IF(N901="základní",J901,0)</f>
        <v>0</v>
      </c>
      <c r="BF901" s="172">
        <f>IF(N901="snížená",J901,0)</f>
        <v>0</v>
      </c>
      <c r="BG901" s="172">
        <f>IF(N901="zákl. přenesená",J901,0)</f>
        <v>0</v>
      </c>
      <c r="BH901" s="172">
        <f>IF(N901="sníž. přenesená",J901,0)</f>
        <v>0</v>
      </c>
      <c r="BI901" s="172">
        <f>IF(N901="nulová",J901,0)</f>
        <v>0</v>
      </c>
      <c r="BJ901" s="18" t="s">
        <v>74</v>
      </c>
      <c r="BK901" s="172">
        <f>ROUND(I901*H901,2)</f>
        <v>0</v>
      </c>
      <c r="BL901" s="18" t="s">
        <v>253</v>
      </c>
      <c r="BM901" s="18" t="s">
        <v>1024</v>
      </c>
    </row>
    <row r="902" spans="2:47" s="1" customFormat="1" ht="27">
      <c r="B902" s="35"/>
      <c r="D902" s="174" t="s">
        <v>228</v>
      </c>
      <c r="F902" s="203" t="s">
        <v>1025</v>
      </c>
      <c r="I902" s="134"/>
      <c r="L902" s="35"/>
      <c r="M902" s="64"/>
      <c r="N902" s="36"/>
      <c r="O902" s="36"/>
      <c r="P902" s="36"/>
      <c r="Q902" s="36"/>
      <c r="R902" s="36"/>
      <c r="S902" s="36"/>
      <c r="T902" s="65"/>
      <c r="AT902" s="18" t="s">
        <v>228</v>
      </c>
      <c r="AU902" s="18" t="s">
        <v>77</v>
      </c>
    </row>
    <row r="903" spans="2:51" s="11" customFormat="1" ht="13.5">
      <c r="B903" s="173"/>
      <c r="D903" s="174" t="s">
        <v>140</v>
      </c>
      <c r="E903" s="175" t="s">
        <v>19</v>
      </c>
      <c r="F903" s="176" t="s">
        <v>1026</v>
      </c>
      <c r="H903" s="177" t="s">
        <v>19</v>
      </c>
      <c r="I903" s="178"/>
      <c r="L903" s="173"/>
      <c r="M903" s="179"/>
      <c r="N903" s="180"/>
      <c r="O903" s="180"/>
      <c r="P903" s="180"/>
      <c r="Q903" s="180"/>
      <c r="R903" s="180"/>
      <c r="S903" s="180"/>
      <c r="T903" s="181"/>
      <c r="AT903" s="177" t="s">
        <v>140</v>
      </c>
      <c r="AU903" s="177" t="s">
        <v>77</v>
      </c>
      <c r="AV903" s="11" t="s">
        <v>74</v>
      </c>
      <c r="AW903" s="11" t="s">
        <v>34</v>
      </c>
      <c r="AX903" s="11" t="s">
        <v>70</v>
      </c>
      <c r="AY903" s="177" t="s">
        <v>131</v>
      </c>
    </row>
    <row r="904" spans="2:51" s="12" customFormat="1" ht="13.5">
      <c r="B904" s="182"/>
      <c r="D904" s="174" t="s">
        <v>140</v>
      </c>
      <c r="E904" s="183" t="s">
        <v>19</v>
      </c>
      <c r="F904" s="184" t="s">
        <v>1017</v>
      </c>
      <c r="H904" s="185">
        <v>12.528</v>
      </c>
      <c r="I904" s="186"/>
      <c r="L904" s="182"/>
      <c r="M904" s="187"/>
      <c r="N904" s="188"/>
      <c r="O904" s="188"/>
      <c r="P904" s="188"/>
      <c r="Q904" s="188"/>
      <c r="R904" s="188"/>
      <c r="S904" s="188"/>
      <c r="T904" s="189"/>
      <c r="AT904" s="183" t="s">
        <v>140</v>
      </c>
      <c r="AU904" s="183" t="s">
        <v>77</v>
      </c>
      <c r="AV904" s="12" t="s">
        <v>77</v>
      </c>
      <c r="AW904" s="12" t="s">
        <v>34</v>
      </c>
      <c r="AX904" s="12" t="s">
        <v>70</v>
      </c>
      <c r="AY904" s="183" t="s">
        <v>131</v>
      </c>
    </row>
    <row r="905" spans="2:51" s="13" customFormat="1" ht="13.5">
      <c r="B905" s="190"/>
      <c r="D905" s="191" t="s">
        <v>140</v>
      </c>
      <c r="E905" s="192" t="s">
        <v>19</v>
      </c>
      <c r="F905" s="193" t="s">
        <v>143</v>
      </c>
      <c r="H905" s="194">
        <v>12.528</v>
      </c>
      <c r="I905" s="195"/>
      <c r="L905" s="190"/>
      <c r="M905" s="196"/>
      <c r="N905" s="197"/>
      <c r="O905" s="197"/>
      <c r="P905" s="197"/>
      <c r="Q905" s="197"/>
      <c r="R905" s="197"/>
      <c r="S905" s="197"/>
      <c r="T905" s="198"/>
      <c r="AT905" s="199" t="s">
        <v>140</v>
      </c>
      <c r="AU905" s="199" t="s">
        <v>77</v>
      </c>
      <c r="AV905" s="13" t="s">
        <v>138</v>
      </c>
      <c r="AW905" s="13" t="s">
        <v>34</v>
      </c>
      <c r="AX905" s="13" t="s">
        <v>74</v>
      </c>
      <c r="AY905" s="199" t="s">
        <v>131</v>
      </c>
    </row>
    <row r="906" spans="2:65" s="1" customFormat="1" ht="31.5" customHeight="1">
      <c r="B906" s="160"/>
      <c r="C906" s="161" t="s">
        <v>1027</v>
      </c>
      <c r="D906" s="161" t="s">
        <v>133</v>
      </c>
      <c r="E906" s="162" t="s">
        <v>1028</v>
      </c>
      <c r="F906" s="163" t="s">
        <v>1029</v>
      </c>
      <c r="G906" s="164" t="s">
        <v>212</v>
      </c>
      <c r="H906" s="165">
        <v>25.056</v>
      </c>
      <c r="I906" s="166"/>
      <c r="J906" s="167">
        <f>ROUND(I906*H906,2)</f>
        <v>0</v>
      </c>
      <c r="K906" s="163" t="s">
        <v>137</v>
      </c>
      <c r="L906" s="35"/>
      <c r="M906" s="168" t="s">
        <v>19</v>
      </c>
      <c r="N906" s="169" t="s">
        <v>41</v>
      </c>
      <c r="O906" s="36"/>
      <c r="P906" s="170">
        <f>O906*H906</f>
        <v>0</v>
      </c>
      <c r="Q906" s="170">
        <v>0</v>
      </c>
      <c r="R906" s="170">
        <f>Q906*H906</f>
        <v>0</v>
      </c>
      <c r="S906" s="170">
        <v>0</v>
      </c>
      <c r="T906" s="171">
        <f>S906*H906</f>
        <v>0</v>
      </c>
      <c r="AR906" s="18" t="s">
        <v>253</v>
      </c>
      <c r="AT906" s="18" t="s">
        <v>133</v>
      </c>
      <c r="AU906" s="18" t="s">
        <v>77</v>
      </c>
      <c r="AY906" s="18" t="s">
        <v>131</v>
      </c>
      <c r="BE906" s="172">
        <f>IF(N906="základní",J906,0)</f>
        <v>0</v>
      </c>
      <c r="BF906" s="172">
        <f>IF(N906="snížená",J906,0)</f>
        <v>0</v>
      </c>
      <c r="BG906" s="172">
        <f>IF(N906="zákl. přenesená",J906,0)</f>
        <v>0</v>
      </c>
      <c r="BH906" s="172">
        <f>IF(N906="sníž. přenesená",J906,0)</f>
        <v>0</v>
      </c>
      <c r="BI906" s="172">
        <f>IF(N906="nulová",J906,0)</f>
        <v>0</v>
      </c>
      <c r="BJ906" s="18" t="s">
        <v>74</v>
      </c>
      <c r="BK906" s="172">
        <f>ROUND(I906*H906,2)</f>
        <v>0</v>
      </c>
      <c r="BL906" s="18" t="s">
        <v>253</v>
      </c>
      <c r="BM906" s="18" t="s">
        <v>1030</v>
      </c>
    </row>
    <row r="907" spans="2:47" s="1" customFormat="1" ht="27">
      <c r="B907" s="35"/>
      <c r="D907" s="174" t="s">
        <v>228</v>
      </c>
      <c r="F907" s="203" t="s">
        <v>1031</v>
      </c>
      <c r="I907" s="134"/>
      <c r="L907" s="35"/>
      <c r="M907" s="64"/>
      <c r="N907" s="36"/>
      <c r="O907" s="36"/>
      <c r="P907" s="36"/>
      <c r="Q907" s="36"/>
      <c r="R907" s="36"/>
      <c r="S907" s="36"/>
      <c r="T907" s="65"/>
      <c r="AT907" s="18" t="s">
        <v>228</v>
      </c>
      <c r="AU907" s="18" t="s">
        <v>77</v>
      </c>
    </row>
    <row r="908" spans="2:51" s="11" customFormat="1" ht="13.5">
      <c r="B908" s="173"/>
      <c r="D908" s="174" t="s">
        <v>140</v>
      </c>
      <c r="E908" s="175" t="s">
        <v>19</v>
      </c>
      <c r="F908" s="176" t="s">
        <v>1026</v>
      </c>
      <c r="H908" s="177" t="s">
        <v>19</v>
      </c>
      <c r="I908" s="178"/>
      <c r="L908" s="173"/>
      <c r="M908" s="179"/>
      <c r="N908" s="180"/>
      <c r="O908" s="180"/>
      <c r="P908" s="180"/>
      <c r="Q908" s="180"/>
      <c r="R908" s="180"/>
      <c r="S908" s="180"/>
      <c r="T908" s="181"/>
      <c r="AT908" s="177" t="s">
        <v>140</v>
      </c>
      <c r="AU908" s="177" t="s">
        <v>77</v>
      </c>
      <c r="AV908" s="11" t="s">
        <v>74</v>
      </c>
      <c r="AW908" s="11" t="s">
        <v>34</v>
      </c>
      <c r="AX908" s="11" t="s">
        <v>70</v>
      </c>
      <c r="AY908" s="177" t="s">
        <v>131</v>
      </c>
    </row>
    <row r="909" spans="2:51" s="12" customFormat="1" ht="13.5">
      <c r="B909" s="182"/>
      <c r="D909" s="174" t="s">
        <v>140</v>
      </c>
      <c r="E909" s="183" t="s">
        <v>19</v>
      </c>
      <c r="F909" s="184" t="s">
        <v>1020</v>
      </c>
      <c r="H909" s="185">
        <v>25.056</v>
      </c>
      <c r="I909" s="186"/>
      <c r="L909" s="182"/>
      <c r="M909" s="187"/>
      <c r="N909" s="188"/>
      <c r="O909" s="188"/>
      <c r="P909" s="188"/>
      <c r="Q909" s="188"/>
      <c r="R909" s="188"/>
      <c r="S909" s="188"/>
      <c r="T909" s="189"/>
      <c r="AT909" s="183" t="s">
        <v>140</v>
      </c>
      <c r="AU909" s="183" t="s">
        <v>77</v>
      </c>
      <c r="AV909" s="12" t="s">
        <v>77</v>
      </c>
      <c r="AW909" s="12" t="s">
        <v>34</v>
      </c>
      <c r="AX909" s="12" t="s">
        <v>70</v>
      </c>
      <c r="AY909" s="183" t="s">
        <v>131</v>
      </c>
    </row>
    <row r="910" spans="2:51" s="13" customFormat="1" ht="13.5">
      <c r="B910" s="190"/>
      <c r="D910" s="191" t="s">
        <v>140</v>
      </c>
      <c r="E910" s="192" t="s">
        <v>19</v>
      </c>
      <c r="F910" s="193" t="s">
        <v>143</v>
      </c>
      <c r="H910" s="194">
        <v>25.056</v>
      </c>
      <c r="I910" s="195"/>
      <c r="L910" s="190"/>
      <c r="M910" s="196"/>
      <c r="N910" s="197"/>
      <c r="O910" s="197"/>
      <c r="P910" s="197"/>
      <c r="Q910" s="197"/>
      <c r="R910" s="197"/>
      <c r="S910" s="197"/>
      <c r="T910" s="198"/>
      <c r="AT910" s="199" t="s">
        <v>140</v>
      </c>
      <c r="AU910" s="199" t="s">
        <v>77</v>
      </c>
      <c r="AV910" s="13" t="s">
        <v>138</v>
      </c>
      <c r="AW910" s="13" t="s">
        <v>34</v>
      </c>
      <c r="AX910" s="13" t="s">
        <v>74</v>
      </c>
      <c r="AY910" s="199" t="s">
        <v>131</v>
      </c>
    </row>
    <row r="911" spans="2:65" s="1" customFormat="1" ht="22.5" customHeight="1">
      <c r="B911" s="160"/>
      <c r="C911" s="161" t="s">
        <v>1032</v>
      </c>
      <c r="D911" s="161" t="s">
        <v>133</v>
      </c>
      <c r="E911" s="162" t="s">
        <v>1033</v>
      </c>
      <c r="F911" s="163" t="s">
        <v>1034</v>
      </c>
      <c r="G911" s="164" t="s">
        <v>1035</v>
      </c>
      <c r="H911" s="224"/>
      <c r="I911" s="166"/>
      <c r="J911" s="167">
        <f>ROUND(I911*H911,2)</f>
        <v>0</v>
      </c>
      <c r="K911" s="163" t="s">
        <v>137</v>
      </c>
      <c r="L911" s="35"/>
      <c r="M911" s="168" t="s">
        <v>19</v>
      </c>
      <c r="N911" s="169" t="s">
        <v>41</v>
      </c>
      <c r="O911" s="36"/>
      <c r="P911" s="170">
        <f>O911*H911</f>
        <v>0</v>
      </c>
      <c r="Q911" s="170">
        <v>0</v>
      </c>
      <c r="R911" s="170">
        <f>Q911*H911</f>
        <v>0</v>
      </c>
      <c r="S911" s="170">
        <v>0</v>
      </c>
      <c r="T911" s="171">
        <f>S911*H911</f>
        <v>0</v>
      </c>
      <c r="AR911" s="18" t="s">
        <v>253</v>
      </c>
      <c r="AT911" s="18" t="s">
        <v>133</v>
      </c>
      <c r="AU911" s="18" t="s">
        <v>77</v>
      </c>
      <c r="AY911" s="18" t="s">
        <v>131</v>
      </c>
      <c r="BE911" s="172">
        <f>IF(N911="základní",J911,0)</f>
        <v>0</v>
      </c>
      <c r="BF911" s="172">
        <f>IF(N911="snížená",J911,0)</f>
        <v>0</v>
      </c>
      <c r="BG911" s="172">
        <f>IF(N911="zákl. přenesená",J911,0)</f>
        <v>0</v>
      </c>
      <c r="BH911" s="172">
        <f>IF(N911="sníž. přenesená",J911,0)</f>
        <v>0</v>
      </c>
      <c r="BI911" s="172">
        <f>IF(N911="nulová",J911,0)</f>
        <v>0</v>
      </c>
      <c r="BJ911" s="18" t="s">
        <v>74</v>
      </c>
      <c r="BK911" s="172">
        <f>ROUND(I911*H911,2)</f>
        <v>0</v>
      </c>
      <c r="BL911" s="18" t="s">
        <v>253</v>
      </c>
      <c r="BM911" s="18" t="s">
        <v>1036</v>
      </c>
    </row>
    <row r="912" spans="2:63" s="10" customFormat="1" ht="29.25" customHeight="1">
      <c r="B912" s="146"/>
      <c r="D912" s="157" t="s">
        <v>69</v>
      </c>
      <c r="E912" s="158" t="s">
        <v>1037</v>
      </c>
      <c r="F912" s="158" t="s">
        <v>1038</v>
      </c>
      <c r="I912" s="149"/>
      <c r="J912" s="159">
        <f>BK912</f>
        <v>0</v>
      </c>
      <c r="L912" s="146"/>
      <c r="M912" s="151"/>
      <c r="N912" s="152"/>
      <c r="O912" s="152"/>
      <c r="P912" s="153">
        <f>SUM(P913:P917)</f>
        <v>0</v>
      </c>
      <c r="Q912" s="152"/>
      <c r="R912" s="153">
        <f>SUM(R913:R917)</f>
        <v>0.003</v>
      </c>
      <c r="S912" s="152"/>
      <c r="T912" s="154">
        <f>SUM(T913:T917)</f>
        <v>0</v>
      </c>
      <c r="AR912" s="147" t="s">
        <v>77</v>
      </c>
      <c r="AT912" s="155" t="s">
        <v>69</v>
      </c>
      <c r="AU912" s="155" t="s">
        <v>74</v>
      </c>
      <c r="AY912" s="147" t="s">
        <v>131</v>
      </c>
      <c r="BK912" s="156">
        <f>SUM(BK913:BK917)</f>
        <v>0</v>
      </c>
    </row>
    <row r="913" spans="2:65" s="1" customFormat="1" ht="22.5" customHeight="1">
      <c r="B913" s="160"/>
      <c r="C913" s="161" t="s">
        <v>1039</v>
      </c>
      <c r="D913" s="161" t="s">
        <v>133</v>
      </c>
      <c r="E913" s="162" t="s">
        <v>1040</v>
      </c>
      <c r="F913" s="163" t="s">
        <v>1041</v>
      </c>
      <c r="G913" s="164" t="s">
        <v>256</v>
      </c>
      <c r="H913" s="165">
        <v>2</v>
      </c>
      <c r="I913" s="166"/>
      <c r="J913" s="167">
        <f>ROUND(I913*H913,2)</f>
        <v>0</v>
      </c>
      <c r="K913" s="163" t="s">
        <v>137</v>
      </c>
      <c r="L913" s="35"/>
      <c r="M913" s="168" t="s">
        <v>19</v>
      </c>
      <c r="N913" s="169" t="s">
        <v>41</v>
      </c>
      <c r="O913" s="36"/>
      <c r="P913" s="170">
        <f>O913*H913</f>
        <v>0</v>
      </c>
      <c r="Q913" s="170">
        <v>0.0015</v>
      </c>
      <c r="R913" s="170">
        <f>Q913*H913</f>
        <v>0.003</v>
      </c>
      <c r="S913" s="170">
        <v>0</v>
      </c>
      <c r="T913" s="171">
        <f>S913*H913</f>
        <v>0</v>
      </c>
      <c r="AR913" s="18" t="s">
        <v>253</v>
      </c>
      <c r="AT913" s="18" t="s">
        <v>133</v>
      </c>
      <c r="AU913" s="18" t="s">
        <v>77</v>
      </c>
      <c r="AY913" s="18" t="s">
        <v>131</v>
      </c>
      <c r="BE913" s="172">
        <f>IF(N913="základní",J913,0)</f>
        <v>0</v>
      </c>
      <c r="BF913" s="172">
        <f>IF(N913="snížená",J913,0)</f>
        <v>0</v>
      </c>
      <c r="BG913" s="172">
        <f>IF(N913="zákl. přenesená",J913,0)</f>
        <v>0</v>
      </c>
      <c r="BH913" s="172">
        <f>IF(N913="sníž. přenesená",J913,0)</f>
        <v>0</v>
      </c>
      <c r="BI913" s="172">
        <f>IF(N913="nulová",J913,0)</f>
        <v>0</v>
      </c>
      <c r="BJ913" s="18" t="s">
        <v>74</v>
      </c>
      <c r="BK913" s="172">
        <f>ROUND(I913*H913,2)</f>
        <v>0</v>
      </c>
      <c r="BL913" s="18" t="s">
        <v>253</v>
      </c>
      <c r="BM913" s="18" t="s">
        <v>1042</v>
      </c>
    </row>
    <row r="914" spans="2:47" s="1" customFormat="1" ht="13.5">
      <c r="B914" s="35"/>
      <c r="D914" s="174" t="s">
        <v>228</v>
      </c>
      <c r="F914" s="203" t="s">
        <v>1043</v>
      </c>
      <c r="I914" s="134"/>
      <c r="L914" s="35"/>
      <c r="M914" s="64"/>
      <c r="N914" s="36"/>
      <c r="O914" s="36"/>
      <c r="P914" s="36"/>
      <c r="Q914" s="36"/>
      <c r="R914" s="36"/>
      <c r="S914" s="36"/>
      <c r="T914" s="65"/>
      <c r="AT914" s="18" t="s">
        <v>228</v>
      </c>
      <c r="AU914" s="18" t="s">
        <v>77</v>
      </c>
    </row>
    <row r="915" spans="2:51" s="11" customFormat="1" ht="13.5">
      <c r="B915" s="173"/>
      <c r="D915" s="174" t="s">
        <v>140</v>
      </c>
      <c r="E915" s="175" t="s">
        <v>19</v>
      </c>
      <c r="F915" s="176" t="s">
        <v>1044</v>
      </c>
      <c r="H915" s="177" t="s">
        <v>19</v>
      </c>
      <c r="I915" s="178"/>
      <c r="L915" s="173"/>
      <c r="M915" s="179"/>
      <c r="N915" s="180"/>
      <c r="O915" s="180"/>
      <c r="P915" s="180"/>
      <c r="Q915" s="180"/>
      <c r="R915" s="180"/>
      <c r="S915" s="180"/>
      <c r="T915" s="181"/>
      <c r="AT915" s="177" t="s">
        <v>140</v>
      </c>
      <c r="AU915" s="177" t="s">
        <v>77</v>
      </c>
      <c r="AV915" s="11" t="s">
        <v>74</v>
      </c>
      <c r="AW915" s="11" t="s">
        <v>34</v>
      </c>
      <c r="AX915" s="11" t="s">
        <v>70</v>
      </c>
      <c r="AY915" s="177" t="s">
        <v>131</v>
      </c>
    </row>
    <row r="916" spans="2:51" s="12" customFormat="1" ht="13.5">
      <c r="B916" s="182"/>
      <c r="D916" s="174" t="s">
        <v>140</v>
      </c>
      <c r="E916" s="183" t="s">
        <v>19</v>
      </c>
      <c r="F916" s="184" t="s">
        <v>77</v>
      </c>
      <c r="H916" s="185">
        <v>2</v>
      </c>
      <c r="I916" s="186"/>
      <c r="L916" s="182"/>
      <c r="M916" s="187"/>
      <c r="N916" s="188"/>
      <c r="O916" s="188"/>
      <c r="P916" s="188"/>
      <c r="Q916" s="188"/>
      <c r="R916" s="188"/>
      <c r="S916" s="188"/>
      <c r="T916" s="189"/>
      <c r="AT916" s="183" t="s">
        <v>140</v>
      </c>
      <c r="AU916" s="183" t="s">
        <v>77</v>
      </c>
      <c r="AV916" s="12" t="s">
        <v>77</v>
      </c>
      <c r="AW916" s="12" t="s">
        <v>34</v>
      </c>
      <c r="AX916" s="12" t="s">
        <v>70</v>
      </c>
      <c r="AY916" s="183" t="s">
        <v>131</v>
      </c>
    </row>
    <row r="917" spans="2:51" s="13" customFormat="1" ht="13.5">
      <c r="B917" s="190"/>
      <c r="D917" s="174" t="s">
        <v>140</v>
      </c>
      <c r="E917" s="200" t="s">
        <v>19</v>
      </c>
      <c r="F917" s="201" t="s">
        <v>143</v>
      </c>
      <c r="H917" s="202">
        <v>2</v>
      </c>
      <c r="I917" s="195"/>
      <c r="L917" s="190"/>
      <c r="M917" s="196"/>
      <c r="N917" s="197"/>
      <c r="O917" s="197"/>
      <c r="P917" s="197"/>
      <c r="Q917" s="197"/>
      <c r="R917" s="197"/>
      <c r="S917" s="197"/>
      <c r="T917" s="198"/>
      <c r="AT917" s="199" t="s">
        <v>140</v>
      </c>
      <c r="AU917" s="199" t="s">
        <v>77</v>
      </c>
      <c r="AV917" s="13" t="s">
        <v>138</v>
      </c>
      <c r="AW917" s="13" t="s">
        <v>34</v>
      </c>
      <c r="AX917" s="13" t="s">
        <v>74</v>
      </c>
      <c r="AY917" s="199" t="s">
        <v>131</v>
      </c>
    </row>
    <row r="918" spans="2:63" s="10" customFormat="1" ht="29.25" customHeight="1">
      <c r="B918" s="146"/>
      <c r="D918" s="157" t="s">
        <v>69</v>
      </c>
      <c r="E918" s="158" t="s">
        <v>1045</v>
      </c>
      <c r="F918" s="158" t="s">
        <v>1046</v>
      </c>
      <c r="I918" s="149"/>
      <c r="J918" s="159">
        <f>BK918</f>
        <v>0</v>
      </c>
      <c r="L918" s="146"/>
      <c r="M918" s="151"/>
      <c r="N918" s="152"/>
      <c r="O918" s="152"/>
      <c r="P918" s="153">
        <f>SUM(P919:P1208)</f>
        <v>0</v>
      </c>
      <c r="Q918" s="152"/>
      <c r="R918" s="153">
        <f>SUM(R919:R1208)</f>
        <v>0</v>
      </c>
      <c r="S918" s="152"/>
      <c r="T918" s="154">
        <f>SUM(T919:T1208)</f>
        <v>0</v>
      </c>
      <c r="AR918" s="147" t="s">
        <v>77</v>
      </c>
      <c r="AT918" s="155" t="s">
        <v>69</v>
      </c>
      <c r="AU918" s="155" t="s">
        <v>74</v>
      </c>
      <c r="AY918" s="147" t="s">
        <v>131</v>
      </c>
      <c r="BK918" s="156">
        <f>SUM(BK919:BK1208)</f>
        <v>0</v>
      </c>
    </row>
    <row r="919" spans="2:65" s="1" customFormat="1" ht="57" customHeight="1">
      <c r="B919" s="160"/>
      <c r="C919" s="161" t="s">
        <v>1047</v>
      </c>
      <c r="D919" s="161" t="s">
        <v>133</v>
      </c>
      <c r="E919" s="162" t="s">
        <v>1048</v>
      </c>
      <c r="F919" s="163" t="s">
        <v>1049</v>
      </c>
      <c r="G919" s="164" t="s">
        <v>1050</v>
      </c>
      <c r="H919" s="165">
        <v>1</v>
      </c>
      <c r="I919" s="166"/>
      <c r="J919" s="167">
        <f>ROUND(I919*H919,2)</f>
        <v>0</v>
      </c>
      <c r="K919" s="163" t="s">
        <v>19</v>
      </c>
      <c r="L919" s="35"/>
      <c r="M919" s="168" t="s">
        <v>19</v>
      </c>
      <c r="N919" s="169" t="s">
        <v>41</v>
      </c>
      <c r="O919" s="36"/>
      <c r="P919" s="170">
        <f>O919*H919</f>
        <v>0</v>
      </c>
      <c r="Q919" s="170">
        <v>0</v>
      </c>
      <c r="R919" s="170">
        <f>Q919*H919</f>
        <v>0</v>
      </c>
      <c r="S919" s="170">
        <v>0</v>
      </c>
      <c r="T919" s="171">
        <f>S919*H919</f>
        <v>0</v>
      </c>
      <c r="AR919" s="18" t="s">
        <v>138</v>
      </c>
      <c r="AT919" s="18" t="s">
        <v>133</v>
      </c>
      <c r="AU919" s="18" t="s">
        <v>77</v>
      </c>
      <c r="AY919" s="18" t="s">
        <v>131</v>
      </c>
      <c r="BE919" s="172">
        <f>IF(N919="základní",J919,0)</f>
        <v>0</v>
      </c>
      <c r="BF919" s="172">
        <f>IF(N919="snížená",J919,0)</f>
        <v>0</v>
      </c>
      <c r="BG919" s="172">
        <f>IF(N919="zákl. přenesená",J919,0)</f>
        <v>0</v>
      </c>
      <c r="BH919" s="172">
        <f>IF(N919="sníž. přenesená",J919,0)</f>
        <v>0</v>
      </c>
      <c r="BI919" s="172">
        <f>IF(N919="nulová",J919,0)</f>
        <v>0</v>
      </c>
      <c r="BJ919" s="18" t="s">
        <v>74</v>
      </c>
      <c r="BK919" s="172">
        <f>ROUND(I919*H919,2)</f>
        <v>0</v>
      </c>
      <c r="BL919" s="18" t="s">
        <v>138</v>
      </c>
      <c r="BM919" s="18" t="s">
        <v>1051</v>
      </c>
    </row>
    <row r="920" spans="2:47" s="1" customFormat="1" ht="54">
      <c r="B920" s="35"/>
      <c r="D920" s="191" t="s">
        <v>228</v>
      </c>
      <c r="F920" s="225" t="s">
        <v>1052</v>
      </c>
      <c r="I920" s="134"/>
      <c r="L920" s="35"/>
      <c r="M920" s="64"/>
      <c r="N920" s="36"/>
      <c r="O920" s="36"/>
      <c r="P920" s="36"/>
      <c r="Q920" s="36"/>
      <c r="R920" s="36"/>
      <c r="S920" s="36"/>
      <c r="T920" s="65"/>
      <c r="AT920" s="18" t="s">
        <v>228</v>
      </c>
      <c r="AU920" s="18" t="s">
        <v>77</v>
      </c>
    </row>
    <row r="921" spans="2:65" s="1" customFormat="1" ht="22.5" customHeight="1">
      <c r="B921" s="160"/>
      <c r="C921" s="161" t="s">
        <v>1053</v>
      </c>
      <c r="D921" s="161" t="s">
        <v>133</v>
      </c>
      <c r="E921" s="162" t="s">
        <v>1054</v>
      </c>
      <c r="F921" s="163" t="s">
        <v>1055</v>
      </c>
      <c r="G921" s="164" t="s">
        <v>1050</v>
      </c>
      <c r="H921" s="165">
        <v>1</v>
      </c>
      <c r="I921" s="166"/>
      <c r="J921" s="167">
        <f>ROUND(I921*H921,2)</f>
        <v>0</v>
      </c>
      <c r="K921" s="163" t="s">
        <v>19</v>
      </c>
      <c r="L921" s="35"/>
      <c r="M921" s="168" t="s">
        <v>19</v>
      </c>
      <c r="N921" s="169" t="s">
        <v>41</v>
      </c>
      <c r="O921" s="36"/>
      <c r="P921" s="170">
        <f>O921*H921</f>
        <v>0</v>
      </c>
      <c r="Q921" s="170">
        <v>0</v>
      </c>
      <c r="R921" s="170">
        <f>Q921*H921</f>
        <v>0</v>
      </c>
      <c r="S921" s="170">
        <v>0</v>
      </c>
      <c r="T921" s="171">
        <f>S921*H921</f>
        <v>0</v>
      </c>
      <c r="AR921" s="18" t="s">
        <v>138</v>
      </c>
      <c r="AT921" s="18" t="s">
        <v>133</v>
      </c>
      <c r="AU921" s="18" t="s">
        <v>77</v>
      </c>
      <c r="AY921" s="18" t="s">
        <v>131</v>
      </c>
      <c r="BE921" s="172">
        <f>IF(N921="základní",J921,0)</f>
        <v>0</v>
      </c>
      <c r="BF921" s="172">
        <f>IF(N921="snížená",J921,0)</f>
        <v>0</v>
      </c>
      <c r="BG921" s="172">
        <f>IF(N921="zákl. přenesená",J921,0)</f>
        <v>0</v>
      </c>
      <c r="BH921" s="172">
        <f>IF(N921="sníž. přenesená",J921,0)</f>
        <v>0</v>
      </c>
      <c r="BI921" s="172">
        <f>IF(N921="nulová",J921,0)</f>
        <v>0</v>
      </c>
      <c r="BJ921" s="18" t="s">
        <v>74</v>
      </c>
      <c r="BK921" s="172">
        <f>ROUND(I921*H921,2)</f>
        <v>0</v>
      </c>
      <c r="BL921" s="18" t="s">
        <v>138</v>
      </c>
      <c r="BM921" s="18" t="s">
        <v>1056</v>
      </c>
    </row>
    <row r="922" spans="2:47" s="1" customFormat="1" ht="13.5">
      <c r="B922" s="35"/>
      <c r="D922" s="191" t="s">
        <v>228</v>
      </c>
      <c r="F922" s="225" t="s">
        <v>1055</v>
      </c>
      <c r="I922" s="134"/>
      <c r="L922" s="35"/>
      <c r="M922" s="64"/>
      <c r="N922" s="36"/>
      <c r="O922" s="36"/>
      <c r="P922" s="36"/>
      <c r="Q922" s="36"/>
      <c r="R922" s="36"/>
      <c r="S922" s="36"/>
      <c r="T922" s="65"/>
      <c r="AT922" s="18" t="s">
        <v>228</v>
      </c>
      <c r="AU922" s="18" t="s">
        <v>77</v>
      </c>
    </row>
    <row r="923" spans="2:65" s="1" customFormat="1" ht="22.5" customHeight="1">
      <c r="B923" s="160"/>
      <c r="C923" s="161" t="s">
        <v>1057</v>
      </c>
      <c r="D923" s="161" t="s">
        <v>133</v>
      </c>
      <c r="E923" s="162" t="s">
        <v>1058</v>
      </c>
      <c r="F923" s="163" t="s">
        <v>1059</v>
      </c>
      <c r="G923" s="164" t="s">
        <v>1050</v>
      </c>
      <c r="H923" s="165">
        <v>1</v>
      </c>
      <c r="I923" s="166"/>
      <c r="J923" s="167">
        <f>ROUND(I923*H923,2)</f>
        <v>0</v>
      </c>
      <c r="K923" s="163" t="s">
        <v>19</v>
      </c>
      <c r="L923" s="35"/>
      <c r="M923" s="168" t="s">
        <v>19</v>
      </c>
      <c r="N923" s="169" t="s">
        <v>41</v>
      </c>
      <c r="O923" s="36"/>
      <c r="P923" s="170">
        <f>O923*H923</f>
        <v>0</v>
      </c>
      <c r="Q923" s="170">
        <v>0</v>
      </c>
      <c r="R923" s="170">
        <f>Q923*H923</f>
        <v>0</v>
      </c>
      <c r="S923" s="170">
        <v>0</v>
      </c>
      <c r="T923" s="171">
        <f>S923*H923</f>
        <v>0</v>
      </c>
      <c r="AR923" s="18" t="s">
        <v>138</v>
      </c>
      <c r="AT923" s="18" t="s">
        <v>133</v>
      </c>
      <c r="AU923" s="18" t="s">
        <v>77</v>
      </c>
      <c r="AY923" s="18" t="s">
        <v>131</v>
      </c>
      <c r="BE923" s="172">
        <f>IF(N923="základní",J923,0)</f>
        <v>0</v>
      </c>
      <c r="BF923" s="172">
        <f>IF(N923="snížená",J923,0)</f>
        <v>0</v>
      </c>
      <c r="BG923" s="172">
        <f>IF(N923="zákl. přenesená",J923,0)</f>
        <v>0</v>
      </c>
      <c r="BH923" s="172">
        <f>IF(N923="sníž. přenesená",J923,0)</f>
        <v>0</v>
      </c>
      <c r="BI923" s="172">
        <f>IF(N923="nulová",J923,0)</f>
        <v>0</v>
      </c>
      <c r="BJ923" s="18" t="s">
        <v>74</v>
      </c>
      <c r="BK923" s="172">
        <f>ROUND(I923*H923,2)</f>
        <v>0</v>
      </c>
      <c r="BL923" s="18" t="s">
        <v>138</v>
      </c>
      <c r="BM923" s="18" t="s">
        <v>1060</v>
      </c>
    </row>
    <row r="924" spans="2:47" s="1" customFormat="1" ht="13.5">
      <c r="B924" s="35"/>
      <c r="D924" s="191" t="s">
        <v>228</v>
      </c>
      <c r="F924" s="225" t="s">
        <v>1059</v>
      </c>
      <c r="I924" s="134"/>
      <c r="L924" s="35"/>
      <c r="M924" s="64"/>
      <c r="N924" s="36"/>
      <c r="O924" s="36"/>
      <c r="P924" s="36"/>
      <c r="Q924" s="36"/>
      <c r="R924" s="36"/>
      <c r="S924" s="36"/>
      <c r="T924" s="65"/>
      <c r="AT924" s="18" t="s">
        <v>228</v>
      </c>
      <c r="AU924" s="18" t="s">
        <v>77</v>
      </c>
    </row>
    <row r="925" spans="2:65" s="1" customFormat="1" ht="22.5" customHeight="1">
      <c r="B925" s="160"/>
      <c r="C925" s="161" t="s">
        <v>1061</v>
      </c>
      <c r="D925" s="161" t="s">
        <v>133</v>
      </c>
      <c r="E925" s="162" t="s">
        <v>1062</v>
      </c>
      <c r="F925" s="163" t="s">
        <v>1063</v>
      </c>
      <c r="G925" s="164" t="s">
        <v>1050</v>
      </c>
      <c r="H925" s="165">
        <v>2</v>
      </c>
      <c r="I925" s="166"/>
      <c r="J925" s="167">
        <f>ROUND(I925*H925,2)</f>
        <v>0</v>
      </c>
      <c r="K925" s="163" t="s">
        <v>19</v>
      </c>
      <c r="L925" s="35"/>
      <c r="M925" s="168" t="s">
        <v>19</v>
      </c>
      <c r="N925" s="169" t="s">
        <v>41</v>
      </c>
      <c r="O925" s="36"/>
      <c r="P925" s="170">
        <f>O925*H925</f>
        <v>0</v>
      </c>
      <c r="Q925" s="170">
        <v>0</v>
      </c>
      <c r="R925" s="170">
        <f>Q925*H925</f>
        <v>0</v>
      </c>
      <c r="S925" s="170">
        <v>0</v>
      </c>
      <c r="T925" s="171">
        <f>S925*H925</f>
        <v>0</v>
      </c>
      <c r="AR925" s="18" t="s">
        <v>138</v>
      </c>
      <c r="AT925" s="18" t="s">
        <v>133</v>
      </c>
      <c r="AU925" s="18" t="s">
        <v>77</v>
      </c>
      <c r="AY925" s="18" t="s">
        <v>131</v>
      </c>
      <c r="BE925" s="172">
        <f>IF(N925="základní",J925,0)</f>
        <v>0</v>
      </c>
      <c r="BF925" s="172">
        <f>IF(N925="snížená",J925,0)</f>
        <v>0</v>
      </c>
      <c r="BG925" s="172">
        <f>IF(N925="zákl. přenesená",J925,0)</f>
        <v>0</v>
      </c>
      <c r="BH925" s="172">
        <f>IF(N925="sníž. přenesená",J925,0)</f>
        <v>0</v>
      </c>
      <c r="BI925" s="172">
        <f>IF(N925="nulová",J925,0)</f>
        <v>0</v>
      </c>
      <c r="BJ925" s="18" t="s">
        <v>74</v>
      </c>
      <c r="BK925" s="172">
        <f>ROUND(I925*H925,2)</f>
        <v>0</v>
      </c>
      <c r="BL925" s="18" t="s">
        <v>138</v>
      </c>
      <c r="BM925" s="18" t="s">
        <v>1064</v>
      </c>
    </row>
    <row r="926" spans="2:47" s="1" customFormat="1" ht="13.5">
      <c r="B926" s="35"/>
      <c r="D926" s="191" t="s">
        <v>228</v>
      </c>
      <c r="F926" s="225" t="s">
        <v>1063</v>
      </c>
      <c r="I926" s="134"/>
      <c r="L926" s="35"/>
      <c r="M926" s="64"/>
      <c r="N926" s="36"/>
      <c r="O926" s="36"/>
      <c r="P926" s="36"/>
      <c r="Q926" s="36"/>
      <c r="R926" s="36"/>
      <c r="S926" s="36"/>
      <c r="T926" s="65"/>
      <c r="AT926" s="18" t="s">
        <v>228</v>
      </c>
      <c r="AU926" s="18" t="s">
        <v>77</v>
      </c>
    </row>
    <row r="927" spans="2:65" s="1" customFormat="1" ht="22.5" customHeight="1">
      <c r="B927" s="160"/>
      <c r="C927" s="161" t="s">
        <v>1065</v>
      </c>
      <c r="D927" s="161" t="s">
        <v>133</v>
      </c>
      <c r="E927" s="162" t="s">
        <v>1066</v>
      </c>
      <c r="F927" s="163" t="s">
        <v>1067</v>
      </c>
      <c r="G927" s="164" t="s">
        <v>1050</v>
      </c>
      <c r="H927" s="165">
        <v>1</v>
      </c>
      <c r="I927" s="166"/>
      <c r="J927" s="167">
        <f>ROUND(I927*H927,2)</f>
        <v>0</v>
      </c>
      <c r="K927" s="163" t="s">
        <v>19</v>
      </c>
      <c r="L927" s="35"/>
      <c r="M927" s="168" t="s">
        <v>19</v>
      </c>
      <c r="N927" s="169" t="s">
        <v>41</v>
      </c>
      <c r="O927" s="36"/>
      <c r="P927" s="170">
        <f>O927*H927</f>
        <v>0</v>
      </c>
      <c r="Q927" s="170">
        <v>0</v>
      </c>
      <c r="R927" s="170">
        <f>Q927*H927</f>
        <v>0</v>
      </c>
      <c r="S927" s="170">
        <v>0</v>
      </c>
      <c r="T927" s="171">
        <f>S927*H927</f>
        <v>0</v>
      </c>
      <c r="AR927" s="18" t="s">
        <v>138</v>
      </c>
      <c r="AT927" s="18" t="s">
        <v>133</v>
      </c>
      <c r="AU927" s="18" t="s">
        <v>77</v>
      </c>
      <c r="AY927" s="18" t="s">
        <v>131</v>
      </c>
      <c r="BE927" s="172">
        <f>IF(N927="základní",J927,0)</f>
        <v>0</v>
      </c>
      <c r="BF927" s="172">
        <f>IF(N927="snížená",J927,0)</f>
        <v>0</v>
      </c>
      <c r="BG927" s="172">
        <f>IF(N927="zákl. přenesená",J927,0)</f>
        <v>0</v>
      </c>
      <c r="BH927" s="172">
        <f>IF(N927="sníž. přenesená",J927,0)</f>
        <v>0</v>
      </c>
      <c r="BI927" s="172">
        <f>IF(N927="nulová",J927,0)</f>
        <v>0</v>
      </c>
      <c r="BJ927" s="18" t="s">
        <v>74</v>
      </c>
      <c r="BK927" s="172">
        <f>ROUND(I927*H927,2)</f>
        <v>0</v>
      </c>
      <c r="BL927" s="18" t="s">
        <v>138</v>
      </c>
      <c r="BM927" s="18" t="s">
        <v>1068</v>
      </c>
    </row>
    <row r="928" spans="2:47" s="1" customFormat="1" ht="13.5">
      <c r="B928" s="35"/>
      <c r="D928" s="191" t="s">
        <v>228</v>
      </c>
      <c r="F928" s="225" t="s">
        <v>1067</v>
      </c>
      <c r="I928" s="134"/>
      <c r="L928" s="35"/>
      <c r="M928" s="64"/>
      <c r="N928" s="36"/>
      <c r="O928" s="36"/>
      <c r="P928" s="36"/>
      <c r="Q928" s="36"/>
      <c r="R928" s="36"/>
      <c r="S928" s="36"/>
      <c r="T928" s="65"/>
      <c r="AT928" s="18" t="s">
        <v>228</v>
      </c>
      <c r="AU928" s="18" t="s">
        <v>77</v>
      </c>
    </row>
    <row r="929" spans="2:65" s="1" customFormat="1" ht="22.5" customHeight="1">
      <c r="B929" s="160"/>
      <c r="C929" s="161" t="s">
        <v>1069</v>
      </c>
      <c r="D929" s="161" t="s">
        <v>133</v>
      </c>
      <c r="E929" s="162" t="s">
        <v>1070</v>
      </c>
      <c r="F929" s="163" t="s">
        <v>1071</v>
      </c>
      <c r="G929" s="164" t="s">
        <v>1050</v>
      </c>
      <c r="H929" s="165">
        <v>1</v>
      </c>
      <c r="I929" s="166"/>
      <c r="J929" s="167">
        <f>ROUND(I929*H929,2)</f>
        <v>0</v>
      </c>
      <c r="K929" s="163" t="s">
        <v>19</v>
      </c>
      <c r="L929" s="35"/>
      <c r="M929" s="168" t="s">
        <v>19</v>
      </c>
      <c r="N929" s="169" t="s">
        <v>41</v>
      </c>
      <c r="O929" s="36"/>
      <c r="P929" s="170">
        <f>O929*H929</f>
        <v>0</v>
      </c>
      <c r="Q929" s="170">
        <v>0</v>
      </c>
      <c r="R929" s="170">
        <f>Q929*H929</f>
        <v>0</v>
      </c>
      <c r="S929" s="170">
        <v>0</v>
      </c>
      <c r="T929" s="171">
        <f>S929*H929</f>
        <v>0</v>
      </c>
      <c r="AR929" s="18" t="s">
        <v>138</v>
      </c>
      <c r="AT929" s="18" t="s">
        <v>133</v>
      </c>
      <c r="AU929" s="18" t="s">
        <v>77</v>
      </c>
      <c r="AY929" s="18" t="s">
        <v>131</v>
      </c>
      <c r="BE929" s="172">
        <f>IF(N929="základní",J929,0)</f>
        <v>0</v>
      </c>
      <c r="BF929" s="172">
        <f>IF(N929="snížená",J929,0)</f>
        <v>0</v>
      </c>
      <c r="BG929" s="172">
        <f>IF(N929="zákl. přenesená",J929,0)</f>
        <v>0</v>
      </c>
      <c r="BH929" s="172">
        <f>IF(N929="sníž. přenesená",J929,0)</f>
        <v>0</v>
      </c>
      <c r="BI929" s="172">
        <f>IF(N929="nulová",J929,0)</f>
        <v>0</v>
      </c>
      <c r="BJ929" s="18" t="s">
        <v>74</v>
      </c>
      <c r="BK929" s="172">
        <f>ROUND(I929*H929,2)</f>
        <v>0</v>
      </c>
      <c r="BL929" s="18" t="s">
        <v>138</v>
      </c>
      <c r="BM929" s="18" t="s">
        <v>1072</v>
      </c>
    </row>
    <row r="930" spans="2:47" s="1" customFormat="1" ht="13.5">
      <c r="B930" s="35"/>
      <c r="D930" s="191" t="s">
        <v>228</v>
      </c>
      <c r="F930" s="225" t="s">
        <v>1071</v>
      </c>
      <c r="I930" s="134"/>
      <c r="L930" s="35"/>
      <c r="M930" s="64"/>
      <c r="N930" s="36"/>
      <c r="O930" s="36"/>
      <c r="P930" s="36"/>
      <c r="Q930" s="36"/>
      <c r="R930" s="36"/>
      <c r="S930" s="36"/>
      <c r="T930" s="65"/>
      <c r="AT930" s="18" t="s">
        <v>228</v>
      </c>
      <c r="AU930" s="18" t="s">
        <v>77</v>
      </c>
    </row>
    <row r="931" spans="2:65" s="1" customFormat="1" ht="22.5" customHeight="1">
      <c r="B931" s="160"/>
      <c r="C931" s="161" t="s">
        <v>1073</v>
      </c>
      <c r="D931" s="161" t="s">
        <v>133</v>
      </c>
      <c r="E931" s="162" t="s">
        <v>632</v>
      </c>
      <c r="F931" s="163" t="s">
        <v>1074</v>
      </c>
      <c r="G931" s="164" t="s">
        <v>939</v>
      </c>
      <c r="H931" s="165">
        <v>1</v>
      </c>
      <c r="I931" s="166"/>
      <c r="J931" s="167">
        <f>ROUND(I931*H931,2)</f>
        <v>0</v>
      </c>
      <c r="K931" s="163" t="s">
        <v>19</v>
      </c>
      <c r="L931" s="35"/>
      <c r="M931" s="168" t="s">
        <v>19</v>
      </c>
      <c r="N931" s="169" t="s">
        <v>41</v>
      </c>
      <c r="O931" s="36"/>
      <c r="P931" s="170">
        <f>O931*H931</f>
        <v>0</v>
      </c>
      <c r="Q931" s="170">
        <v>0</v>
      </c>
      <c r="R931" s="170">
        <f>Q931*H931</f>
        <v>0</v>
      </c>
      <c r="S931" s="170">
        <v>0</v>
      </c>
      <c r="T931" s="171">
        <f>S931*H931</f>
        <v>0</v>
      </c>
      <c r="AR931" s="18" t="s">
        <v>138</v>
      </c>
      <c r="AT931" s="18" t="s">
        <v>133</v>
      </c>
      <c r="AU931" s="18" t="s">
        <v>77</v>
      </c>
      <c r="AY931" s="18" t="s">
        <v>131</v>
      </c>
      <c r="BE931" s="172">
        <f>IF(N931="základní",J931,0)</f>
        <v>0</v>
      </c>
      <c r="BF931" s="172">
        <f>IF(N931="snížená",J931,0)</f>
        <v>0</v>
      </c>
      <c r="BG931" s="172">
        <f>IF(N931="zákl. přenesená",J931,0)</f>
        <v>0</v>
      </c>
      <c r="BH931" s="172">
        <f>IF(N931="sníž. přenesená",J931,0)</f>
        <v>0</v>
      </c>
      <c r="BI931" s="172">
        <f>IF(N931="nulová",J931,0)</f>
        <v>0</v>
      </c>
      <c r="BJ931" s="18" t="s">
        <v>74</v>
      </c>
      <c r="BK931" s="172">
        <f>ROUND(I931*H931,2)</f>
        <v>0</v>
      </c>
      <c r="BL931" s="18" t="s">
        <v>138</v>
      </c>
      <c r="BM931" s="18" t="s">
        <v>1075</v>
      </c>
    </row>
    <row r="932" spans="2:47" s="1" customFormat="1" ht="13.5">
      <c r="B932" s="35"/>
      <c r="D932" s="191" t="s">
        <v>228</v>
      </c>
      <c r="F932" s="225" t="s">
        <v>1074</v>
      </c>
      <c r="I932" s="134"/>
      <c r="L932" s="35"/>
      <c r="M932" s="64"/>
      <c r="N932" s="36"/>
      <c r="O932" s="36"/>
      <c r="P932" s="36"/>
      <c r="Q932" s="36"/>
      <c r="R932" s="36"/>
      <c r="S932" s="36"/>
      <c r="T932" s="65"/>
      <c r="AT932" s="18" t="s">
        <v>228</v>
      </c>
      <c r="AU932" s="18" t="s">
        <v>77</v>
      </c>
    </row>
    <row r="933" spans="2:65" s="1" customFormat="1" ht="22.5" customHeight="1">
      <c r="B933" s="160"/>
      <c r="C933" s="161" t="s">
        <v>1076</v>
      </c>
      <c r="D933" s="161" t="s">
        <v>133</v>
      </c>
      <c r="E933" s="162" t="s">
        <v>74</v>
      </c>
      <c r="F933" s="163" t="s">
        <v>1077</v>
      </c>
      <c r="G933" s="164" t="s">
        <v>488</v>
      </c>
      <c r="H933" s="165">
        <v>12</v>
      </c>
      <c r="I933" s="166"/>
      <c r="J933" s="167">
        <f>ROUND(I933*H933,2)</f>
        <v>0</v>
      </c>
      <c r="K933" s="163" t="s">
        <v>19</v>
      </c>
      <c r="L933" s="35"/>
      <c r="M933" s="168" t="s">
        <v>19</v>
      </c>
      <c r="N933" s="169" t="s">
        <v>41</v>
      </c>
      <c r="O933" s="36"/>
      <c r="P933" s="170">
        <f>O933*H933</f>
        <v>0</v>
      </c>
      <c r="Q933" s="170">
        <v>0</v>
      </c>
      <c r="R933" s="170">
        <f>Q933*H933</f>
        <v>0</v>
      </c>
      <c r="S933" s="170">
        <v>0</v>
      </c>
      <c r="T933" s="171">
        <f>S933*H933</f>
        <v>0</v>
      </c>
      <c r="AR933" s="18" t="s">
        <v>138</v>
      </c>
      <c r="AT933" s="18" t="s">
        <v>133</v>
      </c>
      <c r="AU933" s="18" t="s">
        <v>77</v>
      </c>
      <c r="AY933" s="18" t="s">
        <v>131</v>
      </c>
      <c r="BE933" s="172">
        <f>IF(N933="základní",J933,0)</f>
        <v>0</v>
      </c>
      <c r="BF933" s="172">
        <f>IF(N933="snížená",J933,0)</f>
        <v>0</v>
      </c>
      <c r="BG933" s="172">
        <f>IF(N933="zákl. přenesená",J933,0)</f>
        <v>0</v>
      </c>
      <c r="BH933" s="172">
        <f>IF(N933="sníž. přenesená",J933,0)</f>
        <v>0</v>
      </c>
      <c r="BI933" s="172">
        <f>IF(N933="nulová",J933,0)</f>
        <v>0</v>
      </c>
      <c r="BJ933" s="18" t="s">
        <v>74</v>
      </c>
      <c r="BK933" s="172">
        <f>ROUND(I933*H933,2)</f>
        <v>0</v>
      </c>
      <c r="BL933" s="18" t="s">
        <v>138</v>
      </c>
      <c r="BM933" s="18" t="s">
        <v>1078</v>
      </c>
    </row>
    <row r="934" spans="2:47" s="1" customFormat="1" ht="13.5">
      <c r="B934" s="35"/>
      <c r="D934" s="191" t="s">
        <v>228</v>
      </c>
      <c r="F934" s="225" t="s">
        <v>1077</v>
      </c>
      <c r="I934" s="134"/>
      <c r="L934" s="35"/>
      <c r="M934" s="64"/>
      <c r="N934" s="36"/>
      <c r="O934" s="36"/>
      <c r="P934" s="36"/>
      <c r="Q934" s="36"/>
      <c r="R934" s="36"/>
      <c r="S934" s="36"/>
      <c r="T934" s="65"/>
      <c r="AT934" s="18" t="s">
        <v>228</v>
      </c>
      <c r="AU934" s="18" t="s">
        <v>77</v>
      </c>
    </row>
    <row r="935" spans="2:65" s="1" customFormat="1" ht="22.5" customHeight="1">
      <c r="B935" s="160"/>
      <c r="C935" s="161" t="s">
        <v>1079</v>
      </c>
      <c r="D935" s="161" t="s">
        <v>133</v>
      </c>
      <c r="E935" s="162" t="s">
        <v>77</v>
      </c>
      <c r="F935" s="163" t="s">
        <v>1080</v>
      </c>
      <c r="G935" s="164" t="s">
        <v>488</v>
      </c>
      <c r="H935" s="165">
        <v>388</v>
      </c>
      <c r="I935" s="166"/>
      <c r="J935" s="167">
        <f>ROUND(I935*H935,2)</f>
        <v>0</v>
      </c>
      <c r="K935" s="163" t="s">
        <v>19</v>
      </c>
      <c r="L935" s="35"/>
      <c r="M935" s="168" t="s">
        <v>19</v>
      </c>
      <c r="N935" s="169" t="s">
        <v>41</v>
      </c>
      <c r="O935" s="36"/>
      <c r="P935" s="170">
        <f>O935*H935</f>
        <v>0</v>
      </c>
      <c r="Q935" s="170">
        <v>0</v>
      </c>
      <c r="R935" s="170">
        <f>Q935*H935</f>
        <v>0</v>
      </c>
      <c r="S935" s="170">
        <v>0</v>
      </c>
      <c r="T935" s="171">
        <f>S935*H935</f>
        <v>0</v>
      </c>
      <c r="AR935" s="18" t="s">
        <v>138</v>
      </c>
      <c r="AT935" s="18" t="s">
        <v>133</v>
      </c>
      <c r="AU935" s="18" t="s">
        <v>77</v>
      </c>
      <c r="AY935" s="18" t="s">
        <v>131</v>
      </c>
      <c r="BE935" s="172">
        <f>IF(N935="základní",J935,0)</f>
        <v>0</v>
      </c>
      <c r="BF935" s="172">
        <f>IF(N935="snížená",J935,0)</f>
        <v>0</v>
      </c>
      <c r="BG935" s="172">
        <f>IF(N935="zákl. přenesená",J935,0)</f>
        <v>0</v>
      </c>
      <c r="BH935" s="172">
        <f>IF(N935="sníž. přenesená",J935,0)</f>
        <v>0</v>
      </c>
      <c r="BI935" s="172">
        <f>IF(N935="nulová",J935,0)</f>
        <v>0</v>
      </c>
      <c r="BJ935" s="18" t="s">
        <v>74</v>
      </c>
      <c r="BK935" s="172">
        <f>ROUND(I935*H935,2)</f>
        <v>0</v>
      </c>
      <c r="BL935" s="18" t="s">
        <v>138</v>
      </c>
      <c r="BM935" s="18" t="s">
        <v>1081</v>
      </c>
    </row>
    <row r="936" spans="2:47" s="1" customFormat="1" ht="13.5">
      <c r="B936" s="35"/>
      <c r="D936" s="191" t="s">
        <v>228</v>
      </c>
      <c r="F936" s="225" t="s">
        <v>1080</v>
      </c>
      <c r="I936" s="134"/>
      <c r="L936" s="35"/>
      <c r="M936" s="64"/>
      <c r="N936" s="36"/>
      <c r="O936" s="36"/>
      <c r="P936" s="36"/>
      <c r="Q936" s="36"/>
      <c r="R936" s="36"/>
      <c r="S936" s="36"/>
      <c r="T936" s="65"/>
      <c r="AT936" s="18" t="s">
        <v>228</v>
      </c>
      <c r="AU936" s="18" t="s">
        <v>77</v>
      </c>
    </row>
    <row r="937" spans="2:65" s="1" customFormat="1" ht="22.5" customHeight="1">
      <c r="B937" s="160"/>
      <c r="C937" s="161" t="s">
        <v>1082</v>
      </c>
      <c r="D937" s="161" t="s">
        <v>133</v>
      </c>
      <c r="E937" s="162" t="s">
        <v>149</v>
      </c>
      <c r="F937" s="163" t="s">
        <v>1083</v>
      </c>
      <c r="G937" s="164" t="s">
        <v>488</v>
      </c>
      <c r="H937" s="165">
        <v>5</v>
      </c>
      <c r="I937" s="166"/>
      <c r="J937" s="167">
        <f>ROUND(I937*H937,2)</f>
        <v>0</v>
      </c>
      <c r="K937" s="163" t="s">
        <v>19</v>
      </c>
      <c r="L937" s="35"/>
      <c r="M937" s="168" t="s">
        <v>19</v>
      </c>
      <c r="N937" s="169" t="s">
        <v>41</v>
      </c>
      <c r="O937" s="36"/>
      <c r="P937" s="170">
        <f>O937*H937</f>
        <v>0</v>
      </c>
      <c r="Q937" s="170">
        <v>0</v>
      </c>
      <c r="R937" s="170">
        <f>Q937*H937</f>
        <v>0</v>
      </c>
      <c r="S937" s="170">
        <v>0</v>
      </c>
      <c r="T937" s="171">
        <f>S937*H937</f>
        <v>0</v>
      </c>
      <c r="AR937" s="18" t="s">
        <v>138</v>
      </c>
      <c r="AT937" s="18" t="s">
        <v>133</v>
      </c>
      <c r="AU937" s="18" t="s">
        <v>77</v>
      </c>
      <c r="AY937" s="18" t="s">
        <v>131</v>
      </c>
      <c r="BE937" s="172">
        <f>IF(N937="základní",J937,0)</f>
        <v>0</v>
      </c>
      <c r="BF937" s="172">
        <f>IF(N937="snížená",J937,0)</f>
        <v>0</v>
      </c>
      <c r="BG937" s="172">
        <f>IF(N937="zákl. přenesená",J937,0)</f>
        <v>0</v>
      </c>
      <c r="BH937" s="172">
        <f>IF(N937="sníž. přenesená",J937,0)</f>
        <v>0</v>
      </c>
      <c r="BI937" s="172">
        <f>IF(N937="nulová",J937,0)</f>
        <v>0</v>
      </c>
      <c r="BJ937" s="18" t="s">
        <v>74</v>
      </c>
      <c r="BK937" s="172">
        <f>ROUND(I937*H937,2)</f>
        <v>0</v>
      </c>
      <c r="BL937" s="18" t="s">
        <v>138</v>
      </c>
      <c r="BM937" s="18" t="s">
        <v>1084</v>
      </c>
    </row>
    <row r="938" spans="2:47" s="1" customFormat="1" ht="13.5">
      <c r="B938" s="35"/>
      <c r="D938" s="191" t="s">
        <v>228</v>
      </c>
      <c r="F938" s="225" t="s">
        <v>1083</v>
      </c>
      <c r="I938" s="134"/>
      <c r="L938" s="35"/>
      <c r="M938" s="64"/>
      <c r="N938" s="36"/>
      <c r="O938" s="36"/>
      <c r="P938" s="36"/>
      <c r="Q938" s="36"/>
      <c r="R938" s="36"/>
      <c r="S938" s="36"/>
      <c r="T938" s="65"/>
      <c r="AT938" s="18" t="s">
        <v>228</v>
      </c>
      <c r="AU938" s="18" t="s">
        <v>77</v>
      </c>
    </row>
    <row r="939" spans="2:65" s="1" customFormat="1" ht="22.5" customHeight="1">
      <c r="B939" s="160"/>
      <c r="C939" s="161" t="s">
        <v>1085</v>
      </c>
      <c r="D939" s="161" t="s">
        <v>133</v>
      </c>
      <c r="E939" s="162" t="s">
        <v>138</v>
      </c>
      <c r="F939" s="163" t="s">
        <v>1086</v>
      </c>
      <c r="G939" s="164" t="s">
        <v>488</v>
      </c>
      <c r="H939" s="165">
        <v>29</v>
      </c>
      <c r="I939" s="166"/>
      <c r="J939" s="167">
        <f>ROUND(I939*H939,2)</f>
        <v>0</v>
      </c>
      <c r="K939" s="163" t="s">
        <v>19</v>
      </c>
      <c r="L939" s="35"/>
      <c r="M939" s="168" t="s">
        <v>19</v>
      </c>
      <c r="N939" s="169" t="s">
        <v>41</v>
      </c>
      <c r="O939" s="36"/>
      <c r="P939" s="170">
        <f>O939*H939</f>
        <v>0</v>
      </c>
      <c r="Q939" s="170">
        <v>0</v>
      </c>
      <c r="R939" s="170">
        <f>Q939*H939</f>
        <v>0</v>
      </c>
      <c r="S939" s="170">
        <v>0</v>
      </c>
      <c r="T939" s="171">
        <f>S939*H939</f>
        <v>0</v>
      </c>
      <c r="AR939" s="18" t="s">
        <v>138</v>
      </c>
      <c r="AT939" s="18" t="s">
        <v>133</v>
      </c>
      <c r="AU939" s="18" t="s">
        <v>77</v>
      </c>
      <c r="AY939" s="18" t="s">
        <v>131</v>
      </c>
      <c r="BE939" s="172">
        <f>IF(N939="základní",J939,0)</f>
        <v>0</v>
      </c>
      <c r="BF939" s="172">
        <f>IF(N939="snížená",J939,0)</f>
        <v>0</v>
      </c>
      <c r="BG939" s="172">
        <f>IF(N939="zákl. přenesená",J939,0)</f>
        <v>0</v>
      </c>
      <c r="BH939" s="172">
        <f>IF(N939="sníž. přenesená",J939,0)</f>
        <v>0</v>
      </c>
      <c r="BI939" s="172">
        <f>IF(N939="nulová",J939,0)</f>
        <v>0</v>
      </c>
      <c r="BJ939" s="18" t="s">
        <v>74</v>
      </c>
      <c r="BK939" s="172">
        <f>ROUND(I939*H939,2)</f>
        <v>0</v>
      </c>
      <c r="BL939" s="18" t="s">
        <v>138</v>
      </c>
      <c r="BM939" s="18" t="s">
        <v>1087</v>
      </c>
    </row>
    <row r="940" spans="2:47" s="1" customFormat="1" ht="13.5">
      <c r="B940" s="35"/>
      <c r="D940" s="191" t="s">
        <v>228</v>
      </c>
      <c r="F940" s="225" t="s">
        <v>1086</v>
      </c>
      <c r="I940" s="134"/>
      <c r="L940" s="35"/>
      <c r="M940" s="64"/>
      <c r="N940" s="36"/>
      <c r="O940" s="36"/>
      <c r="P940" s="36"/>
      <c r="Q940" s="36"/>
      <c r="R940" s="36"/>
      <c r="S940" s="36"/>
      <c r="T940" s="65"/>
      <c r="AT940" s="18" t="s">
        <v>228</v>
      </c>
      <c r="AU940" s="18" t="s">
        <v>77</v>
      </c>
    </row>
    <row r="941" spans="2:65" s="1" customFormat="1" ht="22.5" customHeight="1">
      <c r="B941" s="160"/>
      <c r="C941" s="161" t="s">
        <v>1088</v>
      </c>
      <c r="D941" s="161" t="s">
        <v>133</v>
      </c>
      <c r="E941" s="162" t="s">
        <v>160</v>
      </c>
      <c r="F941" s="163" t="s">
        <v>1089</v>
      </c>
      <c r="G941" s="164" t="s">
        <v>488</v>
      </c>
      <c r="H941" s="165">
        <v>172</v>
      </c>
      <c r="I941" s="166"/>
      <c r="J941" s="167">
        <f>ROUND(I941*H941,2)</f>
        <v>0</v>
      </c>
      <c r="K941" s="163" t="s">
        <v>19</v>
      </c>
      <c r="L941" s="35"/>
      <c r="M941" s="168" t="s">
        <v>19</v>
      </c>
      <c r="N941" s="169" t="s">
        <v>41</v>
      </c>
      <c r="O941" s="36"/>
      <c r="P941" s="170">
        <f>O941*H941</f>
        <v>0</v>
      </c>
      <c r="Q941" s="170">
        <v>0</v>
      </c>
      <c r="R941" s="170">
        <f>Q941*H941</f>
        <v>0</v>
      </c>
      <c r="S941" s="170">
        <v>0</v>
      </c>
      <c r="T941" s="171">
        <f>S941*H941</f>
        <v>0</v>
      </c>
      <c r="AR941" s="18" t="s">
        <v>138</v>
      </c>
      <c r="AT941" s="18" t="s">
        <v>133</v>
      </c>
      <c r="AU941" s="18" t="s">
        <v>77</v>
      </c>
      <c r="AY941" s="18" t="s">
        <v>131</v>
      </c>
      <c r="BE941" s="172">
        <f>IF(N941="základní",J941,0)</f>
        <v>0</v>
      </c>
      <c r="BF941" s="172">
        <f>IF(N941="snížená",J941,0)</f>
        <v>0</v>
      </c>
      <c r="BG941" s="172">
        <f>IF(N941="zákl. přenesená",J941,0)</f>
        <v>0</v>
      </c>
      <c r="BH941" s="172">
        <f>IF(N941="sníž. přenesená",J941,0)</f>
        <v>0</v>
      </c>
      <c r="BI941" s="172">
        <f>IF(N941="nulová",J941,0)</f>
        <v>0</v>
      </c>
      <c r="BJ941" s="18" t="s">
        <v>74</v>
      </c>
      <c r="BK941" s="172">
        <f>ROUND(I941*H941,2)</f>
        <v>0</v>
      </c>
      <c r="BL941" s="18" t="s">
        <v>138</v>
      </c>
      <c r="BM941" s="18" t="s">
        <v>1090</v>
      </c>
    </row>
    <row r="942" spans="2:47" s="1" customFormat="1" ht="13.5">
      <c r="B942" s="35"/>
      <c r="D942" s="191" t="s">
        <v>228</v>
      </c>
      <c r="F942" s="225" t="s">
        <v>1089</v>
      </c>
      <c r="I942" s="134"/>
      <c r="L942" s="35"/>
      <c r="M942" s="64"/>
      <c r="N942" s="36"/>
      <c r="O942" s="36"/>
      <c r="P942" s="36"/>
      <c r="Q942" s="36"/>
      <c r="R942" s="36"/>
      <c r="S942" s="36"/>
      <c r="T942" s="65"/>
      <c r="AT942" s="18" t="s">
        <v>228</v>
      </c>
      <c r="AU942" s="18" t="s">
        <v>77</v>
      </c>
    </row>
    <row r="943" spans="2:65" s="1" customFormat="1" ht="22.5" customHeight="1">
      <c r="B943" s="160"/>
      <c r="C943" s="161" t="s">
        <v>1091</v>
      </c>
      <c r="D943" s="161" t="s">
        <v>133</v>
      </c>
      <c r="E943" s="162" t="s">
        <v>166</v>
      </c>
      <c r="F943" s="163" t="s">
        <v>1092</v>
      </c>
      <c r="G943" s="164" t="s">
        <v>488</v>
      </c>
      <c r="H943" s="165">
        <v>34</v>
      </c>
      <c r="I943" s="166"/>
      <c r="J943" s="167">
        <f>ROUND(I943*H943,2)</f>
        <v>0</v>
      </c>
      <c r="K943" s="163" t="s">
        <v>19</v>
      </c>
      <c r="L943" s="35"/>
      <c r="M943" s="168" t="s">
        <v>19</v>
      </c>
      <c r="N943" s="169" t="s">
        <v>41</v>
      </c>
      <c r="O943" s="36"/>
      <c r="P943" s="170">
        <f>O943*H943</f>
        <v>0</v>
      </c>
      <c r="Q943" s="170">
        <v>0</v>
      </c>
      <c r="R943" s="170">
        <f>Q943*H943</f>
        <v>0</v>
      </c>
      <c r="S943" s="170">
        <v>0</v>
      </c>
      <c r="T943" s="171">
        <f>S943*H943</f>
        <v>0</v>
      </c>
      <c r="AR943" s="18" t="s">
        <v>138</v>
      </c>
      <c r="AT943" s="18" t="s">
        <v>133</v>
      </c>
      <c r="AU943" s="18" t="s">
        <v>77</v>
      </c>
      <c r="AY943" s="18" t="s">
        <v>131</v>
      </c>
      <c r="BE943" s="172">
        <f>IF(N943="základní",J943,0)</f>
        <v>0</v>
      </c>
      <c r="BF943" s="172">
        <f>IF(N943="snížená",J943,0)</f>
        <v>0</v>
      </c>
      <c r="BG943" s="172">
        <f>IF(N943="zákl. přenesená",J943,0)</f>
        <v>0</v>
      </c>
      <c r="BH943" s="172">
        <f>IF(N943="sníž. přenesená",J943,0)</f>
        <v>0</v>
      </c>
      <c r="BI943" s="172">
        <f>IF(N943="nulová",J943,0)</f>
        <v>0</v>
      </c>
      <c r="BJ943" s="18" t="s">
        <v>74</v>
      </c>
      <c r="BK943" s="172">
        <f>ROUND(I943*H943,2)</f>
        <v>0</v>
      </c>
      <c r="BL943" s="18" t="s">
        <v>138</v>
      </c>
      <c r="BM943" s="18" t="s">
        <v>1093</v>
      </c>
    </row>
    <row r="944" spans="2:47" s="1" customFormat="1" ht="13.5">
      <c r="B944" s="35"/>
      <c r="D944" s="191" t="s">
        <v>228</v>
      </c>
      <c r="F944" s="225" t="s">
        <v>1092</v>
      </c>
      <c r="I944" s="134"/>
      <c r="L944" s="35"/>
      <c r="M944" s="64"/>
      <c r="N944" s="36"/>
      <c r="O944" s="36"/>
      <c r="P944" s="36"/>
      <c r="Q944" s="36"/>
      <c r="R944" s="36"/>
      <c r="S944" s="36"/>
      <c r="T944" s="65"/>
      <c r="AT944" s="18" t="s">
        <v>228</v>
      </c>
      <c r="AU944" s="18" t="s">
        <v>77</v>
      </c>
    </row>
    <row r="945" spans="2:65" s="1" customFormat="1" ht="22.5" customHeight="1">
      <c r="B945" s="160"/>
      <c r="C945" s="161" t="s">
        <v>1094</v>
      </c>
      <c r="D945" s="161" t="s">
        <v>133</v>
      </c>
      <c r="E945" s="162" t="s">
        <v>142</v>
      </c>
      <c r="F945" s="163" t="s">
        <v>1095</v>
      </c>
      <c r="G945" s="164" t="s">
        <v>488</v>
      </c>
      <c r="H945" s="165">
        <v>97</v>
      </c>
      <c r="I945" s="166"/>
      <c r="J945" s="167">
        <f>ROUND(I945*H945,2)</f>
        <v>0</v>
      </c>
      <c r="K945" s="163" t="s">
        <v>19</v>
      </c>
      <c r="L945" s="35"/>
      <c r="M945" s="168" t="s">
        <v>19</v>
      </c>
      <c r="N945" s="169" t="s">
        <v>41</v>
      </c>
      <c r="O945" s="36"/>
      <c r="P945" s="170">
        <f>O945*H945</f>
        <v>0</v>
      </c>
      <c r="Q945" s="170">
        <v>0</v>
      </c>
      <c r="R945" s="170">
        <f>Q945*H945</f>
        <v>0</v>
      </c>
      <c r="S945" s="170">
        <v>0</v>
      </c>
      <c r="T945" s="171">
        <f>S945*H945</f>
        <v>0</v>
      </c>
      <c r="AR945" s="18" t="s">
        <v>138</v>
      </c>
      <c r="AT945" s="18" t="s">
        <v>133</v>
      </c>
      <c r="AU945" s="18" t="s">
        <v>77</v>
      </c>
      <c r="AY945" s="18" t="s">
        <v>131</v>
      </c>
      <c r="BE945" s="172">
        <f>IF(N945="základní",J945,0)</f>
        <v>0</v>
      </c>
      <c r="BF945" s="172">
        <f>IF(N945="snížená",J945,0)</f>
        <v>0</v>
      </c>
      <c r="BG945" s="172">
        <f>IF(N945="zákl. přenesená",J945,0)</f>
        <v>0</v>
      </c>
      <c r="BH945" s="172">
        <f>IF(N945="sníž. přenesená",J945,0)</f>
        <v>0</v>
      </c>
      <c r="BI945" s="172">
        <f>IF(N945="nulová",J945,0)</f>
        <v>0</v>
      </c>
      <c r="BJ945" s="18" t="s">
        <v>74</v>
      </c>
      <c r="BK945" s="172">
        <f>ROUND(I945*H945,2)</f>
        <v>0</v>
      </c>
      <c r="BL945" s="18" t="s">
        <v>138</v>
      </c>
      <c r="BM945" s="18" t="s">
        <v>1096</v>
      </c>
    </row>
    <row r="946" spans="2:47" s="1" customFormat="1" ht="13.5">
      <c r="B946" s="35"/>
      <c r="D946" s="191" t="s">
        <v>228</v>
      </c>
      <c r="F946" s="225" t="s">
        <v>1095</v>
      </c>
      <c r="I946" s="134"/>
      <c r="L946" s="35"/>
      <c r="M946" s="64"/>
      <c r="N946" s="36"/>
      <c r="O946" s="36"/>
      <c r="P946" s="36"/>
      <c r="Q946" s="36"/>
      <c r="R946" s="36"/>
      <c r="S946" s="36"/>
      <c r="T946" s="65"/>
      <c r="AT946" s="18" t="s">
        <v>228</v>
      </c>
      <c r="AU946" s="18" t="s">
        <v>77</v>
      </c>
    </row>
    <row r="947" spans="2:65" s="1" customFormat="1" ht="22.5" customHeight="1">
      <c r="B947" s="160"/>
      <c r="C947" s="161" t="s">
        <v>1097</v>
      </c>
      <c r="D947" s="161" t="s">
        <v>133</v>
      </c>
      <c r="E947" s="162" t="s">
        <v>183</v>
      </c>
      <c r="F947" s="163" t="s">
        <v>1098</v>
      </c>
      <c r="G947" s="164" t="s">
        <v>488</v>
      </c>
      <c r="H947" s="165">
        <v>108</v>
      </c>
      <c r="I947" s="166"/>
      <c r="J947" s="167">
        <f>ROUND(I947*H947,2)</f>
        <v>0</v>
      </c>
      <c r="K947" s="163" t="s">
        <v>19</v>
      </c>
      <c r="L947" s="35"/>
      <c r="M947" s="168" t="s">
        <v>19</v>
      </c>
      <c r="N947" s="169" t="s">
        <v>41</v>
      </c>
      <c r="O947" s="36"/>
      <c r="P947" s="170">
        <f>O947*H947</f>
        <v>0</v>
      </c>
      <c r="Q947" s="170">
        <v>0</v>
      </c>
      <c r="R947" s="170">
        <f>Q947*H947</f>
        <v>0</v>
      </c>
      <c r="S947" s="170">
        <v>0</v>
      </c>
      <c r="T947" s="171">
        <f>S947*H947</f>
        <v>0</v>
      </c>
      <c r="AR947" s="18" t="s">
        <v>138</v>
      </c>
      <c r="AT947" s="18" t="s">
        <v>133</v>
      </c>
      <c r="AU947" s="18" t="s">
        <v>77</v>
      </c>
      <c r="AY947" s="18" t="s">
        <v>131</v>
      </c>
      <c r="BE947" s="172">
        <f>IF(N947="základní",J947,0)</f>
        <v>0</v>
      </c>
      <c r="BF947" s="172">
        <f>IF(N947="snížená",J947,0)</f>
        <v>0</v>
      </c>
      <c r="BG947" s="172">
        <f>IF(N947="zákl. přenesená",J947,0)</f>
        <v>0</v>
      </c>
      <c r="BH947" s="172">
        <f>IF(N947="sníž. přenesená",J947,0)</f>
        <v>0</v>
      </c>
      <c r="BI947" s="172">
        <f>IF(N947="nulová",J947,0)</f>
        <v>0</v>
      </c>
      <c r="BJ947" s="18" t="s">
        <v>74</v>
      </c>
      <c r="BK947" s="172">
        <f>ROUND(I947*H947,2)</f>
        <v>0</v>
      </c>
      <c r="BL947" s="18" t="s">
        <v>138</v>
      </c>
      <c r="BM947" s="18" t="s">
        <v>1099</v>
      </c>
    </row>
    <row r="948" spans="2:47" s="1" customFormat="1" ht="13.5">
      <c r="B948" s="35"/>
      <c r="D948" s="191" t="s">
        <v>228</v>
      </c>
      <c r="F948" s="225" t="s">
        <v>1098</v>
      </c>
      <c r="I948" s="134"/>
      <c r="L948" s="35"/>
      <c r="M948" s="64"/>
      <c r="N948" s="36"/>
      <c r="O948" s="36"/>
      <c r="P948" s="36"/>
      <c r="Q948" s="36"/>
      <c r="R948" s="36"/>
      <c r="S948" s="36"/>
      <c r="T948" s="65"/>
      <c r="AT948" s="18" t="s">
        <v>228</v>
      </c>
      <c r="AU948" s="18" t="s">
        <v>77</v>
      </c>
    </row>
    <row r="949" spans="2:65" s="1" customFormat="1" ht="22.5" customHeight="1">
      <c r="B949" s="160"/>
      <c r="C949" s="161" t="s">
        <v>1100</v>
      </c>
      <c r="D949" s="161" t="s">
        <v>133</v>
      </c>
      <c r="E949" s="162" t="s">
        <v>189</v>
      </c>
      <c r="F949" s="163" t="s">
        <v>1101</v>
      </c>
      <c r="G949" s="164" t="s">
        <v>488</v>
      </c>
      <c r="H949" s="165">
        <v>86</v>
      </c>
      <c r="I949" s="166"/>
      <c r="J949" s="167">
        <f>ROUND(I949*H949,2)</f>
        <v>0</v>
      </c>
      <c r="K949" s="163" t="s">
        <v>19</v>
      </c>
      <c r="L949" s="35"/>
      <c r="M949" s="168" t="s">
        <v>19</v>
      </c>
      <c r="N949" s="169" t="s">
        <v>41</v>
      </c>
      <c r="O949" s="36"/>
      <c r="P949" s="170">
        <f>O949*H949</f>
        <v>0</v>
      </c>
      <c r="Q949" s="170">
        <v>0</v>
      </c>
      <c r="R949" s="170">
        <f>Q949*H949</f>
        <v>0</v>
      </c>
      <c r="S949" s="170">
        <v>0</v>
      </c>
      <c r="T949" s="171">
        <f>S949*H949</f>
        <v>0</v>
      </c>
      <c r="AR949" s="18" t="s">
        <v>138</v>
      </c>
      <c r="AT949" s="18" t="s">
        <v>133</v>
      </c>
      <c r="AU949" s="18" t="s">
        <v>77</v>
      </c>
      <c r="AY949" s="18" t="s">
        <v>131</v>
      </c>
      <c r="BE949" s="172">
        <f>IF(N949="základní",J949,0)</f>
        <v>0</v>
      </c>
      <c r="BF949" s="172">
        <f>IF(N949="snížená",J949,0)</f>
        <v>0</v>
      </c>
      <c r="BG949" s="172">
        <f>IF(N949="zákl. přenesená",J949,0)</f>
        <v>0</v>
      </c>
      <c r="BH949" s="172">
        <f>IF(N949="sníž. přenesená",J949,0)</f>
        <v>0</v>
      </c>
      <c r="BI949" s="172">
        <f>IF(N949="nulová",J949,0)</f>
        <v>0</v>
      </c>
      <c r="BJ949" s="18" t="s">
        <v>74</v>
      </c>
      <c r="BK949" s="172">
        <f>ROUND(I949*H949,2)</f>
        <v>0</v>
      </c>
      <c r="BL949" s="18" t="s">
        <v>138</v>
      </c>
      <c r="BM949" s="18" t="s">
        <v>1102</v>
      </c>
    </row>
    <row r="950" spans="2:47" s="1" customFormat="1" ht="13.5">
      <c r="B950" s="35"/>
      <c r="D950" s="191" t="s">
        <v>228</v>
      </c>
      <c r="F950" s="225" t="s">
        <v>1101</v>
      </c>
      <c r="I950" s="134"/>
      <c r="L950" s="35"/>
      <c r="M950" s="64"/>
      <c r="N950" s="36"/>
      <c r="O950" s="36"/>
      <c r="P950" s="36"/>
      <c r="Q950" s="36"/>
      <c r="R950" s="36"/>
      <c r="S950" s="36"/>
      <c r="T950" s="65"/>
      <c r="AT950" s="18" t="s">
        <v>228</v>
      </c>
      <c r="AU950" s="18" t="s">
        <v>77</v>
      </c>
    </row>
    <row r="951" spans="2:65" s="1" customFormat="1" ht="22.5" customHeight="1">
      <c r="B951" s="160"/>
      <c r="C951" s="161" t="s">
        <v>1103</v>
      </c>
      <c r="D951" s="161" t="s">
        <v>133</v>
      </c>
      <c r="E951" s="162" t="s">
        <v>194</v>
      </c>
      <c r="F951" s="163" t="s">
        <v>1104</v>
      </c>
      <c r="G951" s="164" t="s">
        <v>488</v>
      </c>
      <c r="H951" s="165">
        <v>23</v>
      </c>
      <c r="I951" s="166"/>
      <c r="J951" s="167">
        <f>ROUND(I951*H951,2)</f>
        <v>0</v>
      </c>
      <c r="K951" s="163" t="s">
        <v>19</v>
      </c>
      <c r="L951" s="35"/>
      <c r="M951" s="168" t="s">
        <v>19</v>
      </c>
      <c r="N951" s="169" t="s">
        <v>41</v>
      </c>
      <c r="O951" s="36"/>
      <c r="P951" s="170">
        <f>O951*H951</f>
        <v>0</v>
      </c>
      <c r="Q951" s="170">
        <v>0</v>
      </c>
      <c r="R951" s="170">
        <f>Q951*H951</f>
        <v>0</v>
      </c>
      <c r="S951" s="170">
        <v>0</v>
      </c>
      <c r="T951" s="171">
        <f>S951*H951</f>
        <v>0</v>
      </c>
      <c r="AR951" s="18" t="s">
        <v>138</v>
      </c>
      <c r="AT951" s="18" t="s">
        <v>133</v>
      </c>
      <c r="AU951" s="18" t="s">
        <v>77</v>
      </c>
      <c r="AY951" s="18" t="s">
        <v>131</v>
      </c>
      <c r="BE951" s="172">
        <f>IF(N951="základní",J951,0)</f>
        <v>0</v>
      </c>
      <c r="BF951" s="172">
        <f>IF(N951="snížená",J951,0)</f>
        <v>0</v>
      </c>
      <c r="BG951" s="172">
        <f>IF(N951="zákl. přenesená",J951,0)</f>
        <v>0</v>
      </c>
      <c r="BH951" s="172">
        <f>IF(N951="sníž. přenesená",J951,0)</f>
        <v>0</v>
      </c>
      <c r="BI951" s="172">
        <f>IF(N951="nulová",J951,0)</f>
        <v>0</v>
      </c>
      <c r="BJ951" s="18" t="s">
        <v>74</v>
      </c>
      <c r="BK951" s="172">
        <f>ROUND(I951*H951,2)</f>
        <v>0</v>
      </c>
      <c r="BL951" s="18" t="s">
        <v>138</v>
      </c>
      <c r="BM951" s="18" t="s">
        <v>1105</v>
      </c>
    </row>
    <row r="952" spans="2:47" s="1" customFormat="1" ht="13.5">
      <c r="B952" s="35"/>
      <c r="D952" s="191" t="s">
        <v>228</v>
      </c>
      <c r="F952" s="225" t="s">
        <v>1104</v>
      </c>
      <c r="I952" s="134"/>
      <c r="L952" s="35"/>
      <c r="M952" s="64"/>
      <c r="N952" s="36"/>
      <c r="O952" s="36"/>
      <c r="P952" s="36"/>
      <c r="Q952" s="36"/>
      <c r="R952" s="36"/>
      <c r="S952" s="36"/>
      <c r="T952" s="65"/>
      <c r="AT952" s="18" t="s">
        <v>228</v>
      </c>
      <c r="AU952" s="18" t="s">
        <v>77</v>
      </c>
    </row>
    <row r="953" spans="2:65" s="1" customFormat="1" ht="22.5" customHeight="1">
      <c r="B953" s="160"/>
      <c r="C953" s="161" t="s">
        <v>1106</v>
      </c>
      <c r="D953" s="161" t="s">
        <v>133</v>
      </c>
      <c r="E953" s="162" t="s">
        <v>200</v>
      </c>
      <c r="F953" s="163" t="s">
        <v>1107</v>
      </c>
      <c r="G953" s="164" t="s">
        <v>488</v>
      </c>
      <c r="H953" s="165">
        <v>320</v>
      </c>
      <c r="I953" s="166"/>
      <c r="J953" s="167">
        <f>ROUND(I953*H953,2)</f>
        <v>0</v>
      </c>
      <c r="K953" s="163" t="s">
        <v>19</v>
      </c>
      <c r="L953" s="35"/>
      <c r="M953" s="168" t="s">
        <v>19</v>
      </c>
      <c r="N953" s="169" t="s">
        <v>41</v>
      </c>
      <c r="O953" s="36"/>
      <c r="P953" s="170">
        <f>O953*H953</f>
        <v>0</v>
      </c>
      <c r="Q953" s="170">
        <v>0</v>
      </c>
      <c r="R953" s="170">
        <f>Q953*H953</f>
        <v>0</v>
      </c>
      <c r="S953" s="170">
        <v>0</v>
      </c>
      <c r="T953" s="171">
        <f>S953*H953</f>
        <v>0</v>
      </c>
      <c r="AR953" s="18" t="s">
        <v>138</v>
      </c>
      <c r="AT953" s="18" t="s">
        <v>133</v>
      </c>
      <c r="AU953" s="18" t="s">
        <v>77</v>
      </c>
      <c r="AY953" s="18" t="s">
        <v>131</v>
      </c>
      <c r="BE953" s="172">
        <f>IF(N953="základní",J953,0)</f>
        <v>0</v>
      </c>
      <c r="BF953" s="172">
        <f>IF(N953="snížená",J953,0)</f>
        <v>0</v>
      </c>
      <c r="BG953" s="172">
        <f>IF(N953="zákl. přenesená",J953,0)</f>
        <v>0</v>
      </c>
      <c r="BH953" s="172">
        <f>IF(N953="sníž. přenesená",J953,0)</f>
        <v>0</v>
      </c>
      <c r="BI953" s="172">
        <f>IF(N953="nulová",J953,0)</f>
        <v>0</v>
      </c>
      <c r="BJ953" s="18" t="s">
        <v>74</v>
      </c>
      <c r="BK953" s="172">
        <f>ROUND(I953*H953,2)</f>
        <v>0</v>
      </c>
      <c r="BL953" s="18" t="s">
        <v>138</v>
      </c>
      <c r="BM953" s="18" t="s">
        <v>1108</v>
      </c>
    </row>
    <row r="954" spans="2:47" s="1" customFormat="1" ht="13.5">
      <c r="B954" s="35"/>
      <c r="D954" s="191" t="s">
        <v>228</v>
      </c>
      <c r="F954" s="225" t="s">
        <v>1107</v>
      </c>
      <c r="I954" s="134"/>
      <c r="L954" s="35"/>
      <c r="M954" s="64"/>
      <c r="N954" s="36"/>
      <c r="O954" s="36"/>
      <c r="P954" s="36"/>
      <c r="Q954" s="36"/>
      <c r="R954" s="36"/>
      <c r="S954" s="36"/>
      <c r="T954" s="65"/>
      <c r="AT954" s="18" t="s">
        <v>228</v>
      </c>
      <c r="AU954" s="18" t="s">
        <v>77</v>
      </c>
    </row>
    <row r="955" spans="2:65" s="1" customFormat="1" ht="22.5" customHeight="1">
      <c r="B955" s="160"/>
      <c r="C955" s="161" t="s">
        <v>1109</v>
      </c>
      <c r="D955" s="161" t="s">
        <v>133</v>
      </c>
      <c r="E955" s="162" t="s">
        <v>209</v>
      </c>
      <c r="F955" s="163" t="s">
        <v>1110</v>
      </c>
      <c r="G955" s="164" t="s">
        <v>488</v>
      </c>
      <c r="H955" s="165">
        <v>582</v>
      </c>
      <c r="I955" s="166"/>
      <c r="J955" s="167">
        <f>ROUND(I955*H955,2)</f>
        <v>0</v>
      </c>
      <c r="K955" s="163" t="s">
        <v>19</v>
      </c>
      <c r="L955" s="35"/>
      <c r="M955" s="168" t="s">
        <v>19</v>
      </c>
      <c r="N955" s="169" t="s">
        <v>41</v>
      </c>
      <c r="O955" s="36"/>
      <c r="P955" s="170">
        <f>O955*H955</f>
        <v>0</v>
      </c>
      <c r="Q955" s="170">
        <v>0</v>
      </c>
      <c r="R955" s="170">
        <f>Q955*H955</f>
        <v>0</v>
      </c>
      <c r="S955" s="170">
        <v>0</v>
      </c>
      <c r="T955" s="171">
        <f>S955*H955</f>
        <v>0</v>
      </c>
      <c r="AR955" s="18" t="s">
        <v>138</v>
      </c>
      <c r="AT955" s="18" t="s">
        <v>133</v>
      </c>
      <c r="AU955" s="18" t="s">
        <v>77</v>
      </c>
      <c r="AY955" s="18" t="s">
        <v>131</v>
      </c>
      <c r="BE955" s="172">
        <f>IF(N955="základní",J955,0)</f>
        <v>0</v>
      </c>
      <c r="BF955" s="172">
        <f>IF(N955="snížená",J955,0)</f>
        <v>0</v>
      </c>
      <c r="BG955" s="172">
        <f>IF(N955="zákl. přenesená",J955,0)</f>
        <v>0</v>
      </c>
      <c r="BH955" s="172">
        <f>IF(N955="sníž. přenesená",J955,0)</f>
        <v>0</v>
      </c>
      <c r="BI955" s="172">
        <f>IF(N955="nulová",J955,0)</f>
        <v>0</v>
      </c>
      <c r="BJ955" s="18" t="s">
        <v>74</v>
      </c>
      <c r="BK955" s="172">
        <f>ROUND(I955*H955,2)</f>
        <v>0</v>
      </c>
      <c r="BL955" s="18" t="s">
        <v>138</v>
      </c>
      <c r="BM955" s="18" t="s">
        <v>1111</v>
      </c>
    </row>
    <row r="956" spans="2:47" s="1" customFormat="1" ht="13.5">
      <c r="B956" s="35"/>
      <c r="D956" s="191" t="s">
        <v>228</v>
      </c>
      <c r="F956" s="225" t="s">
        <v>1110</v>
      </c>
      <c r="I956" s="134"/>
      <c r="L956" s="35"/>
      <c r="M956" s="64"/>
      <c r="N956" s="36"/>
      <c r="O956" s="36"/>
      <c r="P956" s="36"/>
      <c r="Q956" s="36"/>
      <c r="R956" s="36"/>
      <c r="S956" s="36"/>
      <c r="T956" s="65"/>
      <c r="AT956" s="18" t="s">
        <v>228</v>
      </c>
      <c r="AU956" s="18" t="s">
        <v>77</v>
      </c>
    </row>
    <row r="957" spans="2:65" s="1" customFormat="1" ht="22.5" customHeight="1">
      <c r="B957" s="160"/>
      <c r="C957" s="161" t="s">
        <v>1112</v>
      </c>
      <c r="D957" s="161" t="s">
        <v>133</v>
      </c>
      <c r="E957" s="162" t="s">
        <v>224</v>
      </c>
      <c r="F957" s="163" t="s">
        <v>1113</v>
      </c>
      <c r="G957" s="164" t="s">
        <v>1050</v>
      </c>
      <c r="H957" s="165">
        <v>3</v>
      </c>
      <c r="I957" s="166"/>
      <c r="J957" s="167">
        <f>ROUND(I957*H957,2)</f>
        <v>0</v>
      </c>
      <c r="K957" s="163" t="s">
        <v>19</v>
      </c>
      <c r="L957" s="35"/>
      <c r="M957" s="168" t="s">
        <v>19</v>
      </c>
      <c r="N957" s="169" t="s">
        <v>41</v>
      </c>
      <c r="O957" s="36"/>
      <c r="P957" s="170">
        <f>O957*H957</f>
        <v>0</v>
      </c>
      <c r="Q957" s="170">
        <v>0</v>
      </c>
      <c r="R957" s="170">
        <f>Q957*H957</f>
        <v>0</v>
      </c>
      <c r="S957" s="170">
        <v>0</v>
      </c>
      <c r="T957" s="171">
        <f>S957*H957</f>
        <v>0</v>
      </c>
      <c r="AR957" s="18" t="s">
        <v>138</v>
      </c>
      <c r="AT957" s="18" t="s">
        <v>133</v>
      </c>
      <c r="AU957" s="18" t="s">
        <v>77</v>
      </c>
      <c r="AY957" s="18" t="s">
        <v>131</v>
      </c>
      <c r="BE957" s="172">
        <f>IF(N957="základní",J957,0)</f>
        <v>0</v>
      </c>
      <c r="BF957" s="172">
        <f>IF(N957="snížená",J957,0)</f>
        <v>0</v>
      </c>
      <c r="BG957" s="172">
        <f>IF(N957="zákl. přenesená",J957,0)</f>
        <v>0</v>
      </c>
      <c r="BH957" s="172">
        <f>IF(N957="sníž. přenesená",J957,0)</f>
        <v>0</v>
      </c>
      <c r="BI957" s="172">
        <f>IF(N957="nulová",J957,0)</f>
        <v>0</v>
      </c>
      <c r="BJ957" s="18" t="s">
        <v>74</v>
      </c>
      <c r="BK957" s="172">
        <f>ROUND(I957*H957,2)</f>
        <v>0</v>
      </c>
      <c r="BL957" s="18" t="s">
        <v>138</v>
      </c>
      <c r="BM957" s="18" t="s">
        <v>1114</v>
      </c>
    </row>
    <row r="958" spans="2:47" s="1" customFormat="1" ht="13.5">
      <c r="B958" s="35"/>
      <c r="D958" s="191" t="s">
        <v>228</v>
      </c>
      <c r="F958" s="225" t="s">
        <v>1113</v>
      </c>
      <c r="I958" s="134"/>
      <c r="L958" s="35"/>
      <c r="M958" s="64"/>
      <c r="N958" s="36"/>
      <c r="O958" s="36"/>
      <c r="P958" s="36"/>
      <c r="Q958" s="36"/>
      <c r="R958" s="36"/>
      <c r="S958" s="36"/>
      <c r="T958" s="65"/>
      <c r="AT958" s="18" t="s">
        <v>228</v>
      </c>
      <c r="AU958" s="18" t="s">
        <v>77</v>
      </c>
    </row>
    <row r="959" spans="2:65" s="1" customFormat="1" ht="22.5" customHeight="1">
      <c r="B959" s="160"/>
      <c r="C959" s="161" t="s">
        <v>1115</v>
      </c>
      <c r="D959" s="161" t="s">
        <v>133</v>
      </c>
      <c r="E959" s="162" t="s">
        <v>237</v>
      </c>
      <c r="F959" s="163" t="s">
        <v>1116</v>
      </c>
      <c r="G959" s="164" t="s">
        <v>1050</v>
      </c>
      <c r="H959" s="165">
        <v>3</v>
      </c>
      <c r="I959" s="166"/>
      <c r="J959" s="167">
        <f>ROUND(I959*H959,2)</f>
        <v>0</v>
      </c>
      <c r="K959" s="163" t="s">
        <v>19</v>
      </c>
      <c r="L959" s="35"/>
      <c r="M959" s="168" t="s">
        <v>19</v>
      </c>
      <c r="N959" s="169" t="s">
        <v>41</v>
      </c>
      <c r="O959" s="36"/>
      <c r="P959" s="170">
        <f>O959*H959</f>
        <v>0</v>
      </c>
      <c r="Q959" s="170">
        <v>0</v>
      </c>
      <c r="R959" s="170">
        <f>Q959*H959</f>
        <v>0</v>
      </c>
      <c r="S959" s="170">
        <v>0</v>
      </c>
      <c r="T959" s="171">
        <f>S959*H959</f>
        <v>0</v>
      </c>
      <c r="AR959" s="18" t="s">
        <v>138</v>
      </c>
      <c r="AT959" s="18" t="s">
        <v>133</v>
      </c>
      <c r="AU959" s="18" t="s">
        <v>77</v>
      </c>
      <c r="AY959" s="18" t="s">
        <v>131</v>
      </c>
      <c r="BE959" s="172">
        <f>IF(N959="základní",J959,0)</f>
        <v>0</v>
      </c>
      <c r="BF959" s="172">
        <f>IF(N959="snížená",J959,0)</f>
        <v>0</v>
      </c>
      <c r="BG959" s="172">
        <f>IF(N959="zákl. přenesená",J959,0)</f>
        <v>0</v>
      </c>
      <c r="BH959" s="172">
        <f>IF(N959="sníž. přenesená",J959,0)</f>
        <v>0</v>
      </c>
      <c r="BI959" s="172">
        <f>IF(N959="nulová",J959,0)</f>
        <v>0</v>
      </c>
      <c r="BJ959" s="18" t="s">
        <v>74</v>
      </c>
      <c r="BK959" s="172">
        <f>ROUND(I959*H959,2)</f>
        <v>0</v>
      </c>
      <c r="BL959" s="18" t="s">
        <v>138</v>
      </c>
      <c r="BM959" s="18" t="s">
        <v>1117</v>
      </c>
    </row>
    <row r="960" spans="2:47" s="1" customFormat="1" ht="13.5">
      <c r="B960" s="35"/>
      <c r="D960" s="191" t="s">
        <v>228</v>
      </c>
      <c r="F960" s="225" t="s">
        <v>1116</v>
      </c>
      <c r="I960" s="134"/>
      <c r="L960" s="35"/>
      <c r="M960" s="64"/>
      <c r="N960" s="36"/>
      <c r="O960" s="36"/>
      <c r="P960" s="36"/>
      <c r="Q960" s="36"/>
      <c r="R960" s="36"/>
      <c r="S960" s="36"/>
      <c r="T960" s="65"/>
      <c r="AT960" s="18" t="s">
        <v>228</v>
      </c>
      <c r="AU960" s="18" t="s">
        <v>77</v>
      </c>
    </row>
    <row r="961" spans="2:65" s="1" customFormat="1" ht="22.5" customHeight="1">
      <c r="B961" s="160"/>
      <c r="C961" s="161" t="s">
        <v>1118</v>
      </c>
      <c r="D961" s="161" t="s">
        <v>133</v>
      </c>
      <c r="E961" s="162" t="s">
        <v>8</v>
      </c>
      <c r="F961" s="163" t="s">
        <v>1119</v>
      </c>
      <c r="G961" s="164" t="s">
        <v>1050</v>
      </c>
      <c r="H961" s="165">
        <v>5</v>
      </c>
      <c r="I961" s="166"/>
      <c r="J961" s="167">
        <f>ROUND(I961*H961,2)</f>
        <v>0</v>
      </c>
      <c r="K961" s="163" t="s">
        <v>19</v>
      </c>
      <c r="L961" s="35"/>
      <c r="M961" s="168" t="s">
        <v>19</v>
      </c>
      <c r="N961" s="169" t="s">
        <v>41</v>
      </c>
      <c r="O961" s="36"/>
      <c r="P961" s="170">
        <f>O961*H961</f>
        <v>0</v>
      </c>
      <c r="Q961" s="170">
        <v>0</v>
      </c>
      <c r="R961" s="170">
        <f>Q961*H961</f>
        <v>0</v>
      </c>
      <c r="S961" s="170">
        <v>0</v>
      </c>
      <c r="T961" s="171">
        <f>S961*H961</f>
        <v>0</v>
      </c>
      <c r="AR961" s="18" t="s">
        <v>138</v>
      </c>
      <c r="AT961" s="18" t="s">
        <v>133</v>
      </c>
      <c r="AU961" s="18" t="s">
        <v>77</v>
      </c>
      <c r="AY961" s="18" t="s">
        <v>131</v>
      </c>
      <c r="BE961" s="172">
        <f>IF(N961="základní",J961,0)</f>
        <v>0</v>
      </c>
      <c r="BF961" s="172">
        <f>IF(N961="snížená",J961,0)</f>
        <v>0</v>
      </c>
      <c r="BG961" s="172">
        <f>IF(N961="zákl. přenesená",J961,0)</f>
        <v>0</v>
      </c>
      <c r="BH961" s="172">
        <f>IF(N961="sníž. přenesená",J961,0)</f>
        <v>0</v>
      </c>
      <c r="BI961" s="172">
        <f>IF(N961="nulová",J961,0)</f>
        <v>0</v>
      </c>
      <c r="BJ961" s="18" t="s">
        <v>74</v>
      </c>
      <c r="BK961" s="172">
        <f>ROUND(I961*H961,2)</f>
        <v>0</v>
      </c>
      <c r="BL961" s="18" t="s">
        <v>138</v>
      </c>
      <c r="BM961" s="18" t="s">
        <v>1120</v>
      </c>
    </row>
    <row r="962" spans="2:47" s="1" customFormat="1" ht="13.5">
      <c r="B962" s="35"/>
      <c r="D962" s="191" t="s">
        <v>228</v>
      </c>
      <c r="F962" s="225" t="s">
        <v>1119</v>
      </c>
      <c r="I962" s="134"/>
      <c r="L962" s="35"/>
      <c r="M962" s="64"/>
      <c r="N962" s="36"/>
      <c r="O962" s="36"/>
      <c r="P962" s="36"/>
      <c r="Q962" s="36"/>
      <c r="R962" s="36"/>
      <c r="S962" s="36"/>
      <c r="T962" s="65"/>
      <c r="AT962" s="18" t="s">
        <v>228</v>
      </c>
      <c r="AU962" s="18" t="s">
        <v>77</v>
      </c>
    </row>
    <row r="963" spans="2:65" s="1" customFormat="1" ht="22.5" customHeight="1">
      <c r="B963" s="160"/>
      <c r="C963" s="161" t="s">
        <v>1121</v>
      </c>
      <c r="D963" s="161" t="s">
        <v>133</v>
      </c>
      <c r="E963" s="162" t="s">
        <v>253</v>
      </c>
      <c r="F963" s="163" t="s">
        <v>1122</v>
      </c>
      <c r="G963" s="164" t="s">
        <v>1050</v>
      </c>
      <c r="H963" s="165">
        <v>2</v>
      </c>
      <c r="I963" s="166"/>
      <c r="J963" s="167">
        <f>ROUND(I963*H963,2)</f>
        <v>0</v>
      </c>
      <c r="K963" s="163" t="s">
        <v>19</v>
      </c>
      <c r="L963" s="35"/>
      <c r="M963" s="168" t="s">
        <v>19</v>
      </c>
      <c r="N963" s="169" t="s">
        <v>41</v>
      </c>
      <c r="O963" s="36"/>
      <c r="P963" s="170">
        <f>O963*H963</f>
        <v>0</v>
      </c>
      <c r="Q963" s="170">
        <v>0</v>
      </c>
      <c r="R963" s="170">
        <f>Q963*H963</f>
        <v>0</v>
      </c>
      <c r="S963" s="170">
        <v>0</v>
      </c>
      <c r="T963" s="171">
        <f>S963*H963</f>
        <v>0</v>
      </c>
      <c r="AR963" s="18" t="s">
        <v>138</v>
      </c>
      <c r="AT963" s="18" t="s">
        <v>133</v>
      </c>
      <c r="AU963" s="18" t="s">
        <v>77</v>
      </c>
      <c r="AY963" s="18" t="s">
        <v>131</v>
      </c>
      <c r="BE963" s="172">
        <f>IF(N963="základní",J963,0)</f>
        <v>0</v>
      </c>
      <c r="BF963" s="172">
        <f>IF(N963="snížená",J963,0)</f>
        <v>0</v>
      </c>
      <c r="BG963" s="172">
        <f>IF(N963="zákl. přenesená",J963,0)</f>
        <v>0</v>
      </c>
      <c r="BH963" s="172">
        <f>IF(N963="sníž. přenesená",J963,0)</f>
        <v>0</v>
      </c>
      <c r="BI963" s="172">
        <f>IF(N963="nulová",J963,0)</f>
        <v>0</v>
      </c>
      <c r="BJ963" s="18" t="s">
        <v>74</v>
      </c>
      <c r="BK963" s="172">
        <f>ROUND(I963*H963,2)</f>
        <v>0</v>
      </c>
      <c r="BL963" s="18" t="s">
        <v>138</v>
      </c>
      <c r="BM963" s="18" t="s">
        <v>1123</v>
      </c>
    </row>
    <row r="964" spans="2:47" s="1" customFormat="1" ht="13.5">
      <c r="B964" s="35"/>
      <c r="D964" s="191" t="s">
        <v>228</v>
      </c>
      <c r="F964" s="225" t="s">
        <v>1122</v>
      </c>
      <c r="I964" s="134"/>
      <c r="L964" s="35"/>
      <c r="M964" s="64"/>
      <c r="N964" s="36"/>
      <c r="O964" s="36"/>
      <c r="P964" s="36"/>
      <c r="Q964" s="36"/>
      <c r="R964" s="36"/>
      <c r="S964" s="36"/>
      <c r="T964" s="65"/>
      <c r="AT964" s="18" t="s">
        <v>228</v>
      </c>
      <c r="AU964" s="18" t="s">
        <v>77</v>
      </c>
    </row>
    <row r="965" spans="2:65" s="1" customFormat="1" ht="22.5" customHeight="1">
      <c r="B965" s="160"/>
      <c r="C965" s="161" t="s">
        <v>1124</v>
      </c>
      <c r="D965" s="161" t="s">
        <v>133</v>
      </c>
      <c r="E965" s="162" t="s">
        <v>260</v>
      </c>
      <c r="F965" s="163" t="s">
        <v>1125</v>
      </c>
      <c r="G965" s="164" t="s">
        <v>488</v>
      </c>
      <c r="H965" s="165">
        <v>34</v>
      </c>
      <c r="I965" s="166"/>
      <c r="J965" s="167">
        <f>ROUND(I965*H965,2)</f>
        <v>0</v>
      </c>
      <c r="K965" s="163" t="s">
        <v>19</v>
      </c>
      <c r="L965" s="35"/>
      <c r="M965" s="168" t="s">
        <v>19</v>
      </c>
      <c r="N965" s="169" t="s">
        <v>41</v>
      </c>
      <c r="O965" s="36"/>
      <c r="P965" s="170">
        <f>O965*H965</f>
        <v>0</v>
      </c>
      <c r="Q965" s="170">
        <v>0</v>
      </c>
      <c r="R965" s="170">
        <f>Q965*H965</f>
        <v>0</v>
      </c>
      <c r="S965" s="170">
        <v>0</v>
      </c>
      <c r="T965" s="171">
        <f>S965*H965</f>
        <v>0</v>
      </c>
      <c r="AR965" s="18" t="s">
        <v>138</v>
      </c>
      <c r="AT965" s="18" t="s">
        <v>133</v>
      </c>
      <c r="AU965" s="18" t="s">
        <v>77</v>
      </c>
      <c r="AY965" s="18" t="s">
        <v>131</v>
      </c>
      <c r="BE965" s="172">
        <f>IF(N965="základní",J965,0)</f>
        <v>0</v>
      </c>
      <c r="BF965" s="172">
        <f>IF(N965="snížená",J965,0)</f>
        <v>0</v>
      </c>
      <c r="BG965" s="172">
        <f>IF(N965="zákl. přenesená",J965,0)</f>
        <v>0</v>
      </c>
      <c r="BH965" s="172">
        <f>IF(N965="sníž. přenesená",J965,0)</f>
        <v>0</v>
      </c>
      <c r="BI965" s="172">
        <f>IF(N965="nulová",J965,0)</f>
        <v>0</v>
      </c>
      <c r="BJ965" s="18" t="s">
        <v>74</v>
      </c>
      <c r="BK965" s="172">
        <f>ROUND(I965*H965,2)</f>
        <v>0</v>
      </c>
      <c r="BL965" s="18" t="s">
        <v>138</v>
      </c>
      <c r="BM965" s="18" t="s">
        <v>1126</v>
      </c>
    </row>
    <row r="966" spans="2:47" s="1" customFormat="1" ht="13.5">
      <c r="B966" s="35"/>
      <c r="D966" s="191" t="s">
        <v>228</v>
      </c>
      <c r="F966" s="225" t="s">
        <v>1125</v>
      </c>
      <c r="I966" s="134"/>
      <c r="L966" s="35"/>
      <c r="M966" s="64"/>
      <c r="N966" s="36"/>
      <c r="O966" s="36"/>
      <c r="P966" s="36"/>
      <c r="Q966" s="36"/>
      <c r="R966" s="36"/>
      <c r="S966" s="36"/>
      <c r="T966" s="65"/>
      <c r="AT966" s="18" t="s">
        <v>228</v>
      </c>
      <c r="AU966" s="18" t="s">
        <v>77</v>
      </c>
    </row>
    <row r="967" spans="2:65" s="1" customFormat="1" ht="22.5" customHeight="1">
      <c r="B967" s="160"/>
      <c r="C967" s="161" t="s">
        <v>1127</v>
      </c>
      <c r="D967" s="161" t="s">
        <v>133</v>
      </c>
      <c r="E967" s="162" t="s">
        <v>266</v>
      </c>
      <c r="F967" s="163" t="s">
        <v>1128</v>
      </c>
      <c r="G967" s="164" t="s">
        <v>488</v>
      </c>
      <c r="H967" s="165">
        <v>28</v>
      </c>
      <c r="I967" s="166"/>
      <c r="J967" s="167">
        <f>ROUND(I967*H967,2)</f>
        <v>0</v>
      </c>
      <c r="K967" s="163" t="s">
        <v>19</v>
      </c>
      <c r="L967" s="35"/>
      <c r="M967" s="168" t="s">
        <v>19</v>
      </c>
      <c r="N967" s="169" t="s">
        <v>41</v>
      </c>
      <c r="O967" s="36"/>
      <c r="P967" s="170">
        <f>O967*H967</f>
        <v>0</v>
      </c>
      <c r="Q967" s="170">
        <v>0</v>
      </c>
      <c r="R967" s="170">
        <f>Q967*H967</f>
        <v>0</v>
      </c>
      <c r="S967" s="170">
        <v>0</v>
      </c>
      <c r="T967" s="171">
        <f>S967*H967</f>
        <v>0</v>
      </c>
      <c r="AR967" s="18" t="s">
        <v>138</v>
      </c>
      <c r="AT967" s="18" t="s">
        <v>133</v>
      </c>
      <c r="AU967" s="18" t="s">
        <v>77</v>
      </c>
      <c r="AY967" s="18" t="s">
        <v>131</v>
      </c>
      <c r="BE967" s="172">
        <f>IF(N967="základní",J967,0)</f>
        <v>0</v>
      </c>
      <c r="BF967" s="172">
        <f>IF(N967="snížená",J967,0)</f>
        <v>0</v>
      </c>
      <c r="BG967" s="172">
        <f>IF(N967="zákl. přenesená",J967,0)</f>
        <v>0</v>
      </c>
      <c r="BH967" s="172">
        <f>IF(N967="sníž. přenesená",J967,0)</f>
        <v>0</v>
      </c>
      <c r="BI967" s="172">
        <f>IF(N967="nulová",J967,0)</f>
        <v>0</v>
      </c>
      <c r="BJ967" s="18" t="s">
        <v>74</v>
      </c>
      <c r="BK967" s="172">
        <f>ROUND(I967*H967,2)</f>
        <v>0</v>
      </c>
      <c r="BL967" s="18" t="s">
        <v>138</v>
      </c>
      <c r="BM967" s="18" t="s">
        <v>1129</v>
      </c>
    </row>
    <row r="968" spans="2:47" s="1" customFormat="1" ht="13.5">
      <c r="B968" s="35"/>
      <c r="D968" s="191" t="s">
        <v>228</v>
      </c>
      <c r="F968" s="225" t="s">
        <v>1128</v>
      </c>
      <c r="I968" s="134"/>
      <c r="L968" s="35"/>
      <c r="M968" s="64"/>
      <c r="N968" s="36"/>
      <c r="O968" s="36"/>
      <c r="P968" s="36"/>
      <c r="Q968" s="36"/>
      <c r="R968" s="36"/>
      <c r="S968" s="36"/>
      <c r="T968" s="65"/>
      <c r="AT968" s="18" t="s">
        <v>228</v>
      </c>
      <c r="AU968" s="18" t="s">
        <v>77</v>
      </c>
    </row>
    <row r="969" spans="2:65" s="1" customFormat="1" ht="22.5" customHeight="1">
      <c r="B969" s="160"/>
      <c r="C969" s="161" t="s">
        <v>1130</v>
      </c>
      <c r="D969" s="161" t="s">
        <v>133</v>
      </c>
      <c r="E969" s="162" t="s">
        <v>272</v>
      </c>
      <c r="F969" s="163" t="s">
        <v>1131</v>
      </c>
      <c r="G969" s="164" t="s">
        <v>488</v>
      </c>
      <c r="H969" s="165">
        <v>15</v>
      </c>
      <c r="I969" s="166"/>
      <c r="J969" s="167">
        <f>ROUND(I969*H969,2)</f>
        <v>0</v>
      </c>
      <c r="K969" s="163" t="s">
        <v>19</v>
      </c>
      <c r="L969" s="35"/>
      <c r="M969" s="168" t="s">
        <v>19</v>
      </c>
      <c r="N969" s="169" t="s">
        <v>41</v>
      </c>
      <c r="O969" s="36"/>
      <c r="P969" s="170">
        <f>O969*H969</f>
        <v>0</v>
      </c>
      <c r="Q969" s="170">
        <v>0</v>
      </c>
      <c r="R969" s="170">
        <f>Q969*H969</f>
        <v>0</v>
      </c>
      <c r="S969" s="170">
        <v>0</v>
      </c>
      <c r="T969" s="171">
        <f>S969*H969</f>
        <v>0</v>
      </c>
      <c r="AR969" s="18" t="s">
        <v>138</v>
      </c>
      <c r="AT969" s="18" t="s">
        <v>133</v>
      </c>
      <c r="AU969" s="18" t="s">
        <v>77</v>
      </c>
      <c r="AY969" s="18" t="s">
        <v>131</v>
      </c>
      <c r="BE969" s="172">
        <f>IF(N969="základní",J969,0)</f>
        <v>0</v>
      </c>
      <c r="BF969" s="172">
        <f>IF(N969="snížená",J969,0)</f>
        <v>0</v>
      </c>
      <c r="BG969" s="172">
        <f>IF(N969="zákl. přenesená",J969,0)</f>
        <v>0</v>
      </c>
      <c r="BH969" s="172">
        <f>IF(N969="sníž. přenesená",J969,0)</f>
        <v>0</v>
      </c>
      <c r="BI969" s="172">
        <f>IF(N969="nulová",J969,0)</f>
        <v>0</v>
      </c>
      <c r="BJ969" s="18" t="s">
        <v>74</v>
      </c>
      <c r="BK969" s="172">
        <f>ROUND(I969*H969,2)</f>
        <v>0</v>
      </c>
      <c r="BL969" s="18" t="s">
        <v>138</v>
      </c>
      <c r="BM969" s="18" t="s">
        <v>1132</v>
      </c>
    </row>
    <row r="970" spans="2:47" s="1" customFormat="1" ht="13.5">
      <c r="B970" s="35"/>
      <c r="D970" s="191" t="s">
        <v>228</v>
      </c>
      <c r="F970" s="225" t="s">
        <v>1131</v>
      </c>
      <c r="I970" s="134"/>
      <c r="L970" s="35"/>
      <c r="M970" s="64"/>
      <c r="N970" s="36"/>
      <c r="O970" s="36"/>
      <c r="P970" s="36"/>
      <c r="Q970" s="36"/>
      <c r="R970" s="36"/>
      <c r="S970" s="36"/>
      <c r="T970" s="65"/>
      <c r="AT970" s="18" t="s">
        <v>228</v>
      </c>
      <c r="AU970" s="18" t="s">
        <v>77</v>
      </c>
    </row>
    <row r="971" spans="2:65" s="1" customFormat="1" ht="22.5" customHeight="1">
      <c r="B971" s="160"/>
      <c r="C971" s="161" t="s">
        <v>1133</v>
      </c>
      <c r="D971" s="161" t="s">
        <v>133</v>
      </c>
      <c r="E971" s="162" t="s">
        <v>285</v>
      </c>
      <c r="F971" s="163" t="s">
        <v>1134</v>
      </c>
      <c r="G971" s="164" t="s">
        <v>1050</v>
      </c>
      <c r="H971" s="165">
        <v>29</v>
      </c>
      <c r="I971" s="166"/>
      <c r="J971" s="167">
        <f>ROUND(I971*H971,2)</f>
        <v>0</v>
      </c>
      <c r="K971" s="163" t="s">
        <v>19</v>
      </c>
      <c r="L971" s="35"/>
      <c r="M971" s="168" t="s">
        <v>19</v>
      </c>
      <c r="N971" s="169" t="s">
        <v>41</v>
      </c>
      <c r="O971" s="36"/>
      <c r="P971" s="170">
        <f>O971*H971</f>
        <v>0</v>
      </c>
      <c r="Q971" s="170">
        <v>0</v>
      </c>
      <c r="R971" s="170">
        <f>Q971*H971</f>
        <v>0</v>
      </c>
      <c r="S971" s="170">
        <v>0</v>
      </c>
      <c r="T971" s="171">
        <f>S971*H971</f>
        <v>0</v>
      </c>
      <c r="AR971" s="18" t="s">
        <v>138</v>
      </c>
      <c r="AT971" s="18" t="s">
        <v>133</v>
      </c>
      <c r="AU971" s="18" t="s">
        <v>77</v>
      </c>
      <c r="AY971" s="18" t="s">
        <v>131</v>
      </c>
      <c r="BE971" s="172">
        <f>IF(N971="základní",J971,0)</f>
        <v>0</v>
      </c>
      <c r="BF971" s="172">
        <f>IF(N971="snížená",J971,0)</f>
        <v>0</v>
      </c>
      <c r="BG971" s="172">
        <f>IF(N971="zákl. přenesená",J971,0)</f>
        <v>0</v>
      </c>
      <c r="BH971" s="172">
        <f>IF(N971="sníž. přenesená",J971,0)</f>
        <v>0</v>
      </c>
      <c r="BI971" s="172">
        <f>IF(N971="nulová",J971,0)</f>
        <v>0</v>
      </c>
      <c r="BJ971" s="18" t="s">
        <v>74</v>
      </c>
      <c r="BK971" s="172">
        <f>ROUND(I971*H971,2)</f>
        <v>0</v>
      </c>
      <c r="BL971" s="18" t="s">
        <v>138</v>
      </c>
      <c r="BM971" s="18" t="s">
        <v>1135</v>
      </c>
    </row>
    <row r="972" spans="2:47" s="1" customFormat="1" ht="13.5">
      <c r="B972" s="35"/>
      <c r="D972" s="191" t="s">
        <v>228</v>
      </c>
      <c r="F972" s="225" t="s">
        <v>1134</v>
      </c>
      <c r="I972" s="134"/>
      <c r="L972" s="35"/>
      <c r="M972" s="64"/>
      <c r="N972" s="36"/>
      <c r="O972" s="36"/>
      <c r="P972" s="36"/>
      <c r="Q972" s="36"/>
      <c r="R972" s="36"/>
      <c r="S972" s="36"/>
      <c r="T972" s="65"/>
      <c r="AT972" s="18" t="s">
        <v>228</v>
      </c>
      <c r="AU972" s="18" t="s">
        <v>77</v>
      </c>
    </row>
    <row r="973" spans="2:65" s="1" customFormat="1" ht="22.5" customHeight="1">
      <c r="B973" s="160"/>
      <c r="C973" s="161" t="s">
        <v>1136</v>
      </c>
      <c r="D973" s="161" t="s">
        <v>133</v>
      </c>
      <c r="E973" s="162" t="s">
        <v>7</v>
      </c>
      <c r="F973" s="163" t="s">
        <v>1137</v>
      </c>
      <c r="G973" s="164" t="s">
        <v>1050</v>
      </c>
      <c r="H973" s="165">
        <v>24</v>
      </c>
      <c r="I973" s="166"/>
      <c r="J973" s="167">
        <f>ROUND(I973*H973,2)</f>
        <v>0</v>
      </c>
      <c r="K973" s="163" t="s">
        <v>19</v>
      </c>
      <c r="L973" s="35"/>
      <c r="M973" s="168" t="s">
        <v>19</v>
      </c>
      <c r="N973" s="169" t="s">
        <v>41</v>
      </c>
      <c r="O973" s="36"/>
      <c r="P973" s="170">
        <f>O973*H973</f>
        <v>0</v>
      </c>
      <c r="Q973" s="170">
        <v>0</v>
      </c>
      <c r="R973" s="170">
        <f>Q973*H973</f>
        <v>0</v>
      </c>
      <c r="S973" s="170">
        <v>0</v>
      </c>
      <c r="T973" s="171">
        <f>S973*H973</f>
        <v>0</v>
      </c>
      <c r="AR973" s="18" t="s">
        <v>138</v>
      </c>
      <c r="AT973" s="18" t="s">
        <v>133</v>
      </c>
      <c r="AU973" s="18" t="s">
        <v>77</v>
      </c>
      <c r="AY973" s="18" t="s">
        <v>131</v>
      </c>
      <c r="BE973" s="172">
        <f>IF(N973="základní",J973,0)</f>
        <v>0</v>
      </c>
      <c r="BF973" s="172">
        <f>IF(N973="snížená",J973,0)</f>
        <v>0</v>
      </c>
      <c r="BG973" s="172">
        <f>IF(N973="zákl. přenesená",J973,0)</f>
        <v>0</v>
      </c>
      <c r="BH973" s="172">
        <f>IF(N973="sníž. přenesená",J973,0)</f>
        <v>0</v>
      </c>
      <c r="BI973" s="172">
        <f>IF(N973="nulová",J973,0)</f>
        <v>0</v>
      </c>
      <c r="BJ973" s="18" t="s">
        <v>74</v>
      </c>
      <c r="BK973" s="172">
        <f>ROUND(I973*H973,2)</f>
        <v>0</v>
      </c>
      <c r="BL973" s="18" t="s">
        <v>138</v>
      </c>
      <c r="BM973" s="18" t="s">
        <v>1138</v>
      </c>
    </row>
    <row r="974" spans="2:47" s="1" customFormat="1" ht="13.5">
      <c r="B974" s="35"/>
      <c r="D974" s="191" t="s">
        <v>228</v>
      </c>
      <c r="F974" s="225" t="s">
        <v>1137</v>
      </c>
      <c r="I974" s="134"/>
      <c r="L974" s="35"/>
      <c r="M974" s="64"/>
      <c r="N974" s="36"/>
      <c r="O974" s="36"/>
      <c r="P974" s="36"/>
      <c r="Q974" s="36"/>
      <c r="R974" s="36"/>
      <c r="S974" s="36"/>
      <c r="T974" s="65"/>
      <c r="AT974" s="18" t="s">
        <v>228</v>
      </c>
      <c r="AU974" s="18" t="s">
        <v>77</v>
      </c>
    </row>
    <row r="975" spans="2:65" s="1" customFormat="1" ht="22.5" customHeight="1">
      <c r="B975" s="160"/>
      <c r="C975" s="161" t="s">
        <v>1139</v>
      </c>
      <c r="D975" s="161" t="s">
        <v>133</v>
      </c>
      <c r="E975" s="162" t="s">
        <v>299</v>
      </c>
      <c r="F975" s="163" t="s">
        <v>1140</v>
      </c>
      <c r="G975" s="164" t="s">
        <v>1050</v>
      </c>
      <c r="H975" s="165">
        <v>13</v>
      </c>
      <c r="I975" s="166"/>
      <c r="J975" s="167">
        <f>ROUND(I975*H975,2)</f>
        <v>0</v>
      </c>
      <c r="K975" s="163" t="s">
        <v>19</v>
      </c>
      <c r="L975" s="35"/>
      <c r="M975" s="168" t="s">
        <v>19</v>
      </c>
      <c r="N975" s="169" t="s">
        <v>41</v>
      </c>
      <c r="O975" s="36"/>
      <c r="P975" s="170">
        <f>O975*H975</f>
        <v>0</v>
      </c>
      <c r="Q975" s="170">
        <v>0</v>
      </c>
      <c r="R975" s="170">
        <f>Q975*H975</f>
        <v>0</v>
      </c>
      <c r="S975" s="170">
        <v>0</v>
      </c>
      <c r="T975" s="171">
        <f>S975*H975</f>
        <v>0</v>
      </c>
      <c r="AR975" s="18" t="s">
        <v>138</v>
      </c>
      <c r="AT975" s="18" t="s">
        <v>133</v>
      </c>
      <c r="AU975" s="18" t="s">
        <v>77</v>
      </c>
      <c r="AY975" s="18" t="s">
        <v>131</v>
      </c>
      <c r="BE975" s="172">
        <f>IF(N975="základní",J975,0)</f>
        <v>0</v>
      </c>
      <c r="BF975" s="172">
        <f>IF(N975="snížená",J975,0)</f>
        <v>0</v>
      </c>
      <c r="BG975" s="172">
        <f>IF(N975="zákl. přenesená",J975,0)</f>
        <v>0</v>
      </c>
      <c r="BH975" s="172">
        <f>IF(N975="sníž. přenesená",J975,0)</f>
        <v>0</v>
      </c>
      <c r="BI975" s="172">
        <f>IF(N975="nulová",J975,0)</f>
        <v>0</v>
      </c>
      <c r="BJ975" s="18" t="s">
        <v>74</v>
      </c>
      <c r="BK975" s="172">
        <f>ROUND(I975*H975,2)</f>
        <v>0</v>
      </c>
      <c r="BL975" s="18" t="s">
        <v>138</v>
      </c>
      <c r="BM975" s="18" t="s">
        <v>1141</v>
      </c>
    </row>
    <row r="976" spans="2:47" s="1" customFormat="1" ht="13.5">
      <c r="B976" s="35"/>
      <c r="D976" s="191" t="s">
        <v>228</v>
      </c>
      <c r="F976" s="225" t="s">
        <v>1140</v>
      </c>
      <c r="I976" s="134"/>
      <c r="L976" s="35"/>
      <c r="M976" s="64"/>
      <c r="N976" s="36"/>
      <c r="O976" s="36"/>
      <c r="P976" s="36"/>
      <c r="Q976" s="36"/>
      <c r="R976" s="36"/>
      <c r="S976" s="36"/>
      <c r="T976" s="65"/>
      <c r="AT976" s="18" t="s">
        <v>228</v>
      </c>
      <c r="AU976" s="18" t="s">
        <v>77</v>
      </c>
    </row>
    <row r="977" spans="2:65" s="1" customFormat="1" ht="22.5" customHeight="1">
      <c r="B977" s="160"/>
      <c r="C977" s="161" t="s">
        <v>1142</v>
      </c>
      <c r="D977" s="161" t="s">
        <v>133</v>
      </c>
      <c r="E977" s="162" t="s">
        <v>321</v>
      </c>
      <c r="F977" s="163" t="s">
        <v>1143</v>
      </c>
      <c r="G977" s="164" t="s">
        <v>1050</v>
      </c>
      <c r="H977" s="165">
        <v>13</v>
      </c>
      <c r="I977" s="166"/>
      <c r="J977" s="167">
        <f>ROUND(I977*H977,2)</f>
        <v>0</v>
      </c>
      <c r="K977" s="163" t="s">
        <v>19</v>
      </c>
      <c r="L977" s="35"/>
      <c r="M977" s="168" t="s">
        <v>19</v>
      </c>
      <c r="N977" s="169" t="s">
        <v>41</v>
      </c>
      <c r="O977" s="36"/>
      <c r="P977" s="170">
        <f>O977*H977</f>
        <v>0</v>
      </c>
      <c r="Q977" s="170">
        <v>0</v>
      </c>
      <c r="R977" s="170">
        <f>Q977*H977</f>
        <v>0</v>
      </c>
      <c r="S977" s="170">
        <v>0</v>
      </c>
      <c r="T977" s="171">
        <f>S977*H977</f>
        <v>0</v>
      </c>
      <c r="AR977" s="18" t="s">
        <v>138</v>
      </c>
      <c r="AT977" s="18" t="s">
        <v>133</v>
      </c>
      <c r="AU977" s="18" t="s">
        <v>77</v>
      </c>
      <c r="AY977" s="18" t="s">
        <v>131</v>
      </c>
      <c r="BE977" s="172">
        <f>IF(N977="základní",J977,0)</f>
        <v>0</v>
      </c>
      <c r="BF977" s="172">
        <f>IF(N977="snížená",J977,0)</f>
        <v>0</v>
      </c>
      <c r="BG977" s="172">
        <f>IF(N977="zákl. přenesená",J977,0)</f>
        <v>0</v>
      </c>
      <c r="BH977" s="172">
        <f>IF(N977="sníž. přenesená",J977,0)</f>
        <v>0</v>
      </c>
      <c r="BI977" s="172">
        <f>IF(N977="nulová",J977,0)</f>
        <v>0</v>
      </c>
      <c r="BJ977" s="18" t="s">
        <v>74</v>
      </c>
      <c r="BK977" s="172">
        <f>ROUND(I977*H977,2)</f>
        <v>0</v>
      </c>
      <c r="BL977" s="18" t="s">
        <v>138</v>
      </c>
      <c r="BM977" s="18" t="s">
        <v>1144</v>
      </c>
    </row>
    <row r="978" spans="2:47" s="1" customFormat="1" ht="13.5">
      <c r="B978" s="35"/>
      <c r="D978" s="191" t="s">
        <v>228</v>
      </c>
      <c r="F978" s="225" t="s">
        <v>1143</v>
      </c>
      <c r="I978" s="134"/>
      <c r="L978" s="35"/>
      <c r="M978" s="64"/>
      <c r="N978" s="36"/>
      <c r="O978" s="36"/>
      <c r="P978" s="36"/>
      <c r="Q978" s="36"/>
      <c r="R978" s="36"/>
      <c r="S978" s="36"/>
      <c r="T978" s="65"/>
      <c r="AT978" s="18" t="s">
        <v>228</v>
      </c>
      <c r="AU978" s="18" t="s">
        <v>77</v>
      </c>
    </row>
    <row r="979" spans="2:65" s="1" customFormat="1" ht="22.5" customHeight="1">
      <c r="B979" s="160"/>
      <c r="C979" s="161" t="s">
        <v>1145</v>
      </c>
      <c r="D979" s="161" t="s">
        <v>133</v>
      </c>
      <c r="E979" s="162" t="s">
        <v>327</v>
      </c>
      <c r="F979" s="163" t="s">
        <v>1146</v>
      </c>
      <c r="G979" s="164" t="s">
        <v>1050</v>
      </c>
      <c r="H979" s="165">
        <v>21</v>
      </c>
      <c r="I979" s="166"/>
      <c r="J979" s="167">
        <f>ROUND(I979*H979,2)</f>
        <v>0</v>
      </c>
      <c r="K979" s="163" t="s">
        <v>19</v>
      </c>
      <c r="L979" s="35"/>
      <c r="M979" s="168" t="s">
        <v>19</v>
      </c>
      <c r="N979" s="169" t="s">
        <v>41</v>
      </c>
      <c r="O979" s="36"/>
      <c r="P979" s="170">
        <f>O979*H979</f>
        <v>0</v>
      </c>
      <c r="Q979" s="170">
        <v>0</v>
      </c>
      <c r="R979" s="170">
        <f>Q979*H979</f>
        <v>0</v>
      </c>
      <c r="S979" s="170">
        <v>0</v>
      </c>
      <c r="T979" s="171">
        <f>S979*H979</f>
        <v>0</v>
      </c>
      <c r="AR979" s="18" t="s">
        <v>138</v>
      </c>
      <c r="AT979" s="18" t="s">
        <v>133</v>
      </c>
      <c r="AU979" s="18" t="s">
        <v>77</v>
      </c>
      <c r="AY979" s="18" t="s">
        <v>131</v>
      </c>
      <c r="BE979" s="172">
        <f>IF(N979="základní",J979,0)</f>
        <v>0</v>
      </c>
      <c r="BF979" s="172">
        <f>IF(N979="snížená",J979,0)</f>
        <v>0</v>
      </c>
      <c r="BG979" s="172">
        <f>IF(N979="zákl. přenesená",J979,0)</f>
        <v>0</v>
      </c>
      <c r="BH979" s="172">
        <f>IF(N979="sníž. přenesená",J979,0)</f>
        <v>0</v>
      </c>
      <c r="BI979" s="172">
        <f>IF(N979="nulová",J979,0)</f>
        <v>0</v>
      </c>
      <c r="BJ979" s="18" t="s">
        <v>74</v>
      </c>
      <c r="BK979" s="172">
        <f>ROUND(I979*H979,2)</f>
        <v>0</v>
      </c>
      <c r="BL979" s="18" t="s">
        <v>138</v>
      </c>
      <c r="BM979" s="18" t="s">
        <v>1147</v>
      </c>
    </row>
    <row r="980" spans="2:47" s="1" customFormat="1" ht="13.5">
      <c r="B980" s="35"/>
      <c r="D980" s="191" t="s">
        <v>228</v>
      </c>
      <c r="F980" s="225" t="s">
        <v>1146</v>
      </c>
      <c r="I980" s="134"/>
      <c r="L980" s="35"/>
      <c r="M980" s="64"/>
      <c r="N980" s="36"/>
      <c r="O980" s="36"/>
      <c r="P980" s="36"/>
      <c r="Q980" s="36"/>
      <c r="R980" s="36"/>
      <c r="S980" s="36"/>
      <c r="T980" s="65"/>
      <c r="AT980" s="18" t="s">
        <v>228</v>
      </c>
      <c r="AU980" s="18" t="s">
        <v>77</v>
      </c>
    </row>
    <row r="981" spans="2:65" s="1" customFormat="1" ht="22.5" customHeight="1">
      <c r="B981" s="160"/>
      <c r="C981" s="161" t="s">
        <v>1148</v>
      </c>
      <c r="D981" s="161" t="s">
        <v>133</v>
      </c>
      <c r="E981" s="162" t="s">
        <v>335</v>
      </c>
      <c r="F981" s="163" t="s">
        <v>1149</v>
      </c>
      <c r="G981" s="164" t="s">
        <v>1050</v>
      </c>
      <c r="H981" s="165">
        <v>1</v>
      </c>
      <c r="I981" s="166"/>
      <c r="J981" s="167">
        <f>ROUND(I981*H981,2)</f>
        <v>0</v>
      </c>
      <c r="K981" s="163" t="s">
        <v>19</v>
      </c>
      <c r="L981" s="35"/>
      <c r="M981" s="168" t="s">
        <v>19</v>
      </c>
      <c r="N981" s="169" t="s">
        <v>41</v>
      </c>
      <c r="O981" s="36"/>
      <c r="P981" s="170">
        <f>O981*H981</f>
        <v>0</v>
      </c>
      <c r="Q981" s="170">
        <v>0</v>
      </c>
      <c r="R981" s="170">
        <f>Q981*H981</f>
        <v>0</v>
      </c>
      <c r="S981" s="170">
        <v>0</v>
      </c>
      <c r="T981" s="171">
        <f>S981*H981</f>
        <v>0</v>
      </c>
      <c r="AR981" s="18" t="s">
        <v>138</v>
      </c>
      <c r="AT981" s="18" t="s">
        <v>133</v>
      </c>
      <c r="AU981" s="18" t="s">
        <v>77</v>
      </c>
      <c r="AY981" s="18" t="s">
        <v>131</v>
      </c>
      <c r="BE981" s="172">
        <f>IF(N981="základní",J981,0)</f>
        <v>0</v>
      </c>
      <c r="BF981" s="172">
        <f>IF(N981="snížená",J981,0)</f>
        <v>0</v>
      </c>
      <c r="BG981" s="172">
        <f>IF(N981="zákl. přenesená",J981,0)</f>
        <v>0</v>
      </c>
      <c r="BH981" s="172">
        <f>IF(N981="sníž. přenesená",J981,0)</f>
        <v>0</v>
      </c>
      <c r="BI981" s="172">
        <f>IF(N981="nulová",J981,0)</f>
        <v>0</v>
      </c>
      <c r="BJ981" s="18" t="s">
        <v>74</v>
      </c>
      <c r="BK981" s="172">
        <f>ROUND(I981*H981,2)</f>
        <v>0</v>
      </c>
      <c r="BL981" s="18" t="s">
        <v>138</v>
      </c>
      <c r="BM981" s="18" t="s">
        <v>1150</v>
      </c>
    </row>
    <row r="982" spans="2:47" s="1" customFormat="1" ht="13.5">
      <c r="B982" s="35"/>
      <c r="D982" s="191" t="s">
        <v>228</v>
      </c>
      <c r="F982" s="225" t="s">
        <v>1149</v>
      </c>
      <c r="I982" s="134"/>
      <c r="L982" s="35"/>
      <c r="M982" s="64"/>
      <c r="N982" s="36"/>
      <c r="O982" s="36"/>
      <c r="P982" s="36"/>
      <c r="Q982" s="36"/>
      <c r="R982" s="36"/>
      <c r="S982" s="36"/>
      <c r="T982" s="65"/>
      <c r="AT982" s="18" t="s">
        <v>228</v>
      </c>
      <c r="AU982" s="18" t="s">
        <v>77</v>
      </c>
    </row>
    <row r="983" spans="2:65" s="1" customFormat="1" ht="22.5" customHeight="1">
      <c r="B983" s="160"/>
      <c r="C983" s="161" t="s">
        <v>1151</v>
      </c>
      <c r="D983" s="161" t="s">
        <v>133</v>
      </c>
      <c r="E983" s="162" t="s">
        <v>342</v>
      </c>
      <c r="F983" s="163" t="s">
        <v>1152</v>
      </c>
      <c r="G983" s="164" t="s">
        <v>1050</v>
      </c>
      <c r="H983" s="165">
        <v>7</v>
      </c>
      <c r="I983" s="166"/>
      <c r="J983" s="167">
        <f>ROUND(I983*H983,2)</f>
        <v>0</v>
      </c>
      <c r="K983" s="163" t="s">
        <v>19</v>
      </c>
      <c r="L983" s="35"/>
      <c r="M983" s="168" t="s">
        <v>19</v>
      </c>
      <c r="N983" s="169" t="s">
        <v>41</v>
      </c>
      <c r="O983" s="36"/>
      <c r="P983" s="170">
        <f>O983*H983</f>
        <v>0</v>
      </c>
      <c r="Q983" s="170">
        <v>0</v>
      </c>
      <c r="R983" s="170">
        <f>Q983*H983</f>
        <v>0</v>
      </c>
      <c r="S983" s="170">
        <v>0</v>
      </c>
      <c r="T983" s="171">
        <f>S983*H983</f>
        <v>0</v>
      </c>
      <c r="AR983" s="18" t="s">
        <v>138</v>
      </c>
      <c r="AT983" s="18" t="s">
        <v>133</v>
      </c>
      <c r="AU983" s="18" t="s">
        <v>77</v>
      </c>
      <c r="AY983" s="18" t="s">
        <v>131</v>
      </c>
      <c r="BE983" s="172">
        <f>IF(N983="základní",J983,0)</f>
        <v>0</v>
      </c>
      <c r="BF983" s="172">
        <f>IF(N983="snížená",J983,0)</f>
        <v>0</v>
      </c>
      <c r="BG983" s="172">
        <f>IF(N983="zákl. přenesená",J983,0)</f>
        <v>0</v>
      </c>
      <c r="BH983" s="172">
        <f>IF(N983="sníž. přenesená",J983,0)</f>
        <v>0</v>
      </c>
      <c r="BI983" s="172">
        <f>IF(N983="nulová",J983,0)</f>
        <v>0</v>
      </c>
      <c r="BJ983" s="18" t="s">
        <v>74</v>
      </c>
      <c r="BK983" s="172">
        <f>ROUND(I983*H983,2)</f>
        <v>0</v>
      </c>
      <c r="BL983" s="18" t="s">
        <v>138</v>
      </c>
      <c r="BM983" s="18" t="s">
        <v>1153</v>
      </c>
    </row>
    <row r="984" spans="2:47" s="1" customFormat="1" ht="13.5">
      <c r="B984" s="35"/>
      <c r="D984" s="191" t="s">
        <v>228</v>
      </c>
      <c r="F984" s="225" t="s">
        <v>1152</v>
      </c>
      <c r="I984" s="134"/>
      <c r="L984" s="35"/>
      <c r="M984" s="64"/>
      <c r="N984" s="36"/>
      <c r="O984" s="36"/>
      <c r="P984" s="36"/>
      <c r="Q984" s="36"/>
      <c r="R984" s="36"/>
      <c r="S984" s="36"/>
      <c r="T984" s="65"/>
      <c r="AT984" s="18" t="s">
        <v>228</v>
      </c>
      <c r="AU984" s="18" t="s">
        <v>77</v>
      </c>
    </row>
    <row r="985" spans="2:65" s="1" customFormat="1" ht="22.5" customHeight="1">
      <c r="B985" s="160"/>
      <c r="C985" s="161" t="s">
        <v>1154</v>
      </c>
      <c r="D985" s="161" t="s">
        <v>133</v>
      </c>
      <c r="E985" s="162" t="s">
        <v>348</v>
      </c>
      <c r="F985" s="163" t="s">
        <v>1155</v>
      </c>
      <c r="G985" s="164" t="s">
        <v>1050</v>
      </c>
      <c r="H985" s="165">
        <v>1</v>
      </c>
      <c r="I985" s="166"/>
      <c r="J985" s="167">
        <f>ROUND(I985*H985,2)</f>
        <v>0</v>
      </c>
      <c r="K985" s="163" t="s">
        <v>19</v>
      </c>
      <c r="L985" s="35"/>
      <c r="M985" s="168" t="s">
        <v>19</v>
      </c>
      <c r="N985" s="169" t="s">
        <v>41</v>
      </c>
      <c r="O985" s="36"/>
      <c r="P985" s="170">
        <f>O985*H985</f>
        <v>0</v>
      </c>
      <c r="Q985" s="170">
        <v>0</v>
      </c>
      <c r="R985" s="170">
        <f>Q985*H985</f>
        <v>0</v>
      </c>
      <c r="S985" s="170">
        <v>0</v>
      </c>
      <c r="T985" s="171">
        <f>S985*H985</f>
        <v>0</v>
      </c>
      <c r="AR985" s="18" t="s">
        <v>138</v>
      </c>
      <c r="AT985" s="18" t="s">
        <v>133</v>
      </c>
      <c r="AU985" s="18" t="s">
        <v>77</v>
      </c>
      <c r="AY985" s="18" t="s">
        <v>131</v>
      </c>
      <c r="BE985" s="172">
        <f>IF(N985="základní",J985,0)</f>
        <v>0</v>
      </c>
      <c r="BF985" s="172">
        <f>IF(N985="snížená",J985,0)</f>
        <v>0</v>
      </c>
      <c r="BG985" s="172">
        <f>IF(N985="zákl. přenesená",J985,0)</f>
        <v>0</v>
      </c>
      <c r="BH985" s="172">
        <f>IF(N985="sníž. přenesená",J985,0)</f>
        <v>0</v>
      </c>
      <c r="BI985" s="172">
        <f>IF(N985="nulová",J985,0)</f>
        <v>0</v>
      </c>
      <c r="BJ985" s="18" t="s">
        <v>74</v>
      </c>
      <c r="BK985" s="172">
        <f>ROUND(I985*H985,2)</f>
        <v>0</v>
      </c>
      <c r="BL985" s="18" t="s">
        <v>138</v>
      </c>
      <c r="BM985" s="18" t="s">
        <v>1156</v>
      </c>
    </row>
    <row r="986" spans="2:47" s="1" customFormat="1" ht="13.5">
      <c r="B986" s="35"/>
      <c r="D986" s="191" t="s">
        <v>228</v>
      </c>
      <c r="F986" s="225" t="s">
        <v>1155</v>
      </c>
      <c r="I986" s="134"/>
      <c r="L986" s="35"/>
      <c r="M986" s="64"/>
      <c r="N986" s="36"/>
      <c r="O986" s="36"/>
      <c r="P986" s="36"/>
      <c r="Q986" s="36"/>
      <c r="R986" s="36"/>
      <c r="S986" s="36"/>
      <c r="T986" s="65"/>
      <c r="AT986" s="18" t="s">
        <v>228</v>
      </c>
      <c r="AU986" s="18" t="s">
        <v>77</v>
      </c>
    </row>
    <row r="987" spans="2:65" s="1" customFormat="1" ht="22.5" customHeight="1">
      <c r="B987" s="160"/>
      <c r="C987" s="161" t="s">
        <v>1157</v>
      </c>
      <c r="D987" s="161" t="s">
        <v>133</v>
      </c>
      <c r="E987" s="162" t="s">
        <v>354</v>
      </c>
      <c r="F987" s="163" t="s">
        <v>1158</v>
      </c>
      <c r="G987" s="164" t="s">
        <v>1050</v>
      </c>
      <c r="H987" s="165">
        <v>7</v>
      </c>
      <c r="I987" s="166"/>
      <c r="J987" s="167">
        <f>ROUND(I987*H987,2)</f>
        <v>0</v>
      </c>
      <c r="K987" s="163" t="s">
        <v>19</v>
      </c>
      <c r="L987" s="35"/>
      <c r="M987" s="168" t="s">
        <v>19</v>
      </c>
      <c r="N987" s="169" t="s">
        <v>41</v>
      </c>
      <c r="O987" s="36"/>
      <c r="P987" s="170">
        <f>O987*H987</f>
        <v>0</v>
      </c>
      <c r="Q987" s="170">
        <v>0</v>
      </c>
      <c r="R987" s="170">
        <f>Q987*H987</f>
        <v>0</v>
      </c>
      <c r="S987" s="170">
        <v>0</v>
      </c>
      <c r="T987" s="171">
        <f>S987*H987</f>
        <v>0</v>
      </c>
      <c r="AR987" s="18" t="s">
        <v>138</v>
      </c>
      <c r="AT987" s="18" t="s">
        <v>133</v>
      </c>
      <c r="AU987" s="18" t="s">
        <v>77</v>
      </c>
      <c r="AY987" s="18" t="s">
        <v>131</v>
      </c>
      <c r="BE987" s="172">
        <f>IF(N987="základní",J987,0)</f>
        <v>0</v>
      </c>
      <c r="BF987" s="172">
        <f>IF(N987="snížená",J987,0)</f>
        <v>0</v>
      </c>
      <c r="BG987" s="172">
        <f>IF(N987="zákl. přenesená",J987,0)</f>
        <v>0</v>
      </c>
      <c r="BH987" s="172">
        <f>IF(N987="sníž. přenesená",J987,0)</f>
        <v>0</v>
      </c>
      <c r="BI987" s="172">
        <f>IF(N987="nulová",J987,0)</f>
        <v>0</v>
      </c>
      <c r="BJ987" s="18" t="s">
        <v>74</v>
      </c>
      <c r="BK987" s="172">
        <f>ROUND(I987*H987,2)</f>
        <v>0</v>
      </c>
      <c r="BL987" s="18" t="s">
        <v>138</v>
      </c>
      <c r="BM987" s="18" t="s">
        <v>1159</v>
      </c>
    </row>
    <row r="988" spans="2:47" s="1" customFormat="1" ht="13.5">
      <c r="B988" s="35"/>
      <c r="D988" s="191" t="s">
        <v>228</v>
      </c>
      <c r="F988" s="225" t="s">
        <v>1158</v>
      </c>
      <c r="I988" s="134"/>
      <c r="L988" s="35"/>
      <c r="M988" s="64"/>
      <c r="N988" s="36"/>
      <c r="O988" s="36"/>
      <c r="P988" s="36"/>
      <c r="Q988" s="36"/>
      <c r="R988" s="36"/>
      <c r="S988" s="36"/>
      <c r="T988" s="65"/>
      <c r="AT988" s="18" t="s">
        <v>228</v>
      </c>
      <c r="AU988" s="18" t="s">
        <v>77</v>
      </c>
    </row>
    <row r="989" spans="2:65" s="1" customFormat="1" ht="22.5" customHeight="1">
      <c r="B989" s="160"/>
      <c r="C989" s="161" t="s">
        <v>1160</v>
      </c>
      <c r="D989" s="161" t="s">
        <v>133</v>
      </c>
      <c r="E989" s="162" t="s">
        <v>361</v>
      </c>
      <c r="F989" s="163" t="s">
        <v>1161</v>
      </c>
      <c r="G989" s="164" t="s">
        <v>1050</v>
      </c>
      <c r="H989" s="165">
        <v>4</v>
      </c>
      <c r="I989" s="166"/>
      <c r="J989" s="167">
        <f>ROUND(I989*H989,2)</f>
        <v>0</v>
      </c>
      <c r="K989" s="163" t="s">
        <v>19</v>
      </c>
      <c r="L989" s="35"/>
      <c r="M989" s="168" t="s">
        <v>19</v>
      </c>
      <c r="N989" s="169" t="s">
        <v>41</v>
      </c>
      <c r="O989" s="36"/>
      <c r="P989" s="170">
        <f>O989*H989</f>
        <v>0</v>
      </c>
      <c r="Q989" s="170">
        <v>0</v>
      </c>
      <c r="R989" s="170">
        <f>Q989*H989</f>
        <v>0</v>
      </c>
      <c r="S989" s="170">
        <v>0</v>
      </c>
      <c r="T989" s="171">
        <f>S989*H989</f>
        <v>0</v>
      </c>
      <c r="AR989" s="18" t="s">
        <v>138</v>
      </c>
      <c r="AT989" s="18" t="s">
        <v>133</v>
      </c>
      <c r="AU989" s="18" t="s">
        <v>77</v>
      </c>
      <c r="AY989" s="18" t="s">
        <v>131</v>
      </c>
      <c r="BE989" s="172">
        <f>IF(N989="základní",J989,0)</f>
        <v>0</v>
      </c>
      <c r="BF989" s="172">
        <f>IF(N989="snížená",J989,0)</f>
        <v>0</v>
      </c>
      <c r="BG989" s="172">
        <f>IF(N989="zákl. přenesená",J989,0)</f>
        <v>0</v>
      </c>
      <c r="BH989" s="172">
        <f>IF(N989="sníž. přenesená",J989,0)</f>
        <v>0</v>
      </c>
      <c r="BI989" s="172">
        <f>IF(N989="nulová",J989,0)</f>
        <v>0</v>
      </c>
      <c r="BJ989" s="18" t="s">
        <v>74</v>
      </c>
      <c r="BK989" s="172">
        <f>ROUND(I989*H989,2)</f>
        <v>0</v>
      </c>
      <c r="BL989" s="18" t="s">
        <v>138</v>
      </c>
      <c r="BM989" s="18" t="s">
        <v>1162</v>
      </c>
    </row>
    <row r="990" spans="2:47" s="1" customFormat="1" ht="13.5">
      <c r="B990" s="35"/>
      <c r="D990" s="191" t="s">
        <v>228</v>
      </c>
      <c r="F990" s="225" t="s">
        <v>1161</v>
      </c>
      <c r="I990" s="134"/>
      <c r="L990" s="35"/>
      <c r="M990" s="64"/>
      <c r="N990" s="36"/>
      <c r="O990" s="36"/>
      <c r="P990" s="36"/>
      <c r="Q990" s="36"/>
      <c r="R990" s="36"/>
      <c r="S990" s="36"/>
      <c r="T990" s="65"/>
      <c r="AT990" s="18" t="s">
        <v>228</v>
      </c>
      <c r="AU990" s="18" t="s">
        <v>77</v>
      </c>
    </row>
    <row r="991" spans="2:65" s="1" customFormat="1" ht="22.5" customHeight="1">
      <c r="B991" s="160"/>
      <c r="C991" s="161" t="s">
        <v>1163</v>
      </c>
      <c r="D991" s="161" t="s">
        <v>133</v>
      </c>
      <c r="E991" s="162" t="s">
        <v>368</v>
      </c>
      <c r="F991" s="163" t="s">
        <v>1164</v>
      </c>
      <c r="G991" s="164" t="s">
        <v>1050</v>
      </c>
      <c r="H991" s="165">
        <v>6</v>
      </c>
      <c r="I991" s="166"/>
      <c r="J991" s="167">
        <f>ROUND(I991*H991,2)</f>
        <v>0</v>
      </c>
      <c r="K991" s="163" t="s">
        <v>19</v>
      </c>
      <c r="L991" s="35"/>
      <c r="M991" s="168" t="s">
        <v>19</v>
      </c>
      <c r="N991" s="169" t="s">
        <v>41</v>
      </c>
      <c r="O991" s="36"/>
      <c r="P991" s="170">
        <f>O991*H991</f>
        <v>0</v>
      </c>
      <c r="Q991" s="170">
        <v>0</v>
      </c>
      <c r="R991" s="170">
        <f>Q991*H991</f>
        <v>0</v>
      </c>
      <c r="S991" s="170">
        <v>0</v>
      </c>
      <c r="T991" s="171">
        <f>S991*H991</f>
        <v>0</v>
      </c>
      <c r="AR991" s="18" t="s">
        <v>138</v>
      </c>
      <c r="AT991" s="18" t="s">
        <v>133</v>
      </c>
      <c r="AU991" s="18" t="s">
        <v>77</v>
      </c>
      <c r="AY991" s="18" t="s">
        <v>131</v>
      </c>
      <c r="BE991" s="172">
        <f>IF(N991="základní",J991,0)</f>
        <v>0</v>
      </c>
      <c r="BF991" s="172">
        <f>IF(N991="snížená",J991,0)</f>
        <v>0</v>
      </c>
      <c r="BG991" s="172">
        <f>IF(N991="zákl. přenesená",J991,0)</f>
        <v>0</v>
      </c>
      <c r="BH991" s="172">
        <f>IF(N991="sníž. přenesená",J991,0)</f>
        <v>0</v>
      </c>
      <c r="BI991" s="172">
        <f>IF(N991="nulová",J991,0)</f>
        <v>0</v>
      </c>
      <c r="BJ991" s="18" t="s">
        <v>74</v>
      </c>
      <c r="BK991" s="172">
        <f>ROUND(I991*H991,2)</f>
        <v>0</v>
      </c>
      <c r="BL991" s="18" t="s">
        <v>138</v>
      </c>
      <c r="BM991" s="18" t="s">
        <v>1165</v>
      </c>
    </row>
    <row r="992" spans="2:47" s="1" customFormat="1" ht="13.5">
      <c r="B992" s="35"/>
      <c r="D992" s="191" t="s">
        <v>228</v>
      </c>
      <c r="F992" s="225" t="s">
        <v>1164</v>
      </c>
      <c r="I992" s="134"/>
      <c r="L992" s="35"/>
      <c r="M992" s="64"/>
      <c r="N992" s="36"/>
      <c r="O992" s="36"/>
      <c r="P992" s="36"/>
      <c r="Q992" s="36"/>
      <c r="R992" s="36"/>
      <c r="S992" s="36"/>
      <c r="T992" s="65"/>
      <c r="AT992" s="18" t="s">
        <v>228</v>
      </c>
      <c r="AU992" s="18" t="s">
        <v>77</v>
      </c>
    </row>
    <row r="993" spans="2:65" s="1" customFormat="1" ht="22.5" customHeight="1">
      <c r="B993" s="160"/>
      <c r="C993" s="161" t="s">
        <v>1166</v>
      </c>
      <c r="D993" s="161" t="s">
        <v>133</v>
      </c>
      <c r="E993" s="162" t="s">
        <v>375</v>
      </c>
      <c r="F993" s="163" t="s">
        <v>1167</v>
      </c>
      <c r="G993" s="164" t="s">
        <v>1050</v>
      </c>
      <c r="H993" s="165">
        <v>9</v>
      </c>
      <c r="I993" s="166"/>
      <c r="J993" s="167">
        <f>ROUND(I993*H993,2)</f>
        <v>0</v>
      </c>
      <c r="K993" s="163" t="s">
        <v>19</v>
      </c>
      <c r="L993" s="35"/>
      <c r="M993" s="168" t="s">
        <v>19</v>
      </c>
      <c r="N993" s="169" t="s">
        <v>41</v>
      </c>
      <c r="O993" s="36"/>
      <c r="P993" s="170">
        <f>O993*H993</f>
        <v>0</v>
      </c>
      <c r="Q993" s="170">
        <v>0</v>
      </c>
      <c r="R993" s="170">
        <f>Q993*H993</f>
        <v>0</v>
      </c>
      <c r="S993" s="170">
        <v>0</v>
      </c>
      <c r="T993" s="171">
        <f>S993*H993</f>
        <v>0</v>
      </c>
      <c r="AR993" s="18" t="s">
        <v>138</v>
      </c>
      <c r="AT993" s="18" t="s">
        <v>133</v>
      </c>
      <c r="AU993" s="18" t="s">
        <v>77</v>
      </c>
      <c r="AY993" s="18" t="s">
        <v>131</v>
      </c>
      <c r="BE993" s="172">
        <f>IF(N993="základní",J993,0)</f>
        <v>0</v>
      </c>
      <c r="BF993" s="172">
        <f>IF(N993="snížená",J993,0)</f>
        <v>0</v>
      </c>
      <c r="BG993" s="172">
        <f>IF(N993="zákl. přenesená",J993,0)</f>
        <v>0</v>
      </c>
      <c r="BH993" s="172">
        <f>IF(N993="sníž. přenesená",J993,0)</f>
        <v>0</v>
      </c>
      <c r="BI993" s="172">
        <f>IF(N993="nulová",J993,0)</f>
        <v>0</v>
      </c>
      <c r="BJ993" s="18" t="s">
        <v>74</v>
      </c>
      <c r="BK993" s="172">
        <f>ROUND(I993*H993,2)</f>
        <v>0</v>
      </c>
      <c r="BL993" s="18" t="s">
        <v>138</v>
      </c>
      <c r="BM993" s="18" t="s">
        <v>1168</v>
      </c>
    </row>
    <row r="994" spans="2:47" s="1" customFormat="1" ht="13.5">
      <c r="B994" s="35"/>
      <c r="D994" s="191" t="s">
        <v>228</v>
      </c>
      <c r="F994" s="225" t="s">
        <v>1167</v>
      </c>
      <c r="I994" s="134"/>
      <c r="L994" s="35"/>
      <c r="M994" s="64"/>
      <c r="N994" s="36"/>
      <c r="O994" s="36"/>
      <c r="P994" s="36"/>
      <c r="Q994" s="36"/>
      <c r="R994" s="36"/>
      <c r="S994" s="36"/>
      <c r="T994" s="65"/>
      <c r="AT994" s="18" t="s">
        <v>228</v>
      </c>
      <c r="AU994" s="18" t="s">
        <v>77</v>
      </c>
    </row>
    <row r="995" spans="2:65" s="1" customFormat="1" ht="22.5" customHeight="1">
      <c r="B995" s="160"/>
      <c r="C995" s="161" t="s">
        <v>1169</v>
      </c>
      <c r="D995" s="161" t="s">
        <v>133</v>
      </c>
      <c r="E995" s="162" t="s">
        <v>385</v>
      </c>
      <c r="F995" s="163" t="s">
        <v>1170</v>
      </c>
      <c r="G995" s="164" t="s">
        <v>1050</v>
      </c>
      <c r="H995" s="165">
        <v>4</v>
      </c>
      <c r="I995" s="166"/>
      <c r="J995" s="167">
        <f>ROUND(I995*H995,2)</f>
        <v>0</v>
      </c>
      <c r="K995" s="163" t="s">
        <v>19</v>
      </c>
      <c r="L995" s="35"/>
      <c r="M995" s="168" t="s">
        <v>19</v>
      </c>
      <c r="N995" s="169" t="s">
        <v>41</v>
      </c>
      <c r="O995" s="36"/>
      <c r="P995" s="170">
        <f>O995*H995</f>
        <v>0</v>
      </c>
      <c r="Q995" s="170">
        <v>0</v>
      </c>
      <c r="R995" s="170">
        <f>Q995*H995</f>
        <v>0</v>
      </c>
      <c r="S995" s="170">
        <v>0</v>
      </c>
      <c r="T995" s="171">
        <f>S995*H995</f>
        <v>0</v>
      </c>
      <c r="AR995" s="18" t="s">
        <v>138</v>
      </c>
      <c r="AT995" s="18" t="s">
        <v>133</v>
      </c>
      <c r="AU995" s="18" t="s">
        <v>77</v>
      </c>
      <c r="AY995" s="18" t="s">
        <v>131</v>
      </c>
      <c r="BE995" s="172">
        <f>IF(N995="základní",J995,0)</f>
        <v>0</v>
      </c>
      <c r="BF995" s="172">
        <f>IF(N995="snížená",J995,0)</f>
        <v>0</v>
      </c>
      <c r="BG995" s="172">
        <f>IF(N995="zákl. přenesená",J995,0)</f>
        <v>0</v>
      </c>
      <c r="BH995" s="172">
        <f>IF(N995="sníž. přenesená",J995,0)</f>
        <v>0</v>
      </c>
      <c r="BI995" s="172">
        <f>IF(N995="nulová",J995,0)</f>
        <v>0</v>
      </c>
      <c r="BJ995" s="18" t="s">
        <v>74</v>
      </c>
      <c r="BK995" s="172">
        <f>ROUND(I995*H995,2)</f>
        <v>0</v>
      </c>
      <c r="BL995" s="18" t="s">
        <v>138</v>
      </c>
      <c r="BM995" s="18" t="s">
        <v>1171</v>
      </c>
    </row>
    <row r="996" spans="2:47" s="1" customFormat="1" ht="13.5">
      <c r="B996" s="35"/>
      <c r="D996" s="191" t="s">
        <v>228</v>
      </c>
      <c r="F996" s="225" t="s">
        <v>1170</v>
      </c>
      <c r="I996" s="134"/>
      <c r="L996" s="35"/>
      <c r="M996" s="64"/>
      <c r="N996" s="36"/>
      <c r="O996" s="36"/>
      <c r="P996" s="36"/>
      <c r="Q996" s="36"/>
      <c r="R996" s="36"/>
      <c r="S996" s="36"/>
      <c r="T996" s="65"/>
      <c r="AT996" s="18" t="s">
        <v>228</v>
      </c>
      <c r="AU996" s="18" t="s">
        <v>77</v>
      </c>
    </row>
    <row r="997" spans="2:65" s="1" customFormat="1" ht="22.5" customHeight="1">
      <c r="B997" s="160"/>
      <c r="C997" s="161" t="s">
        <v>1172</v>
      </c>
      <c r="D997" s="161" t="s">
        <v>133</v>
      </c>
      <c r="E997" s="162" t="s">
        <v>409</v>
      </c>
      <c r="F997" s="163" t="s">
        <v>1173</v>
      </c>
      <c r="G997" s="164" t="s">
        <v>1050</v>
      </c>
      <c r="H997" s="165">
        <v>4</v>
      </c>
      <c r="I997" s="166"/>
      <c r="J997" s="167">
        <f>ROUND(I997*H997,2)</f>
        <v>0</v>
      </c>
      <c r="K997" s="163" t="s">
        <v>19</v>
      </c>
      <c r="L997" s="35"/>
      <c r="M997" s="168" t="s">
        <v>19</v>
      </c>
      <c r="N997" s="169" t="s">
        <v>41</v>
      </c>
      <c r="O997" s="36"/>
      <c r="P997" s="170">
        <f>O997*H997</f>
        <v>0</v>
      </c>
      <c r="Q997" s="170">
        <v>0</v>
      </c>
      <c r="R997" s="170">
        <f>Q997*H997</f>
        <v>0</v>
      </c>
      <c r="S997" s="170">
        <v>0</v>
      </c>
      <c r="T997" s="171">
        <f>S997*H997</f>
        <v>0</v>
      </c>
      <c r="AR997" s="18" t="s">
        <v>138</v>
      </c>
      <c r="AT997" s="18" t="s">
        <v>133</v>
      </c>
      <c r="AU997" s="18" t="s">
        <v>77</v>
      </c>
      <c r="AY997" s="18" t="s">
        <v>131</v>
      </c>
      <c r="BE997" s="172">
        <f>IF(N997="základní",J997,0)</f>
        <v>0</v>
      </c>
      <c r="BF997" s="172">
        <f>IF(N997="snížená",J997,0)</f>
        <v>0</v>
      </c>
      <c r="BG997" s="172">
        <f>IF(N997="zákl. přenesená",J997,0)</f>
        <v>0</v>
      </c>
      <c r="BH997" s="172">
        <f>IF(N997="sníž. přenesená",J997,0)</f>
        <v>0</v>
      </c>
      <c r="BI997" s="172">
        <f>IF(N997="nulová",J997,0)</f>
        <v>0</v>
      </c>
      <c r="BJ997" s="18" t="s">
        <v>74</v>
      </c>
      <c r="BK997" s="172">
        <f>ROUND(I997*H997,2)</f>
        <v>0</v>
      </c>
      <c r="BL997" s="18" t="s">
        <v>138</v>
      </c>
      <c r="BM997" s="18" t="s">
        <v>1174</v>
      </c>
    </row>
    <row r="998" spans="2:47" s="1" customFormat="1" ht="13.5">
      <c r="B998" s="35"/>
      <c r="D998" s="191" t="s">
        <v>228</v>
      </c>
      <c r="F998" s="225" t="s">
        <v>1173</v>
      </c>
      <c r="I998" s="134"/>
      <c r="L998" s="35"/>
      <c r="M998" s="64"/>
      <c r="N998" s="36"/>
      <c r="O998" s="36"/>
      <c r="P998" s="36"/>
      <c r="Q998" s="36"/>
      <c r="R998" s="36"/>
      <c r="S998" s="36"/>
      <c r="T998" s="65"/>
      <c r="AT998" s="18" t="s">
        <v>228</v>
      </c>
      <c r="AU998" s="18" t="s">
        <v>77</v>
      </c>
    </row>
    <row r="999" spans="2:65" s="1" customFormat="1" ht="22.5" customHeight="1">
      <c r="B999" s="160"/>
      <c r="C999" s="161" t="s">
        <v>1175</v>
      </c>
      <c r="D999" s="161" t="s">
        <v>133</v>
      </c>
      <c r="E999" s="162" t="s">
        <v>415</v>
      </c>
      <c r="F999" s="163" t="s">
        <v>1176</v>
      </c>
      <c r="G999" s="164" t="s">
        <v>1050</v>
      </c>
      <c r="H999" s="165">
        <v>12</v>
      </c>
      <c r="I999" s="166"/>
      <c r="J999" s="167">
        <f>ROUND(I999*H999,2)</f>
        <v>0</v>
      </c>
      <c r="K999" s="163" t="s">
        <v>19</v>
      </c>
      <c r="L999" s="35"/>
      <c r="M999" s="168" t="s">
        <v>19</v>
      </c>
      <c r="N999" s="169" t="s">
        <v>41</v>
      </c>
      <c r="O999" s="36"/>
      <c r="P999" s="170">
        <f>O999*H999</f>
        <v>0</v>
      </c>
      <c r="Q999" s="170">
        <v>0</v>
      </c>
      <c r="R999" s="170">
        <f>Q999*H999</f>
        <v>0</v>
      </c>
      <c r="S999" s="170">
        <v>0</v>
      </c>
      <c r="T999" s="171">
        <f>S999*H999</f>
        <v>0</v>
      </c>
      <c r="AR999" s="18" t="s">
        <v>138</v>
      </c>
      <c r="AT999" s="18" t="s">
        <v>133</v>
      </c>
      <c r="AU999" s="18" t="s">
        <v>77</v>
      </c>
      <c r="AY999" s="18" t="s">
        <v>131</v>
      </c>
      <c r="BE999" s="172">
        <f>IF(N999="základní",J999,0)</f>
        <v>0</v>
      </c>
      <c r="BF999" s="172">
        <f>IF(N999="snížená",J999,0)</f>
        <v>0</v>
      </c>
      <c r="BG999" s="172">
        <f>IF(N999="zákl. přenesená",J999,0)</f>
        <v>0</v>
      </c>
      <c r="BH999" s="172">
        <f>IF(N999="sníž. přenesená",J999,0)</f>
        <v>0</v>
      </c>
      <c r="BI999" s="172">
        <f>IF(N999="nulová",J999,0)</f>
        <v>0</v>
      </c>
      <c r="BJ999" s="18" t="s">
        <v>74</v>
      </c>
      <c r="BK999" s="172">
        <f>ROUND(I999*H999,2)</f>
        <v>0</v>
      </c>
      <c r="BL999" s="18" t="s">
        <v>138</v>
      </c>
      <c r="BM999" s="18" t="s">
        <v>1177</v>
      </c>
    </row>
    <row r="1000" spans="2:47" s="1" customFormat="1" ht="13.5">
      <c r="B1000" s="35"/>
      <c r="D1000" s="191" t="s">
        <v>228</v>
      </c>
      <c r="F1000" s="225" t="s">
        <v>1176</v>
      </c>
      <c r="I1000" s="134"/>
      <c r="L1000" s="35"/>
      <c r="M1000" s="64"/>
      <c r="N1000" s="36"/>
      <c r="O1000" s="36"/>
      <c r="P1000" s="36"/>
      <c r="Q1000" s="36"/>
      <c r="R1000" s="36"/>
      <c r="S1000" s="36"/>
      <c r="T1000" s="65"/>
      <c r="AT1000" s="18" t="s">
        <v>228</v>
      </c>
      <c r="AU1000" s="18" t="s">
        <v>77</v>
      </c>
    </row>
    <row r="1001" spans="2:65" s="1" customFormat="1" ht="22.5" customHeight="1">
      <c r="B1001" s="160"/>
      <c r="C1001" s="161" t="s">
        <v>1178</v>
      </c>
      <c r="D1001" s="161" t="s">
        <v>133</v>
      </c>
      <c r="E1001" s="162" t="s">
        <v>421</v>
      </c>
      <c r="F1001" s="163" t="s">
        <v>1179</v>
      </c>
      <c r="G1001" s="164" t="s">
        <v>1050</v>
      </c>
      <c r="H1001" s="165">
        <v>10</v>
      </c>
      <c r="I1001" s="166"/>
      <c r="J1001" s="167">
        <f>ROUND(I1001*H1001,2)</f>
        <v>0</v>
      </c>
      <c r="K1001" s="163" t="s">
        <v>19</v>
      </c>
      <c r="L1001" s="35"/>
      <c r="M1001" s="168" t="s">
        <v>19</v>
      </c>
      <c r="N1001" s="169" t="s">
        <v>41</v>
      </c>
      <c r="O1001" s="36"/>
      <c r="P1001" s="170">
        <f>O1001*H1001</f>
        <v>0</v>
      </c>
      <c r="Q1001" s="170">
        <v>0</v>
      </c>
      <c r="R1001" s="170">
        <f>Q1001*H1001</f>
        <v>0</v>
      </c>
      <c r="S1001" s="170">
        <v>0</v>
      </c>
      <c r="T1001" s="171">
        <f>S1001*H1001</f>
        <v>0</v>
      </c>
      <c r="AR1001" s="18" t="s">
        <v>138</v>
      </c>
      <c r="AT1001" s="18" t="s">
        <v>133</v>
      </c>
      <c r="AU1001" s="18" t="s">
        <v>77</v>
      </c>
      <c r="AY1001" s="18" t="s">
        <v>131</v>
      </c>
      <c r="BE1001" s="172">
        <f>IF(N1001="základní",J1001,0)</f>
        <v>0</v>
      </c>
      <c r="BF1001" s="172">
        <f>IF(N1001="snížená",J1001,0)</f>
        <v>0</v>
      </c>
      <c r="BG1001" s="172">
        <f>IF(N1001="zákl. přenesená",J1001,0)</f>
        <v>0</v>
      </c>
      <c r="BH1001" s="172">
        <f>IF(N1001="sníž. přenesená",J1001,0)</f>
        <v>0</v>
      </c>
      <c r="BI1001" s="172">
        <f>IF(N1001="nulová",J1001,0)</f>
        <v>0</v>
      </c>
      <c r="BJ1001" s="18" t="s">
        <v>74</v>
      </c>
      <c r="BK1001" s="172">
        <f>ROUND(I1001*H1001,2)</f>
        <v>0</v>
      </c>
      <c r="BL1001" s="18" t="s">
        <v>138</v>
      </c>
      <c r="BM1001" s="18" t="s">
        <v>1180</v>
      </c>
    </row>
    <row r="1002" spans="2:47" s="1" customFormat="1" ht="13.5">
      <c r="B1002" s="35"/>
      <c r="D1002" s="191" t="s">
        <v>228</v>
      </c>
      <c r="F1002" s="225" t="s">
        <v>1179</v>
      </c>
      <c r="I1002" s="134"/>
      <c r="L1002" s="35"/>
      <c r="M1002" s="64"/>
      <c r="N1002" s="36"/>
      <c r="O1002" s="36"/>
      <c r="P1002" s="36"/>
      <c r="Q1002" s="36"/>
      <c r="R1002" s="36"/>
      <c r="S1002" s="36"/>
      <c r="T1002" s="65"/>
      <c r="AT1002" s="18" t="s">
        <v>228</v>
      </c>
      <c r="AU1002" s="18" t="s">
        <v>77</v>
      </c>
    </row>
    <row r="1003" spans="2:65" s="1" customFormat="1" ht="22.5" customHeight="1">
      <c r="B1003" s="160"/>
      <c r="C1003" s="161" t="s">
        <v>1181</v>
      </c>
      <c r="D1003" s="161" t="s">
        <v>133</v>
      </c>
      <c r="E1003" s="162" t="s">
        <v>430</v>
      </c>
      <c r="F1003" s="163" t="s">
        <v>1182</v>
      </c>
      <c r="G1003" s="164" t="s">
        <v>1050</v>
      </c>
      <c r="H1003" s="165">
        <v>4</v>
      </c>
      <c r="I1003" s="166"/>
      <c r="J1003" s="167">
        <f>ROUND(I1003*H1003,2)</f>
        <v>0</v>
      </c>
      <c r="K1003" s="163" t="s">
        <v>19</v>
      </c>
      <c r="L1003" s="35"/>
      <c r="M1003" s="168" t="s">
        <v>19</v>
      </c>
      <c r="N1003" s="169" t="s">
        <v>41</v>
      </c>
      <c r="O1003" s="36"/>
      <c r="P1003" s="170">
        <f>O1003*H1003</f>
        <v>0</v>
      </c>
      <c r="Q1003" s="170">
        <v>0</v>
      </c>
      <c r="R1003" s="170">
        <f>Q1003*H1003</f>
        <v>0</v>
      </c>
      <c r="S1003" s="170">
        <v>0</v>
      </c>
      <c r="T1003" s="171">
        <f>S1003*H1003</f>
        <v>0</v>
      </c>
      <c r="AR1003" s="18" t="s">
        <v>138</v>
      </c>
      <c r="AT1003" s="18" t="s">
        <v>133</v>
      </c>
      <c r="AU1003" s="18" t="s">
        <v>77</v>
      </c>
      <c r="AY1003" s="18" t="s">
        <v>131</v>
      </c>
      <c r="BE1003" s="172">
        <f>IF(N1003="základní",J1003,0)</f>
        <v>0</v>
      </c>
      <c r="BF1003" s="172">
        <f>IF(N1003="snížená",J1003,0)</f>
        <v>0</v>
      </c>
      <c r="BG1003" s="172">
        <f>IF(N1003="zákl. přenesená",J1003,0)</f>
        <v>0</v>
      </c>
      <c r="BH1003" s="172">
        <f>IF(N1003="sníž. přenesená",J1003,0)</f>
        <v>0</v>
      </c>
      <c r="BI1003" s="172">
        <f>IF(N1003="nulová",J1003,0)</f>
        <v>0</v>
      </c>
      <c r="BJ1003" s="18" t="s">
        <v>74</v>
      </c>
      <c r="BK1003" s="172">
        <f>ROUND(I1003*H1003,2)</f>
        <v>0</v>
      </c>
      <c r="BL1003" s="18" t="s">
        <v>138</v>
      </c>
      <c r="BM1003" s="18" t="s">
        <v>1183</v>
      </c>
    </row>
    <row r="1004" spans="2:47" s="1" customFormat="1" ht="13.5">
      <c r="B1004" s="35"/>
      <c r="D1004" s="191" t="s">
        <v>228</v>
      </c>
      <c r="F1004" s="225" t="s">
        <v>1182</v>
      </c>
      <c r="I1004" s="134"/>
      <c r="L1004" s="35"/>
      <c r="M1004" s="64"/>
      <c r="N1004" s="36"/>
      <c r="O1004" s="36"/>
      <c r="P1004" s="36"/>
      <c r="Q1004" s="36"/>
      <c r="R1004" s="36"/>
      <c r="S1004" s="36"/>
      <c r="T1004" s="65"/>
      <c r="AT1004" s="18" t="s">
        <v>228</v>
      </c>
      <c r="AU1004" s="18" t="s">
        <v>77</v>
      </c>
    </row>
    <row r="1005" spans="2:65" s="1" customFormat="1" ht="22.5" customHeight="1">
      <c r="B1005" s="160"/>
      <c r="C1005" s="161" t="s">
        <v>1184</v>
      </c>
      <c r="D1005" s="161" t="s">
        <v>133</v>
      </c>
      <c r="E1005" s="162" t="s">
        <v>436</v>
      </c>
      <c r="F1005" s="163" t="s">
        <v>1185</v>
      </c>
      <c r="G1005" s="164" t="s">
        <v>1050</v>
      </c>
      <c r="H1005" s="165">
        <v>2</v>
      </c>
      <c r="I1005" s="166"/>
      <c r="J1005" s="167">
        <f>ROUND(I1005*H1005,2)</f>
        <v>0</v>
      </c>
      <c r="K1005" s="163" t="s">
        <v>19</v>
      </c>
      <c r="L1005" s="35"/>
      <c r="M1005" s="168" t="s">
        <v>19</v>
      </c>
      <c r="N1005" s="169" t="s">
        <v>41</v>
      </c>
      <c r="O1005" s="36"/>
      <c r="P1005" s="170">
        <f>O1005*H1005</f>
        <v>0</v>
      </c>
      <c r="Q1005" s="170">
        <v>0</v>
      </c>
      <c r="R1005" s="170">
        <f>Q1005*H1005</f>
        <v>0</v>
      </c>
      <c r="S1005" s="170">
        <v>0</v>
      </c>
      <c r="T1005" s="171">
        <f>S1005*H1005</f>
        <v>0</v>
      </c>
      <c r="AR1005" s="18" t="s">
        <v>138</v>
      </c>
      <c r="AT1005" s="18" t="s">
        <v>133</v>
      </c>
      <c r="AU1005" s="18" t="s">
        <v>77</v>
      </c>
      <c r="AY1005" s="18" t="s">
        <v>131</v>
      </c>
      <c r="BE1005" s="172">
        <f>IF(N1005="základní",J1005,0)</f>
        <v>0</v>
      </c>
      <c r="BF1005" s="172">
        <f>IF(N1005="snížená",J1005,0)</f>
        <v>0</v>
      </c>
      <c r="BG1005" s="172">
        <f>IF(N1005="zákl. přenesená",J1005,0)</f>
        <v>0</v>
      </c>
      <c r="BH1005" s="172">
        <f>IF(N1005="sníž. přenesená",J1005,0)</f>
        <v>0</v>
      </c>
      <c r="BI1005" s="172">
        <f>IF(N1005="nulová",J1005,0)</f>
        <v>0</v>
      </c>
      <c r="BJ1005" s="18" t="s">
        <v>74</v>
      </c>
      <c r="BK1005" s="172">
        <f>ROUND(I1005*H1005,2)</f>
        <v>0</v>
      </c>
      <c r="BL1005" s="18" t="s">
        <v>138</v>
      </c>
      <c r="BM1005" s="18" t="s">
        <v>1186</v>
      </c>
    </row>
    <row r="1006" spans="2:47" s="1" customFormat="1" ht="13.5">
      <c r="B1006" s="35"/>
      <c r="D1006" s="191" t="s">
        <v>228</v>
      </c>
      <c r="F1006" s="225" t="s">
        <v>1185</v>
      </c>
      <c r="I1006" s="134"/>
      <c r="L1006" s="35"/>
      <c r="M1006" s="64"/>
      <c r="N1006" s="36"/>
      <c r="O1006" s="36"/>
      <c r="P1006" s="36"/>
      <c r="Q1006" s="36"/>
      <c r="R1006" s="36"/>
      <c r="S1006" s="36"/>
      <c r="T1006" s="65"/>
      <c r="AT1006" s="18" t="s">
        <v>228</v>
      </c>
      <c r="AU1006" s="18" t="s">
        <v>77</v>
      </c>
    </row>
    <row r="1007" spans="2:65" s="1" customFormat="1" ht="22.5" customHeight="1">
      <c r="B1007" s="160"/>
      <c r="C1007" s="161" t="s">
        <v>1187</v>
      </c>
      <c r="D1007" s="161" t="s">
        <v>133</v>
      </c>
      <c r="E1007" s="162" t="s">
        <v>442</v>
      </c>
      <c r="F1007" s="163" t="s">
        <v>1188</v>
      </c>
      <c r="G1007" s="164" t="s">
        <v>1050</v>
      </c>
      <c r="H1007" s="165">
        <v>2</v>
      </c>
      <c r="I1007" s="166"/>
      <c r="J1007" s="167">
        <f>ROUND(I1007*H1007,2)</f>
        <v>0</v>
      </c>
      <c r="K1007" s="163" t="s">
        <v>19</v>
      </c>
      <c r="L1007" s="35"/>
      <c r="M1007" s="168" t="s">
        <v>19</v>
      </c>
      <c r="N1007" s="169" t="s">
        <v>41</v>
      </c>
      <c r="O1007" s="36"/>
      <c r="P1007" s="170">
        <f>O1007*H1007</f>
        <v>0</v>
      </c>
      <c r="Q1007" s="170">
        <v>0</v>
      </c>
      <c r="R1007" s="170">
        <f>Q1007*H1007</f>
        <v>0</v>
      </c>
      <c r="S1007" s="170">
        <v>0</v>
      </c>
      <c r="T1007" s="171">
        <f>S1007*H1007</f>
        <v>0</v>
      </c>
      <c r="AR1007" s="18" t="s">
        <v>138</v>
      </c>
      <c r="AT1007" s="18" t="s">
        <v>133</v>
      </c>
      <c r="AU1007" s="18" t="s">
        <v>77</v>
      </c>
      <c r="AY1007" s="18" t="s">
        <v>131</v>
      </c>
      <c r="BE1007" s="172">
        <f>IF(N1007="základní",J1007,0)</f>
        <v>0</v>
      </c>
      <c r="BF1007" s="172">
        <f>IF(N1007="snížená",J1007,0)</f>
        <v>0</v>
      </c>
      <c r="BG1007" s="172">
        <f>IF(N1007="zákl. přenesená",J1007,0)</f>
        <v>0</v>
      </c>
      <c r="BH1007" s="172">
        <f>IF(N1007="sníž. přenesená",J1007,0)</f>
        <v>0</v>
      </c>
      <c r="BI1007" s="172">
        <f>IF(N1007="nulová",J1007,0)</f>
        <v>0</v>
      </c>
      <c r="BJ1007" s="18" t="s">
        <v>74</v>
      </c>
      <c r="BK1007" s="172">
        <f>ROUND(I1007*H1007,2)</f>
        <v>0</v>
      </c>
      <c r="BL1007" s="18" t="s">
        <v>138</v>
      </c>
      <c r="BM1007" s="18" t="s">
        <v>1189</v>
      </c>
    </row>
    <row r="1008" spans="2:47" s="1" customFormat="1" ht="13.5">
      <c r="B1008" s="35"/>
      <c r="D1008" s="191" t="s">
        <v>228</v>
      </c>
      <c r="F1008" s="225" t="s">
        <v>1188</v>
      </c>
      <c r="I1008" s="134"/>
      <c r="L1008" s="35"/>
      <c r="M1008" s="64"/>
      <c r="N1008" s="36"/>
      <c r="O1008" s="36"/>
      <c r="P1008" s="36"/>
      <c r="Q1008" s="36"/>
      <c r="R1008" s="36"/>
      <c r="S1008" s="36"/>
      <c r="T1008" s="65"/>
      <c r="AT1008" s="18" t="s">
        <v>228</v>
      </c>
      <c r="AU1008" s="18" t="s">
        <v>77</v>
      </c>
    </row>
    <row r="1009" spans="2:65" s="1" customFormat="1" ht="22.5" customHeight="1">
      <c r="B1009" s="160"/>
      <c r="C1009" s="161" t="s">
        <v>1190</v>
      </c>
      <c r="D1009" s="161" t="s">
        <v>133</v>
      </c>
      <c r="E1009" s="162" t="s">
        <v>450</v>
      </c>
      <c r="F1009" s="163" t="s">
        <v>1191</v>
      </c>
      <c r="G1009" s="164" t="s">
        <v>1050</v>
      </c>
      <c r="H1009" s="165">
        <v>4</v>
      </c>
      <c r="I1009" s="166"/>
      <c r="J1009" s="167">
        <f>ROUND(I1009*H1009,2)</f>
        <v>0</v>
      </c>
      <c r="K1009" s="163" t="s">
        <v>19</v>
      </c>
      <c r="L1009" s="35"/>
      <c r="M1009" s="168" t="s">
        <v>19</v>
      </c>
      <c r="N1009" s="169" t="s">
        <v>41</v>
      </c>
      <c r="O1009" s="36"/>
      <c r="P1009" s="170">
        <f>O1009*H1009</f>
        <v>0</v>
      </c>
      <c r="Q1009" s="170">
        <v>0</v>
      </c>
      <c r="R1009" s="170">
        <f>Q1009*H1009</f>
        <v>0</v>
      </c>
      <c r="S1009" s="170">
        <v>0</v>
      </c>
      <c r="T1009" s="171">
        <f>S1009*H1009</f>
        <v>0</v>
      </c>
      <c r="AR1009" s="18" t="s">
        <v>138</v>
      </c>
      <c r="AT1009" s="18" t="s">
        <v>133</v>
      </c>
      <c r="AU1009" s="18" t="s">
        <v>77</v>
      </c>
      <c r="AY1009" s="18" t="s">
        <v>131</v>
      </c>
      <c r="BE1009" s="172">
        <f>IF(N1009="základní",J1009,0)</f>
        <v>0</v>
      </c>
      <c r="BF1009" s="172">
        <f>IF(N1009="snížená",J1009,0)</f>
        <v>0</v>
      </c>
      <c r="BG1009" s="172">
        <f>IF(N1009="zákl. přenesená",J1009,0)</f>
        <v>0</v>
      </c>
      <c r="BH1009" s="172">
        <f>IF(N1009="sníž. přenesená",J1009,0)</f>
        <v>0</v>
      </c>
      <c r="BI1009" s="172">
        <f>IF(N1009="nulová",J1009,0)</f>
        <v>0</v>
      </c>
      <c r="BJ1009" s="18" t="s">
        <v>74</v>
      </c>
      <c r="BK1009" s="172">
        <f>ROUND(I1009*H1009,2)</f>
        <v>0</v>
      </c>
      <c r="BL1009" s="18" t="s">
        <v>138</v>
      </c>
      <c r="BM1009" s="18" t="s">
        <v>1192</v>
      </c>
    </row>
    <row r="1010" spans="2:47" s="1" customFormat="1" ht="13.5">
      <c r="B1010" s="35"/>
      <c r="D1010" s="191" t="s">
        <v>228</v>
      </c>
      <c r="F1010" s="225" t="s">
        <v>1191</v>
      </c>
      <c r="I1010" s="134"/>
      <c r="L1010" s="35"/>
      <c r="M1010" s="64"/>
      <c r="N1010" s="36"/>
      <c r="O1010" s="36"/>
      <c r="P1010" s="36"/>
      <c r="Q1010" s="36"/>
      <c r="R1010" s="36"/>
      <c r="S1010" s="36"/>
      <c r="T1010" s="65"/>
      <c r="AT1010" s="18" t="s">
        <v>228</v>
      </c>
      <c r="AU1010" s="18" t="s">
        <v>77</v>
      </c>
    </row>
    <row r="1011" spans="2:65" s="1" customFormat="1" ht="22.5" customHeight="1">
      <c r="B1011" s="160"/>
      <c r="C1011" s="161" t="s">
        <v>1193</v>
      </c>
      <c r="D1011" s="161" t="s">
        <v>133</v>
      </c>
      <c r="E1011" s="162" t="s">
        <v>460</v>
      </c>
      <c r="F1011" s="163" t="s">
        <v>1194</v>
      </c>
      <c r="G1011" s="164" t="s">
        <v>1050</v>
      </c>
      <c r="H1011" s="165">
        <v>2</v>
      </c>
      <c r="I1011" s="166"/>
      <c r="J1011" s="167">
        <f>ROUND(I1011*H1011,2)</f>
        <v>0</v>
      </c>
      <c r="K1011" s="163" t="s">
        <v>19</v>
      </c>
      <c r="L1011" s="35"/>
      <c r="M1011" s="168" t="s">
        <v>19</v>
      </c>
      <c r="N1011" s="169" t="s">
        <v>41</v>
      </c>
      <c r="O1011" s="36"/>
      <c r="P1011" s="170">
        <f>O1011*H1011</f>
        <v>0</v>
      </c>
      <c r="Q1011" s="170">
        <v>0</v>
      </c>
      <c r="R1011" s="170">
        <f>Q1011*H1011</f>
        <v>0</v>
      </c>
      <c r="S1011" s="170">
        <v>0</v>
      </c>
      <c r="T1011" s="171">
        <f>S1011*H1011</f>
        <v>0</v>
      </c>
      <c r="AR1011" s="18" t="s">
        <v>138</v>
      </c>
      <c r="AT1011" s="18" t="s">
        <v>133</v>
      </c>
      <c r="AU1011" s="18" t="s">
        <v>77</v>
      </c>
      <c r="AY1011" s="18" t="s">
        <v>131</v>
      </c>
      <c r="BE1011" s="172">
        <f>IF(N1011="základní",J1011,0)</f>
        <v>0</v>
      </c>
      <c r="BF1011" s="172">
        <f>IF(N1011="snížená",J1011,0)</f>
        <v>0</v>
      </c>
      <c r="BG1011" s="172">
        <f>IF(N1011="zákl. přenesená",J1011,0)</f>
        <v>0</v>
      </c>
      <c r="BH1011" s="172">
        <f>IF(N1011="sníž. přenesená",J1011,0)</f>
        <v>0</v>
      </c>
      <c r="BI1011" s="172">
        <f>IF(N1011="nulová",J1011,0)</f>
        <v>0</v>
      </c>
      <c r="BJ1011" s="18" t="s">
        <v>74</v>
      </c>
      <c r="BK1011" s="172">
        <f>ROUND(I1011*H1011,2)</f>
        <v>0</v>
      </c>
      <c r="BL1011" s="18" t="s">
        <v>138</v>
      </c>
      <c r="BM1011" s="18" t="s">
        <v>1195</v>
      </c>
    </row>
    <row r="1012" spans="2:47" s="1" customFormat="1" ht="13.5">
      <c r="B1012" s="35"/>
      <c r="D1012" s="191" t="s">
        <v>228</v>
      </c>
      <c r="F1012" s="225" t="s">
        <v>1194</v>
      </c>
      <c r="I1012" s="134"/>
      <c r="L1012" s="35"/>
      <c r="M1012" s="64"/>
      <c r="N1012" s="36"/>
      <c r="O1012" s="36"/>
      <c r="P1012" s="36"/>
      <c r="Q1012" s="36"/>
      <c r="R1012" s="36"/>
      <c r="S1012" s="36"/>
      <c r="T1012" s="65"/>
      <c r="AT1012" s="18" t="s">
        <v>228</v>
      </c>
      <c r="AU1012" s="18" t="s">
        <v>77</v>
      </c>
    </row>
    <row r="1013" spans="2:65" s="1" customFormat="1" ht="22.5" customHeight="1">
      <c r="B1013" s="160"/>
      <c r="C1013" s="161" t="s">
        <v>1196</v>
      </c>
      <c r="D1013" s="161" t="s">
        <v>133</v>
      </c>
      <c r="E1013" s="162" t="s">
        <v>467</v>
      </c>
      <c r="F1013" s="163" t="s">
        <v>1197</v>
      </c>
      <c r="G1013" s="164" t="s">
        <v>1050</v>
      </c>
      <c r="H1013" s="165">
        <v>1</v>
      </c>
      <c r="I1013" s="166"/>
      <c r="J1013" s="167">
        <f>ROUND(I1013*H1013,2)</f>
        <v>0</v>
      </c>
      <c r="K1013" s="163" t="s">
        <v>19</v>
      </c>
      <c r="L1013" s="35"/>
      <c r="M1013" s="168" t="s">
        <v>19</v>
      </c>
      <c r="N1013" s="169" t="s">
        <v>41</v>
      </c>
      <c r="O1013" s="36"/>
      <c r="P1013" s="170">
        <f>O1013*H1013</f>
        <v>0</v>
      </c>
      <c r="Q1013" s="170">
        <v>0</v>
      </c>
      <c r="R1013" s="170">
        <f>Q1013*H1013</f>
        <v>0</v>
      </c>
      <c r="S1013" s="170">
        <v>0</v>
      </c>
      <c r="T1013" s="171">
        <f>S1013*H1013</f>
        <v>0</v>
      </c>
      <c r="AR1013" s="18" t="s">
        <v>138</v>
      </c>
      <c r="AT1013" s="18" t="s">
        <v>133</v>
      </c>
      <c r="AU1013" s="18" t="s">
        <v>77</v>
      </c>
      <c r="AY1013" s="18" t="s">
        <v>131</v>
      </c>
      <c r="BE1013" s="172">
        <f>IF(N1013="základní",J1013,0)</f>
        <v>0</v>
      </c>
      <c r="BF1013" s="172">
        <f>IF(N1013="snížená",J1013,0)</f>
        <v>0</v>
      </c>
      <c r="BG1013" s="172">
        <f>IF(N1013="zákl. přenesená",J1013,0)</f>
        <v>0</v>
      </c>
      <c r="BH1013" s="172">
        <f>IF(N1013="sníž. přenesená",J1013,0)</f>
        <v>0</v>
      </c>
      <c r="BI1013" s="172">
        <f>IF(N1013="nulová",J1013,0)</f>
        <v>0</v>
      </c>
      <c r="BJ1013" s="18" t="s">
        <v>74</v>
      </c>
      <c r="BK1013" s="172">
        <f>ROUND(I1013*H1013,2)</f>
        <v>0</v>
      </c>
      <c r="BL1013" s="18" t="s">
        <v>138</v>
      </c>
      <c r="BM1013" s="18" t="s">
        <v>1198</v>
      </c>
    </row>
    <row r="1014" spans="2:47" s="1" customFormat="1" ht="13.5">
      <c r="B1014" s="35"/>
      <c r="D1014" s="191" t="s">
        <v>228</v>
      </c>
      <c r="F1014" s="225" t="s">
        <v>1197</v>
      </c>
      <c r="I1014" s="134"/>
      <c r="L1014" s="35"/>
      <c r="M1014" s="64"/>
      <c r="N1014" s="36"/>
      <c r="O1014" s="36"/>
      <c r="P1014" s="36"/>
      <c r="Q1014" s="36"/>
      <c r="R1014" s="36"/>
      <c r="S1014" s="36"/>
      <c r="T1014" s="65"/>
      <c r="AT1014" s="18" t="s">
        <v>228</v>
      </c>
      <c r="AU1014" s="18" t="s">
        <v>77</v>
      </c>
    </row>
    <row r="1015" spans="2:65" s="1" customFormat="1" ht="22.5" customHeight="1">
      <c r="B1015" s="160"/>
      <c r="C1015" s="161" t="s">
        <v>1199</v>
      </c>
      <c r="D1015" s="161" t="s">
        <v>133</v>
      </c>
      <c r="E1015" s="162" t="s">
        <v>472</v>
      </c>
      <c r="F1015" s="163" t="s">
        <v>1200</v>
      </c>
      <c r="G1015" s="164" t="s">
        <v>1050</v>
      </c>
      <c r="H1015" s="165">
        <v>28</v>
      </c>
      <c r="I1015" s="166"/>
      <c r="J1015" s="167">
        <f>ROUND(I1015*H1015,2)</f>
        <v>0</v>
      </c>
      <c r="K1015" s="163" t="s">
        <v>19</v>
      </c>
      <c r="L1015" s="35"/>
      <c r="M1015" s="168" t="s">
        <v>19</v>
      </c>
      <c r="N1015" s="169" t="s">
        <v>41</v>
      </c>
      <c r="O1015" s="36"/>
      <c r="P1015" s="170">
        <f>O1015*H1015</f>
        <v>0</v>
      </c>
      <c r="Q1015" s="170">
        <v>0</v>
      </c>
      <c r="R1015" s="170">
        <f>Q1015*H1015</f>
        <v>0</v>
      </c>
      <c r="S1015" s="170">
        <v>0</v>
      </c>
      <c r="T1015" s="171">
        <f>S1015*H1015</f>
        <v>0</v>
      </c>
      <c r="AR1015" s="18" t="s">
        <v>138</v>
      </c>
      <c r="AT1015" s="18" t="s">
        <v>133</v>
      </c>
      <c r="AU1015" s="18" t="s">
        <v>77</v>
      </c>
      <c r="AY1015" s="18" t="s">
        <v>131</v>
      </c>
      <c r="BE1015" s="172">
        <f>IF(N1015="základní",J1015,0)</f>
        <v>0</v>
      </c>
      <c r="BF1015" s="172">
        <f>IF(N1015="snížená",J1015,0)</f>
        <v>0</v>
      </c>
      <c r="BG1015" s="172">
        <f>IF(N1015="zákl. přenesená",J1015,0)</f>
        <v>0</v>
      </c>
      <c r="BH1015" s="172">
        <f>IF(N1015="sníž. přenesená",J1015,0)</f>
        <v>0</v>
      </c>
      <c r="BI1015" s="172">
        <f>IF(N1015="nulová",J1015,0)</f>
        <v>0</v>
      </c>
      <c r="BJ1015" s="18" t="s">
        <v>74</v>
      </c>
      <c r="BK1015" s="172">
        <f>ROUND(I1015*H1015,2)</f>
        <v>0</v>
      </c>
      <c r="BL1015" s="18" t="s">
        <v>138</v>
      </c>
      <c r="BM1015" s="18" t="s">
        <v>1201</v>
      </c>
    </row>
    <row r="1016" spans="2:47" s="1" customFormat="1" ht="13.5">
      <c r="B1016" s="35"/>
      <c r="D1016" s="191" t="s">
        <v>228</v>
      </c>
      <c r="F1016" s="225" t="s">
        <v>1200</v>
      </c>
      <c r="I1016" s="134"/>
      <c r="L1016" s="35"/>
      <c r="M1016" s="64"/>
      <c r="N1016" s="36"/>
      <c r="O1016" s="36"/>
      <c r="P1016" s="36"/>
      <c r="Q1016" s="36"/>
      <c r="R1016" s="36"/>
      <c r="S1016" s="36"/>
      <c r="T1016" s="65"/>
      <c r="AT1016" s="18" t="s">
        <v>228</v>
      </c>
      <c r="AU1016" s="18" t="s">
        <v>77</v>
      </c>
    </row>
    <row r="1017" spans="2:65" s="1" customFormat="1" ht="22.5" customHeight="1">
      <c r="B1017" s="160"/>
      <c r="C1017" s="161" t="s">
        <v>1202</v>
      </c>
      <c r="D1017" s="161" t="s">
        <v>133</v>
      </c>
      <c r="E1017" s="162" t="s">
        <v>476</v>
      </c>
      <c r="F1017" s="163" t="s">
        <v>1203</v>
      </c>
      <c r="G1017" s="164" t="s">
        <v>1050</v>
      </c>
      <c r="H1017" s="165">
        <v>8</v>
      </c>
      <c r="I1017" s="166"/>
      <c r="J1017" s="167">
        <f>ROUND(I1017*H1017,2)</f>
        <v>0</v>
      </c>
      <c r="K1017" s="163" t="s">
        <v>19</v>
      </c>
      <c r="L1017" s="35"/>
      <c r="M1017" s="168" t="s">
        <v>19</v>
      </c>
      <c r="N1017" s="169" t="s">
        <v>41</v>
      </c>
      <c r="O1017" s="36"/>
      <c r="P1017" s="170">
        <f>O1017*H1017</f>
        <v>0</v>
      </c>
      <c r="Q1017" s="170">
        <v>0</v>
      </c>
      <c r="R1017" s="170">
        <f>Q1017*H1017</f>
        <v>0</v>
      </c>
      <c r="S1017" s="170">
        <v>0</v>
      </c>
      <c r="T1017" s="171">
        <f>S1017*H1017</f>
        <v>0</v>
      </c>
      <c r="AR1017" s="18" t="s">
        <v>138</v>
      </c>
      <c r="AT1017" s="18" t="s">
        <v>133</v>
      </c>
      <c r="AU1017" s="18" t="s">
        <v>77</v>
      </c>
      <c r="AY1017" s="18" t="s">
        <v>131</v>
      </c>
      <c r="BE1017" s="172">
        <f>IF(N1017="základní",J1017,0)</f>
        <v>0</v>
      </c>
      <c r="BF1017" s="172">
        <f>IF(N1017="snížená",J1017,0)</f>
        <v>0</v>
      </c>
      <c r="BG1017" s="172">
        <f>IF(N1017="zákl. přenesená",J1017,0)</f>
        <v>0</v>
      </c>
      <c r="BH1017" s="172">
        <f>IF(N1017="sníž. přenesená",J1017,0)</f>
        <v>0</v>
      </c>
      <c r="BI1017" s="172">
        <f>IF(N1017="nulová",J1017,0)</f>
        <v>0</v>
      </c>
      <c r="BJ1017" s="18" t="s">
        <v>74</v>
      </c>
      <c r="BK1017" s="172">
        <f>ROUND(I1017*H1017,2)</f>
        <v>0</v>
      </c>
      <c r="BL1017" s="18" t="s">
        <v>138</v>
      </c>
      <c r="BM1017" s="18" t="s">
        <v>1204</v>
      </c>
    </row>
    <row r="1018" spans="2:47" s="1" customFormat="1" ht="13.5">
      <c r="B1018" s="35"/>
      <c r="D1018" s="191" t="s">
        <v>228</v>
      </c>
      <c r="F1018" s="225" t="s">
        <v>1203</v>
      </c>
      <c r="I1018" s="134"/>
      <c r="L1018" s="35"/>
      <c r="M1018" s="64"/>
      <c r="N1018" s="36"/>
      <c r="O1018" s="36"/>
      <c r="P1018" s="36"/>
      <c r="Q1018" s="36"/>
      <c r="R1018" s="36"/>
      <c r="S1018" s="36"/>
      <c r="T1018" s="65"/>
      <c r="AT1018" s="18" t="s">
        <v>228</v>
      </c>
      <c r="AU1018" s="18" t="s">
        <v>77</v>
      </c>
    </row>
    <row r="1019" spans="2:65" s="1" customFormat="1" ht="22.5" customHeight="1">
      <c r="B1019" s="160"/>
      <c r="C1019" s="161" t="s">
        <v>1205</v>
      </c>
      <c r="D1019" s="161" t="s">
        <v>133</v>
      </c>
      <c r="E1019" s="162" t="s">
        <v>480</v>
      </c>
      <c r="F1019" s="163" t="s">
        <v>1206</v>
      </c>
      <c r="G1019" s="164" t="s">
        <v>1050</v>
      </c>
      <c r="H1019" s="165">
        <v>24</v>
      </c>
      <c r="I1019" s="166"/>
      <c r="J1019" s="167">
        <f>ROUND(I1019*H1019,2)</f>
        <v>0</v>
      </c>
      <c r="K1019" s="163" t="s">
        <v>19</v>
      </c>
      <c r="L1019" s="35"/>
      <c r="M1019" s="168" t="s">
        <v>19</v>
      </c>
      <c r="N1019" s="169" t="s">
        <v>41</v>
      </c>
      <c r="O1019" s="36"/>
      <c r="P1019" s="170">
        <f>O1019*H1019</f>
        <v>0</v>
      </c>
      <c r="Q1019" s="170">
        <v>0</v>
      </c>
      <c r="R1019" s="170">
        <f>Q1019*H1019</f>
        <v>0</v>
      </c>
      <c r="S1019" s="170">
        <v>0</v>
      </c>
      <c r="T1019" s="171">
        <f>S1019*H1019</f>
        <v>0</v>
      </c>
      <c r="AR1019" s="18" t="s">
        <v>138</v>
      </c>
      <c r="AT1019" s="18" t="s">
        <v>133</v>
      </c>
      <c r="AU1019" s="18" t="s">
        <v>77</v>
      </c>
      <c r="AY1019" s="18" t="s">
        <v>131</v>
      </c>
      <c r="BE1019" s="172">
        <f>IF(N1019="základní",J1019,0)</f>
        <v>0</v>
      </c>
      <c r="BF1019" s="172">
        <f>IF(N1019="snížená",J1019,0)</f>
        <v>0</v>
      </c>
      <c r="BG1019" s="172">
        <f>IF(N1019="zákl. přenesená",J1019,0)</f>
        <v>0</v>
      </c>
      <c r="BH1019" s="172">
        <f>IF(N1019="sníž. přenesená",J1019,0)</f>
        <v>0</v>
      </c>
      <c r="BI1019" s="172">
        <f>IF(N1019="nulová",J1019,0)</f>
        <v>0</v>
      </c>
      <c r="BJ1019" s="18" t="s">
        <v>74</v>
      </c>
      <c r="BK1019" s="172">
        <f>ROUND(I1019*H1019,2)</f>
        <v>0</v>
      </c>
      <c r="BL1019" s="18" t="s">
        <v>138</v>
      </c>
      <c r="BM1019" s="18" t="s">
        <v>1207</v>
      </c>
    </row>
    <row r="1020" spans="2:47" s="1" customFormat="1" ht="13.5">
      <c r="B1020" s="35"/>
      <c r="D1020" s="191" t="s">
        <v>228</v>
      </c>
      <c r="F1020" s="225" t="s">
        <v>1206</v>
      </c>
      <c r="I1020" s="134"/>
      <c r="L1020" s="35"/>
      <c r="M1020" s="64"/>
      <c r="N1020" s="36"/>
      <c r="O1020" s="36"/>
      <c r="P1020" s="36"/>
      <c r="Q1020" s="36"/>
      <c r="R1020" s="36"/>
      <c r="S1020" s="36"/>
      <c r="T1020" s="65"/>
      <c r="AT1020" s="18" t="s">
        <v>228</v>
      </c>
      <c r="AU1020" s="18" t="s">
        <v>77</v>
      </c>
    </row>
    <row r="1021" spans="2:65" s="1" customFormat="1" ht="22.5" customHeight="1">
      <c r="B1021" s="160"/>
      <c r="C1021" s="161" t="s">
        <v>1208</v>
      </c>
      <c r="D1021" s="161" t="s">
        <v>133</v>
      </c>
      <c r="E1021" s="162" t="s">
        <v>485</v>
      </c>
      <c r="F1021" s="163" t="s">
        <v>1209</v>
      </c>
      <c r="G1021" s="164" t="s">
        <v>1050</v>
      </c>
      <c r="H1021" s="165">
        <v>36</v>
      </c>
      <c r="I1021" s="166"/>
      <c r="J1021" s="167">
        <f>ROUND(I1021*H1021,2)</f>
        <v>0</v>
      </c>
      <c r="K1021" s="163" t="s">
        <v>19</v>
      </c>
      <c r="L1021" s="35"/>
      <c r="M1021" s="168" t="s">
        <v>19</v>
      </c>
      <c r="N1021" s="169" t="s">
        <v>41</v>
      </c>
      <c r="O1021" s="36"/>
      <c r="P1021" s="170">
        <f>O1021*H1021</f>
        <v>0</v>
      </c>
      <c r="Q1021" s="170">
        <v>0</v>
      </c>
      <c r="R1021" s="170">
        <f>Q1021*H1021</f>
        <v>0</v>
      </c>
      <c r="S1021" s="170">
        <v>0</v>
      </c>
      <c r="T1021" s="171">
        <f>S1021*H1021</f>
        <v>0</v>
      </c>
      <c r="AR1021" s="18" t="s">
        <v>138</v>
      </c>
      <c r="AT1021" s="18" t="s">
        <v>133</v>
      </c>
      <c r="AU1021" s="18" t="s">
        <v>77</v>
      </c>
      <c r="AY1021" s="18" t="s">
        <v>131</v>
      </c>
      <c r="BE1021" s="172">
        <f>IF(N1021="základní",J1021,0)</f>
        <v>0</v>
      </c>
      <c r="BF1021" s="172">
        <f>IF(N1021="snížená",J1021,0)</f>
        <v>0</v>
      </c>
      <c r="BG1021" s="172">
        <f>IF(N1021="zákl. přenesená",J1021,0)</f>
        <v>0</v>
      </c>
      <c r="BH1021" s="172">
        <f>IF(N1021="sníž. přenesená",J1021,0)</f>
        <v>0</v>
      </c>
      <c r="BI1021" s="172">
        <f>IF(N1021="nulová",J1021,0)</f>
        <v>0</v>
      </c>
      <c r="BJ1021" s="18" t="s">
        <v>74</v>
      </c>
      <c r="BK1021" s="172">
        <f>ROUND(I1021*H1021,2)</f>
        <v>0</v>
      </c>
      <c r="BL1021" s="18" t="s">
        <v>138</v>
      </c>
      <c r="BM1021" s="18" t="s">
        <v>1210</v>
      </c>
    </row>
    <row r="1022" spans="2:47" s="1" customFormat="1" ht="13.5">
      <c r="B1022" s="35"/>
      <c r="D1022" s="191" t="s">
        <v>228</v>
      </c>
      <c r="F1022" s="225" t="s">
        <v>1209</v>
      </c>
      <c r="I1022" s="134"/>
      <c r="L1022" s="35"/>
      <c r="M1022" s="64"/>
      <c r="N1022" s="36"/>
      <c r="O1022" s="36"/>
      <c r="P1022" s="36"/>
      <c r="Q1022" s="36"/>
      <c r="R1022" s="36"/>
      <c r="S1022" s="36"/>
      <c r="T1022" s="65"/>
      <c r="AT1022" s="18" t="s">
        <v>228</v>
      </c>
      <c r="AU1022" s="18" t="s">
        <v>77</v>
      </c>
    </row>
    <row r="1023" spans="2:65" s="1" customFormat="1" ht="22.5" customHeight="1">
      <c r="B1023" s="160"/>
      <c r="C1023" s="161" t="s">
        <v>1211</v>
      </c>
      <c r="D1023" s="161" t="s">
        <v>133</v>
      </c>
      <c r="E1023" s="162" t="s">
        <v>493</v>
      </c>
      <c r="F1023" s="163" t="s">
        <v>1212</v>
      </c>
      <c r="G1023" s="164" t="s">
        <v>1050</v>
      </c>
      <c r="H1023" s="165">
        <v>97</v>
      </c>
      <c r="I1023" s="166"/>
      <c r="J1023" s="167">
        <f>ROUND(I1023*H1023,2)</f>
        <v>0</v>
      </c>
      <c r="K1023" s="163" t="s">
        <v>19</v>
      </c>
      <c r="L1023" s="35"/>
      <c r="M1023" s="168" t="s">
        <v>19</v>
      </c>
      <c r="N1023" s="169" t="s">
        <v>41</v>
      </c>
      <c r="O1023" s="36"/>
      <c r="P1023" s="170">
        <f>O1023*H1023</f>
        <v>0</v>
      </c>
      <c r="Q1023" s="170">
        <v>0</v>
      </c>
      <c r="R1023" s="170">
        <f>Q1023*H1023</f>
        <v>0</v>
      </c>
      <c r="S1023" s="170">
        <v>0</v>
      </c>
      <c r="T1023" s="171">
        <f>S1023*H1023</f>
        <v>0</v>
      </c>
      <c r="AR1023" s="18" t="s">
        <v>138</v>
      </c>
      <c r="AT1023" s="18" t="s">
        <v>133</v>
      </c>
      <c r="AU1023" s="18" t="s">
        <v>77</v>
      </c>
      <c r="AY1023" s="18" t="s">
        <v>131</v>
      </c>
      <c r="BE1023" s="172">
        <f>IF(N1023="základní",J1023,0)</f>
        <v>0</v>
      </c>
      <c r="BF1023" s="172">
        <f>IF(N1023="snížená",J1023,0)</f>
        <v>0</v>
      </c>
      <c r="BG1023" s="172">
        <f>IF(N1023="zákl. přenesená",J1023,0)</f>
        <v>0</v>
      </c>
      <c r="BH1023" s="172">
        <f>IF(N1023="sníž. přenesená",J1023,0)</f>
        <v>0</v>
      </c>
      <c r="BI1023" s="172">
        <f>IF(N1023="nulová",J1023,0)</f>
        <v>0</v>
      </c>
      <c r="BJ1023" s="18" t="s">
        <v>74</v>
      </c>
      <c r="BK1023" s="172">
        <f>ROUND(I1023*H1023,2)</f>
        <v>0</v>
      </c>
      <c r="BL1023" s="18" t="s">
        <v>138</v>
      </c>
      <c r="BM1023" s="18" t="s">
        <v>1213</v>
      </c>
    </row>
    <row r="1024" spans="2:47" s="1" customFormat="1" ht="13.5">
      <c r="B1024" s="35"/>
      <c r="D1024" s="191" t="s">
        <v>228</v>
      </c>
      <c r="F1024" s="225" t="s">
        <v>1212</v>
      </c>
      <c r="I1024" s="134"/>
      <c r="L1024" s="35"/>
      <c r="M1024" s="64"/>
      <c r="N1024" s="36"/>
      <c r="O1024" s="36"/>
      <c r="P1024" s="36"/>
      <c r="Q1024" s="36"/>
      <c r="R1024" s="36"/>
      <c r="S1024" s="36"/>
      <c r="T1024" s="65"/>
      <c r="AT1024" s="18" t="s">
        <v>228</v>
      </c>
      <c r="AU1024" s="18" t="s">
        <v>77</v>
      </c>
    </row>
    <row r="1025" spans="2:65" s="1" customFormat="1" ht="22.5" customHeight="1">
      <c r="B1025" s="160"/>
      <c r="C1025" s="161" t="s">
        <v>1214</v>
      </c>
      <c r="D1025" s="161" t="s">
        <v>133</v>
      </c>
      <c r="E1025" s="162" t="s">
        <v>502</v>
      </c>
      <c r="F1025" s="163" t="s">
        <v>1215</v>
      </c>
      <c r="G1025" s="164" t="s">
        <v>488</v>
      </c>
      <c r="H1025" s="165">
        <v>105</v>
      </c>
      <c r="I1025" s="166"/>
      <c r="J1025" s="167">
        <f>ROUND(I1025*H1025,2)</f>
        <v>0</v>
      </c>
      <c r="K1025" s="163" t="s">
        <v>19</v>
      </c>
      <c r="L1025" s="35"/>
      <c r="M1025" s="168" t="s">
        <v>19</v>
      </c>
      <c r="N1025" s="169" t="s">
        <v>41</v>
      </c>
      <c r="O1025" s="36"/>
      <c r="P1025" s="170">
        <f>O1025*H1025</f>
        <v>0</v>
      </c>
      <c r="Q1025" s="170">
        <v>0</v>
      </c>
      <c r="R1025" s="170">
        <f>Q1025*H1025</f>
        <v>0</v>
      </c>
      <c r="S1025" s="170">
        <v>0</v>
      </c>
      <c r="T1025" s="171">
        <f>S1025*H1025</f>
        <v>0</v>
      </c>
      <c r="AR1025" s="18" t="s">
        <v>138</v>
      </c>
      <c r="AT1025" s="18" t="s">
        <v>133</v>
      </c>
      <c r="AU1025" s="18" t="s">
        <v>77</v>
      </c>
      <c r="AY1025" s="18" t="s">
        <v>131</v>
      </c>
      <c r="BE1025" s="172">
        <f>IF(N1025="základní",J1025,0)</f>
        <v>0</v>
      </c>
      <c r="BF1025" s="172">
        <f>IF(N1025="snížená",J1025,0)</f>
        <v>0</v>
      </c>
      <c r="BG1025" s="172">
        <f>IF(N1025="zákl. přenesená",J1025,0)</f>
        <v>0</v>
      </c>
      <c r="BH1025" s="172">
        <f>IF(N1025="sníž. přenesená",J1025,0)</f>
        <v>0</v>
      </c>
      <c r="BI1025" s="172">
        <f>IF(N1025="nulová",J1025,0)</f>
        <v>0</v>
      </c>
      <c r="BJ1025" s="18" t="s">
        <v>74</v>
      </c>
      <c r="BK1025" s="172">
        <f>ROUND(I1025*H1025,2)</f>
        <v>0</v>
      </c>
      <c r="BL1025" s="18" t="s">
        <v>138</v>
      </c>
      <c r="BM1025" s="18" t="s">
        <v>1216</v>
      </c>
    </row>
    <row r="1026" spans="2:47" s="1" customFormat="1" ht="13.5">
      <c r="B1026" s="35"/>
      <c r="D1026" s="191" t="s">
        <v>228</v>
      </c>
      <c r="F1026" s="225" t="s">
        <v>1215</v>
      </c>
      <c r="I1026" s="134"/>
      <c r="L1026" s="35"/>
      <c r="M1026" s="64"/>
      <c r="N1026" s="36"/>
      <c r="O1026" s="36"/>
      <c r="P1026" s="36"/>
      <c r="Q1026" s="36"/>
      <c r="R1026" s="36"/>
      <c r="S1026" s="36"/>
      <c r="T1026" s="65"/>
      <c r="AT1026" s="18" t="s">
        <v>228</v>
      </c>
      <c r="AU1026" s="18" t="s">
        <v>77</v>
      </c>
    </row>
    <row r="1027" spans="2:65" s="1" customFormat="1" ht="22.5" customHeight="1">
      <c r="B1027" s="160"/>
      <c r="C1027" s="161" t="s">
        <v>1217</v>
      </c>
      <c r="D1027" s="161" t="s">
        <v>133</v>
      </c>
      <c r="E1027" s="162" t="s">
        <v>508</v>
      </c>
      <c r="F1027" s="163" t="s">
        <v>1218</v>
      </c>
      <c r="G1027" s="164" t="s">
        <v>488</v>
      </c>
      <c r="H1027" s="165">
        <v>70</v>
      </c>
      <c r="I1027" s="166"/>
      <c r="J1027" s="167">
        <f>ROUND(I1027*H1027,2)</f>
        <v>0</v>
      </c>
      <c r="K1027" s="163" t="s">
        <v>19</v>
      </c>
      <c r="L1027" s="35"/>
      <c r="M1027" s="168" t="s">
        <v>19</v>
      </c>
      <c r="N1027" s="169" t="s">
        <v>41</v>
      </c>
      <c r="O1027" s="36"/>
      <c r="P1027" s="170">
        <f>O1027*H1027</f>
        <v>0</v>
      </c>
      <c r="Q1027" s="170">
        <v>0</v>
      </c>
      <c r="R1027" s="170">
        <f>Q1027*H1027</f>
        <v>0</v>
      </c>
      <c r="S1027" s="170">
        <v>0</v>
      </c>
      <c r="T1027" s="171">
        <f>S1027*H1027</f>
        <v>0</v>
      </c>
      <c r="AR1027" s="18" t="s">
        <v>138</v>
      </c>
      <c r="AT1027" s="18" t="s">
        <v>133</v>
      </c>
      <c r="AU1027" s="18" t="s">
        <v>77</v>
      </c>
      <c r="AY1027" s="18" t="s">
        <v>131</v>
      </c>
      <c r="BE1027" s="172">
        <f>IF(N1027="základní",J1027,0)</f>
        <v>0</v>
      </c>
      <c r="BF1027" s="172">
        <f>IF(N1027="snížená",J1027,0)</f>
        <v>0</v>
      </c>
      <c r="BG1027" s="172">
        <f>IF(N1027="zákl. přenesená",J1027,0)</f>
        <v>0</v>
      </c>
      <c r="BH1027" s="172">
        <f>IF(N1027="sníž. přenesená",J1027,0)</f>
        <v>0</v>
      </c>
      <c r="BI1027" s="172">
        <f>IF(N1027="nulová",J1027,0)</f>
        <v>0</v>
      </c>
      <c r="BJ1027" s="18" t="s">
        <v>74</v>
      </c>
      <c r="BK1027" s="172">
        <f>ROUND(I1027*H1027,2)</f>
        <v>0</v>
      </c>
      <c r="BL1027" s="18" t="s">
        <v>138</v>
      </c>
      <c r="BM1027" s="18" t="s">
        <v>1219</v>
      </c>
    </row>
    <row r="1028" spans="2:47" s="1" customFormat="1" ht="13.5">
      <c r="B1028" s="35"/>
      <c r="D1028" s="191" t="s">
        <v>228</v>
      </c>
      <c r="F1028" s="225" t="s">
        <v>1218</v>
      </c>
      <c r="I1028" s="134"/>
      <c r="L1028" s="35"/>
      <c r="M1028" s="64"/>
      <c r="N1028" s="36"/>
      <c r="O1028" s="36"/>
      <c r="P1028" s="36"/>
      <c r="Q1028" s="36"/>
      <c r="R1028" s="36"/>
      <c r="S1028" s="36"/>
      <c r="T1028" s="65"/>
      <c r="AT1028" s="18" t="s">
        <v>228</v>
      </c>
      <c r="AU1028" s="18" t="s">
        <v>77</v>
      </c>
    </row>
    <row r="1029" spans="2:65" s="1" customFormat="1" ht="22.5" customHeight="1">
      <c r="B1029" s="160"/>
      <c r="C1029" s="161" t="s">
        <v>1220</v>
      </c>
      <c r="D1029" s="161" t="s">
        <v>133</v>
      </c>
      <c r="E1029" s="162" t="s">
        <v>513</v>
      </c>
      <c r="F1029" s="163" t="s">
        <v>1221</v>
      </c>
      <c r="G1029" s="164" t="s">
        <v>488</v>
      </c>
      <c r="H1029" s="165">
        <v>40</v>
      </c>
      <c r="I1029" s="166"/>
      <c r="J1029" s="167">
        <f>ROUND(I1029*H1029,2)</f>
        <v>0</v>
      </c>
      <c r="K1029" s="163" t="s">
        <v>19</v>
      </c>
      <c r="L1029" s="35"/>
      <c r="M1029" s="168" t="s">
        <v>19</v>
      </c>
      <c r="N1029" s="169" t="s">
        <v>41</v>
      </c>
      <c r="O1029" s="36"/>
      <c r="P1029" s="170">
        <f>O1029*H1029</f>
        <v>0</v>
      </c>
      <c r="Q1029" s="170">
        <v>0</v>
      </c>
      <c r="R1029" s="170">
        <f>Q1029*H1029</f>
        <v>0</v>
      </c>
      <c r="S1029" s="170">
        <v>0</v>
      </c>
      <c r="T1029" s="171">
        <f>S1029*H1029</f>
        <v>0</v>
      </c>
      <c r="AR1029" s="18" t="s">
        <v>138</v>
      </c>
      <c r="AT1029" s="18" t="s">
        <v>133</v>
      </c>
      <c r="AU1029" s="18" t="s">
        <v>77</v>
      </c>
      <c r="AY1029" s="18" t="s">
        <v>131</v>
      </c>
      <c r="BE1029" s="172">
        <f>IF(N1029="základní",J1029,0)</f>
        <v>0</v>
      </c>
      <c r="BF1029" s="172">
        <f>IF(N1029="snížená",J1029,0)</f>
        <v>0</v>
      </c>
      <c r="BG1029" s="172">
        <f>IF(N1029="zákl. přenesená",J1029,0)</f>
        <v>0</v>
      </c>
      <c r="BH1029" s="172">
        <f>IF(N1029="sníž. přenesená",J1029,0)</f>
        <v>0</v>
      </c>
      <c r="BI1029" s="172">
        <f>IF(N1029="nulová",J1029,0)</f>
        <v>0</v>
      </c>
      <c r="BJ1029" s="18" t="s">
        <v>74</v>
      </c>
      <c r="BK1029" s="172">
        <f>ROUND(I1029*H1029,2)</f>
        <v>0</v>
      </c>
      <c r="BL1029" s="18" t="s">
        <v>138</v>
      </c>
      <c r="BM1029" s="18" t="s">
        <v>1222</v>
      </c>
    </row>
    <row r="1030" spans="2:47" s="1" customFormat="1" ht="13.5">
      <c r="B1030" s="35"/>
      <c r="D1030" s="191" t="s">
        <v>228</v>
      </c>
      <c r="F1030" s="225" t="s">
        <v>1221</v>
      </c>
      <c r="I1030" s="134"/>
      <c r="L1030" s="35"/>
      <c r="M1030" s="64"/>
      <c r="N1030" s="36"/>
      <c r="O1030" s="36"/>
      <c r="P1030" s="36"/>
      <c r="Q1030" s="36"/>
      <c r="R1030" s="36"/>
      <c r="S1030" s="36"/>
      <c r="T1030" s="65"/>
      <c r="AT1030" s="18" t="s">
        <v>228</v>
      </c>
      <c r="AU1030" s="18" t="s">
        <v>77</v>
      </c>
    </row>
    <row r="1031" spans="2:65" s="1" customFormat="1" ht="22.5" customHeight="1">
      <c r="B1031" s="160"/>
      <c r="C1031" s="161" t="s">
        <v>1223</v>
      </c>
      <c r="D1031" s="161" t="s">
        <v>133</v>
      </c>
      <c r="E1031" s="162" t="s">
        <v>520</v>
      </c>
      <c r="F1031" s="163" t="s">
        <v>1224</v>
      </c>
      <c r="G1031" s="164" t="s">
        <v>1050</v>
      </c>
      <c r="H1031" s="165">
        <v>2</v>
      </c>
      <c r="I1031" s="166"/>
      <c r="J1031" s="167">
        <f>ROUND(I1031*H1031,2)</f>
        <v>0</v>
      </c>
      <c r="K1031" s="163" t="s">
        <v>19</v>
      </c>
      <c r="L1031" s="35"/>
      <c r="M1031" s="168" t="s">
        <v>19</v>
      </c>
      <c r="N1031" s="169" t="s">
        <v>41</v>
      </c>
      <c r="O1031" s="36"/>
      <c r="P1031" s="170">
        <f>O1031*H1031</f>
        <v>0</v>
      </c>
      <c r="Q1031" s="170">
        <v>0</v>
      </c>
      <c r="R1031" s="170">
        <f>Q1031*H1031</f>
        <v>0</v>
      </c>
      <c r="S1031" s="170">
        <v>0</v>
      </c>
      <c r="T1031" s="171">
        <f>S1031*H1031</f>
        <v>0</v>
      </c>
      <c r="AR1031" s="18" t="s">
        <v>138</v>
      </c>
      <c r="AT1031" s="18" t="s">
        <v>133</v>
      </c>
      <c r="AU1031" s="18" t="s">
        <v>77</v>
      </c>
      <c r="AY1031" s="18" t="s">
        <v>131</v>
      </c>
      <c r="BE1031" s="172">
        <f>IF(N1031="základní",J1031,0)</f>
        <v>0</v>
      </c>
      <c r="BF1031" s="172">
        <f>IF(N1031="snížená",J1031,0)</f>
        <v>0</v>
      </c>
      <c r="BG1031" s="172">
        <f>IF(N1031="zákl. přenesená",J1031,0)</f>
        <v>0</v>
      </c>
      <c r="BH1031" s="172">
        <f>IF(N1031="sníž. přenesená",J1031,0)</f>
        <v>0</v>
      </c>
      <c r="BI1031" s="172">
        <f>IF(N1031="nulová",J1031,0)</f>
        <v>0</v>
      </c>
      <c r="BJ1031" s="18" t="s">
        <v>74</v>
      </c>
      <c r="BK1031" s="172">
        <f>ROUND(I1031*H1031,2)</f>
        <v>0</v>
      </c>
      <c r="BL1031" s="18" t="s">
        <v>138</v>
      </c>
      <c r="BM1031" s="18" t="s">
        <v>1225</v>
      </c>
    </row>
    <row r="1032" spans="2:47" s="1" customFormat="1" ht="13.5">
      <c r="B1032" s="35"/>
      <c r="D1032" s="191" t="s">
        <v>228</v>
      </c>
      <c r="F1032" s="225" t="s">
        <v>1224</v>
      </c>
      <c r="I1032" s="134"/>
      <c r="L1032" s="35"/>
      <c r="M1032" s="64"/>
      <c r="N1032" s="36"/>
      <c r="O1032" s="36"/>
      <c r="P1032" s="36"/>
      <c r="Q1032" s="36"/>
      <c r="R1032" s="36"/>
      <c r="S1032" s="36"/>
      <c r="T1032" s="65"/>
      <c r="AT1032" s="18" t="s">
        <v>228</v>
      </c>
      <c r="AU1032" s="18" t="s">
        <v>77</v>
      </c>
    </row>
    <row r="1033" spans="2:65" s="1" customFormat="1" ht="22.5" customHeight="1">
      <c r="B1033" s="160"/>
      <c r="C1033" s="161" t="s">
        <v>1226</v>
      </c>
      <c r="D1033" s="161" t="s">
        <v>133</v>
      </c>
      <c r="E1033" s="162" t="s">
        <v>531</v>
      </c>
      <c r="F1033" s="163" t="s">
        <v>1227</v>
      </c>
      <c r="G1033" s="164" t="s">
        <v>1050</v>
      </c>
      <c r="H1033" s="165">
        <v>2</v>
      </c>
      <c r="I1033" s="166"/>
      <c r="J1033" s="167">
        <f>ROUND(I1033*H1033,2)</f>
        <v>0</v>
      </c>
      <c r="K1033" s="163" t="s">
        <v>19</v>
      </c>
      <c r="L1033" s="35"/>
      <c r="M1033" s="168" t="s">
        <v>19</v>
      </c>
      <c r="N1033" s="169" t="s">
        <v>41</v>
      </c>
      <c r="O1033" s="36"/>
      <c r="P1033" s="170">
        <f>O1033*H1033</f>
        <v>0</v>
      </c>
      <c r="Q1033" s="170">
        <v>0</v>
      </c>
      <c r="R1033" s="170">
        <f>Q1033*H1033</f>
        <v>0</v>
      </c>
      <c r="S1033" s="170">
        <v>0</v>
      </c>
      <c r="T1033" s="171">
        <f>S1033*H1033</f>
        <v>0</v>
      </c>
      <c r="AR1033" s="18" t="s">
        <v>138</v>
      </c>
      <c r="AT1033" s="18" t="s">
        <v>133</v>
      </c>
      <c r="AU1033" s="18" t="s">
        <v>77</v>
      </c>
      <c r="AY1033" s="18" t="s">
        <v>131</v>
      </c>
      <c r="BE1033" s="172">
        <f>IF(N1033="základní",J1033,0)</f>
        <v>0</v>
      </c>
      <c r="BF1033" s="172">
        <f>IF(N1033="snížená",J1033,0)</f>
        <v>0</v>
      </c>
      <c r="BG1033" s="172">
        <f>IF(N1033="zákl. přenesená",J1033,0)</f>
        <v>0</v>
      </c>
      <c r="BH1033" s="172">
        <f>IF(N1033="sníž. přenesená",J1033,0)</f>
        <v>0</v>
      </c>
      <c r="BI1033" s="172">
        <f>IF(N1033="nulová",J1033,0)</f>
        <v>0</v>
      </c>
      <c r="BJ1033" s="18" t="s">
        <v>74</v>
      </c>
      <c r="BK1033" s="172">
        <f>ROUND(I1033*H1033,2)</f>
        <v>0</v>
      </c>
      <c r="BL1033" s="18" t="s">
        <v>138</v>
      </c>
      <c r="BM1033" s="18" t="s">
        <v>1228</v>
      </c>
    </row>
    <row r="1034" spans="2:47" s="1" customFormat="1" ht="13.5">
      <c r="B1034" s="35"/>
      <c r="D1034" s="191" t="s">
        <v>228</v>
      </c>
      <c r="F1034" s="225" t="s">
        <v>1227</v>
      </c>
      <c r="I1034" s="134"/>
      <c r="L1034" s="35"/>
      <c r="M1034" s="64"/>
      <c r="N1034" s="36"/>
      <c r="O1034" s="36"/>
      <c r="P1034" s="36"/>
      <c r="Q1034" s="36"/>
      <c r="R1034" s="36"/>
      <c r="S1034" s="36"/>
      <c r="T1034" s="65"/>
      <c r="AT1034" s="18" t="s">
        <v>228</v>
      </c>
      <c r="AU1034" s="18" t="s">
        <v>77</v>
      </c>
    </row>
    <row r="1035" spans="2:65" s="1" customFormat="1" ht="22.5" customHeight="1">
      <c r="B1035" s="160"/>
      <c r="C1035" s="161" t="s">
        <v>1229</v>
      </c>
      <c r="D1035" s="161" t="s">
        <v>133</v>
      </c>
      <c r="E1035" s="162" t="s">
        <v>536</v>
      </c>
      <c r="F1035" s="163" t="s">
        <v>1230</v>
      </c>
      <c r="G1035" s="164" t="s">
        <v>1050</v>
      </c>
      <c r="H1035" s="165">
        <v>2</v>
      </c>
      <c r="I1035" s="166"/>
      <c r="J1035" s="167">
        <f>ROUND(I1035*H1035,2)</f>
        <v>0</v>
      </c>
      <c r="K1035" s="163" t="s">
        <v>19</v>
      </c>
      <c r="L1035" s="35"/>
      <c r="M1035" s="168" t="s">
        <v>19</v>
      </c>
      <c r="N1035" s="169" t="s">
        <v>41</v>
      </c>
      <c r="O1035" s="36"/>
      <c r="P1035" s="170">
        <f>O1035*H1035</f>
        <v>0</v>
      </c>
      <c r="Q1035" s="170">
        <v>0</v>
      </c>
      <c r="R1035" s="170">
        <f>Q1035*H1035</f>
        <v>0</v>
      </c>
      <c r="S1035" s="170">
        <v>0</v>
      </c>
      <c r="T1035" s="171">
        <f>S1035*H1035</f>
        <v>0</v>
      </c>
      <c r="AR1035" s="18" t="s">
        <v>138</v>
      </c>
      <c r="AT1035" s="18" t="s">
        <v>133</v>
      </c>
      <c r="AU1035" s="18" t="s">
        <v>77</v>
      </c>
      <c r="AY1035" s="18" t="s">
        <v>131</v>
      </c>
      <c r="BE1035" s="172">
        <f>IF(N1035="základní",J1035,0)</f>
        <v>0</v>
      </c>
      <c r="BF1035" s="172">
        <f>IF(N1035="snížená",J1035,0)</f>
        <v>0</v>
      </c>
      <c r="BG1035" s="172">
        <f>IF(N1035="zákl. přenesená",J1035,0)</f>
        <v>0</v>
      </c>
      <c r="BH1035" s="172">
        <f>IF(N1035="sníž. přenesená",J1035,0)</f>
        <v>0</v>
      </c>
      <c r="BI1035" s="172">
        <f>IF(N1035="nulová",J1035,0)</f>
        <v>0</v>
      </c>
      <c r="BJ1035" s="18" t="s">
        <v>74</v>
      </c>
      <c r="BK1035" s="172">
        <f>ROUND(I1035*H1035,2)</f>
        <v>0</v>
      </c>
      <c r="BL1035" s="18" t="s">
        <v>138</v>
      </c>
      <c r="BM1035" s="18" t="s">
        <v>1231</v>
      </c>
    </row>
    <row r="1036" spans="2:47" s="1" customFormat="1" ht="13.5">
      <c r="B1036" s="35"/>
      <c r="D1036" s="191" t="s">
        <v>228</v>
      </c>
      <c r="F1036" s="225" t="s">
        <v>1230</v>
      </c>
      <c r="I1036" s="134"/>
      <c r="L1036" s="35"/>
      <c r="M1036" s="64"/>
      <c r="N1036" s="36"/>
      <c r="O1036" s="36"/>
      <c r="P1036" s="36"/>
      <c r="Q1036" s="36"/>
      <c r="R1036" s="36"/>
      <c r="S1036" s="36"/>
      <c r="T1036" s="65"/>
      <c r="AT1036" s="18" t="s">
        <v>228</v>
      </c>
      <c r="AU1036" s="18" t="s">
        <v>77</v>
      </c>
    </row>
    <row r="1037" spans="2:65" s="1" customFormat="1" ht="22.5" customHeight="1">
      <c r="B1037" s="160"/>
      <c r="C1037" s="161" t="s">
        <v>1232</v>
      </c>
      <c r="D1037" s="161" t="s">
        <v>133</v>
      </c>
      <c r="E1037" s="162" t="s">
        <v>541</v>
      </c>
      <c r="F1037" s="163" t="s">
        <v>1233</v>
      </c>
      <c r="G1037" s="164" t="s">
        <v>1050</v>
      </c>
      <c r="H1037" s="165">
        <v>2</v>
      </c>
      <c r="I1037" s="166"/>
      <c r="J1037" s="167">
        <f>ROUND(I1037*H1037,2)</f>
        <v>0</v>
      </c>
      <c r="K1037" s="163" t="s">
        <v>19</v>
      </c>
      <c r="L1037" s="35"/>
      <c r="M1037" s="168" t="s">
        <v>19</v>
      </c>
      <c r="N1037" s="169" t="s">
        <v>41</v>
      </c>
      <c r="O1037" s="36"/>
      <c r="P1037" s="170">
        <f>O1037*H1037</f>
        <v>0</v>
      </c>
      <c r="Q1037" s="170">
        <v>0</v>
      </c>
      <c r="R1037" s="170">
        <f>Q1037*H1037</f>
        <v>0</v>
      </c>
      <c r="S1037" s="170">
        <v>0</v>
      </c>
      <c r="T1037" s="171">
        <f>S1037*H1037</f>
        <v>0</v>
      </c>
      <c r="AR1037" s="18" t="s">
        <v>138</v>
      </c>
      <c r="AT1037" s="18" t="s">
        <v>133</v>
      </c>
      <c r="AU1037" s="18" t="s">
        <v>77</v>
      </c>
      <c r="AY1037" s="18" t="s">
        <v>131</v>
      </c>
      <c r="BE1037" s="172">
        <f>IF(N1037="základní",J1037,0)</f>
        <v>0</v>
      </c>
      <c r="BF1037" s="172">
        <f>IF(N1037="snížená",J1037,0)</f>
        <v>0</v>
      </c>
      <c r="BG1037" s="172">
        <f>IF(N1037="zákl. přenesená",J1037,0)</f>
        <v>0</v>
      </c>
      <c r="BH1037" s="172">
        <f>IF(N1037="sníž. přenesená",J1037,0)</f>
        <v>0</v>
      </c>
      <c r="BI1037" s="172">
        <f>IF(N1037="nulová",J1037,0)</f>
        <v>0</v>
      </c>
      <c r="BJ1037" s="18" t="s">
        <v>74</v>
      </c>
      <c r="BK1037" s="172">
        <f>ROUND(I1037*H1037,2)</f>
        <v>0</v>
      </c>
      <c r="BL1037" s="18" t="s">
        <v>138</v>
      </c>
      <c r="BM1037" s="18" t="s">
        <v>1234</v>
      </c>
    </row>
    <row r="1038" spans="2:47" s="1" customFormat="1" ht="13.5">
      <c r="B1038" s="35"/>
      <c r="D1038" s="191" t="s">
        <v>228</v>
      </c>
      <c r="F1038" s="225" t="s">
        <v>1233</v>
      </c>
      <c r="I1038" s="134"/>
      <c r="L1038" s="35"/>
      <c r="M1038" s="64"/>
      <c r="N1038" s="36"/>
      <c r="O1038" s="36"/>
      <c r="P1038" s="36"/>
      <c r="Q1038" s="36"/>
      <c r="R1038" s="36"/>
      <c r="S1038" s="36"/>
      <c r="T1038" s="65"/>
      <c r="AT1038" s="18" t="s">
        <v>228</v>
      </c>
      <c r="AU1038" s="18" t="s">
        <v>77</v>
      </c>
    </row>
    <row r="1039" spans="2:65" s="1" customFormat="1" ht="22.5" customHeight="1">
      <c r="B1039" s="160"/>
      <c r="C1039" s="161" t="s">
        <v>1235</v>
      </c>
      <c r="D1039" s="161" t="s">
        <v>133</v>
      </c>
      <c r="E1039" s="162" t="s">
        <v>547</v>
      </c>
      <c r="F1039" s="163" t="s">
        <v>1236</v>
      </c>
      <c r="G1039" s="164" t="s">
        <v>1050</v>
      </c>
      <c r="H1039" s="165">
        <v>8</v>
      </c>
      <c r="I1039" s="166"/>
      <c r="J1039" s="167">
        <f>ROUND(I1039*H1039,2)</f>
        <v>0</v>
      </c>
      <c r="K1039" s="163" t="s">
        <v>19</v>
      </c>
      <c r="L1039" s="35"/>
      <c r="M1039" s="168" t="s">
        <v>19</v>
      </c>
      <c r="N1039" s="169" t="s">
        <v>41</v>
      </c>
      <c r="O1039" s="36"/>
      <c r="P1039" s="170">
        <f>O1039*H1039</f>
        <v>0</v>
      </c>
      <c r="Q1039" s="170">
        <v>0</v>
      </c>
      <c r="R1039" s="170">
        <f>Q1039*H1039</f>
        <v>0</v>
      </c>
      <c r="S1039" s="170">
        <v>0</v>
      </c>
      <c r="T1039" s="171">
        <f>S1039*H1039</f>
        <v>0</v>
      </c>
      <c r="AR1039" s="18" t="s">
        <v>138</v>
      </c>
      <c r="AT1039" s="18" t="s">
        <v>133</v>
      </c>
      <c r="AU1039" s="18" t="s">
        <v>77</v>
      </c>
      <c r="AY1039" s="18" t="s">
        <v>131</v>
      </c>
      <c r="BE1039" s="172">
        <f>IF(N1039="základní",J1039,0)</f>
        <v>0</v>
      </c>
      <c r="BF1039" s="172">
        <f>IF(N1039="snížená",J1039,0)</f>
        <v>0</v>
      </c>
      <c r="BG1039" s="172">
        <f>IF(N1039="zákl. přenesená",J1039,0)</f>
        <v>0</v>
      </c>
      <c r="BH1039" s="172">
        <f>IF(N1039="sníž. přenesená",J1039,0)</f>
        <v>0</v>
      </c>
      <c r="BI1039" s="172">
        <f>IF(N1039="nulová",J1039,0)</f>
        <v>0</v>
      </c>
      <c r="BJ1039" s="18" t="s">
        <v>74</v>
      </c>
      <c r="BK1039" s="172">
        <f>ROUND(I1039*H1039,2)</f>
        <v>0</v>
      </c>
      <c r="BL1039" s="18" t="s">
        <v>138</v>
      </c>
      <c r="BM1039" s="18" t="s">
        <v>1237</v>
      </c>
    </row>
    <row r="1040" spans="2:47" s="1" customFormat="1" ht="13.5">
      <c r="B1040" s="35"/>
      <c r="D1040" s="191" t="s">
        <v>228</v>
      </c>
      <c r="F1040" s="225" t="s">
        <v>1236</v>
      </c>
      <c r="I1040" s="134"/>
      <c r="L1040" s="35"/>
      <c r="M1040" s="64"/>
      <c r="N1040" s="36"/>
      <c r="O1040" s="36"/>
      <c r="P1040" s="36"/>
      <c r="Q1040" s="36"/>
      <c r="R1040" s="36"/>
      <c r="S1040" s="36"/>
      <c r="T1040" s="65"/>
      <c r="AT1040" s="18" t="s">
        <v>228</v>
      </c>
      <c r="AU1040" s="18" t="s">
        <v>77</v>
      </c>
    </row>
    <row r="1041" spans="2:65" s="1" customFormat="1" ht="22.5" customHeight="1">
      <c r="B1041" s="160"/>
      <c r="C1041" s="161" t="s">
        <v>1238</v>
      </c>
      <c r="D1041" s="161" t="s">
        <v>133</v>
      </c>
      <c r="E1041" s="162" t="s">
        <v>554</v>
      </c>
      <c r="F1041" s="163" t="s">
        <v>1239</v>
      </c>
      <c r="G1041" s="164" t="s">
        <v>1050</v>
      </c>
      <c r="H1041" s="165">
        <v>1</v>
      </c>
      <c r="I1041" s="166"/>
      <c r="J1041" s="167">
        <f>ROUND(I1041*H1041,2)</f>
        <v>0</v>
      </c>
      <c r="K1041" s="163" t="s">
        <v>19</v>
      </c>
      <c r="L1041" s="35"/>
      <c r="M1041" s="168" t="s">
        <v>19</v>
      </c>
      <c r="N1041" s="169" t="s">
        <v>41</v>
      </c>
      <c r="O1041" s="36"/>
      <c r="P1041" s="170">
        <f>O1041*H1041</f>
        <v>0</v>
      </c>
      <c r="Q1041" s="170">
        <v>0</v>
      </c>
      <c r="R1041" s="170">
        <f>Q1041*H1041</f>
        <v>0</v>
      </c>
      <c r="S1041" s="170">
        <v>0</v>
      </c>
      <c r="T1041" s="171">
        <f>S1041*H1041</f>
        <v>0</v>
      </c>
      <c r="AR1041" s="18" t="s">
        <v>138</v>
      </c>
      <c r="AT1041" s="18" t="s">
        <v>133</v>
      </c>
      <c r="AU1041" s="18" t="s">
        <v>77</v>
      </c>
      <c r="AY1041" s="18" t="s">
        <v>131</v>
      </c>
      <c r="BE1041" s="172">
        <f>IF(N1041="základní",J1041,0)</f>
        <v>0</v>
      </c>
      <c r="BF1041" s="172">
        <f>IF(N1041="snížená",J1041,0)</f>
        <v>0</v>
      </c>
      <c r="BG1041" s="172">
        <f>IF(N1041="zákl. přenesená",J1041,0)</f>
        <v>0</v>
      </c>
      <c r="BH1041" s="172">
        <f>IF(N1041="sníž. přenesená",J1041,0)</f>
        <v>0</v>
      </c>
      <c r="BI1041" s="172">
        <f>IF(N1041="nulová",J1041,0)</f>
        <v>0</v>
      </c>
      <c r="BJ1041" s="18" t="s">
        <v>74</v>
      </c>
      <c r="BK1041" s="172">
        <f>ROUND(I1041*H1041,2)</f>
        <v>0</v>
      </c>
      <c r="BL1041" s="18" t="s">
        <v>138</v>
      </c>
      <c r="BM1041" s="18" t="s">
        <v>1240</v>
      </c>
    </row>
    <row r="1042" spans="2:47" s="1" customFormat="1" ht="13.5">
      <c r="B1042" s="35"/>
      <c r="D1042" s="191" t="s">
        <v>228</v>
      </c>
      <c r="F1042" s="225" t="s">
        <v>1239</v>
      </c>
      <c r="I1042" s="134"/>
      <c r="L1042" s="35"/>
      <c r="M1042" s="64"/>
      <c r="N1042" s="36"/>
      <c r="O1042" s="36"/>
      <c r="P1042" s="36"/>
      <c r="Q1042" s="36"/>
      <c r="R1042" s="36"/>
      <c r="S1042" s="36"/>
      <c r="T1042" s="65"/>
      <c r="AT1042" s="18" t="s">
        <v>228</v>
      </c>
      <c r="AU1042" s="18" t="s">
        <v>77</v>
      </c>
    </row>
    <row r="1043" spans="2:65" s="1" customFormat="1" ht="22.5" customHeight="1">
      <c r="B1043" s="160"/>
      <c r="C1043" s="161" t="s">
        <v>1241</v>
      </c>
      <c r="D1043" s="161" t="s">
        <v>133</v>
      </c>
      <c r="E1043" s="162" t="s">
        <v>560</v>
      </c>
      <c r="F1043" s="163" t="s">
        <v>1242</v>
      </c>
      <c r="G1043" s="164" t="s">
        <v>1050</v>
      </c>
      <c r="H1043" s="165">
        <v>1</v>
      </c>
      <c r="I1043" s="166"/>
      <c r="J1043" s="167">
        <f>ROUND(I1043*H1043,2)</f>
        <v>0</v>
      </c>
      <c r="K1043" s="163" t="s">
        <v>19</v>
      </c>
      <c r="L1043" s="35"/>
      <c r="M1043" s="168" t="s">
        <v>19</v>
      </c>
      <c r="N1043" s="169" t="s">
        <v>41</v>
      </c>
      <c r="O1043" s="36"/>
      <c r="P1043" s="170">
        <f>O1043*H1043</f>
        <v>0</v>
      </c>
      <c r="Q1043" s="170">
        <v>0</v>
      </c>
      <c r="R1043" s="170">
        <f>Q1043*H1043</f>
        <v>0</v>
      </c>
      <c r="S1043" s="170">
        <v>0</v>
      </c>
      <c r="T1043" s="171">
        <f>S1043*H1043</f>
        <v>0</v>
      </c>
      <c r="AR1043" s="18" t="s">
        <v>138</v>
      </c>
      <c r="AT1043" s="18" t="s">
        <v>133</v>
      </c>
      <c r="AU1043" s="18" t="s">
        <v>77</v>
      </c>
      <c r="AY1043" s="18" t="s">
        <v>131</v>
      </c>
      <c r="BE1043" s="172">
        <f>IF(N1043="základní",J1043,0)</f>
        <v>0</v>
      </c>
      <c r="BF1043" s="172">
        <f>IF(N1043="snížená",J1043,0)</f>
        <v>0</v>
      </c>
      <c r="BG1043" s="172">
        <f>IF(N1043="zákl. přenesená",J1043,0)</f>
        <v>0</v>
      </c>
      <c r="BH1043" s="172">
        <f>IF(N1043="sníž. přenesená",J1043,0)</f>
        <v>0</v>
      </c>
      <c r="BI1043" s="172">
        <f>IF(N1043="nulová",J1043,0)</f>
        <v>0</v>
      </c>
      <c r="BJ1043" s="18" t="s">
        <v>74</v>
      </c>
      <c r="BK1043" s="172">
        <f>ROUND(I1043*H1043,2)</f>
        <v>0</v>
      </c>
      <c r="BL1043" s="18" t="s">
        <v>138</v>
      </c>
      <c r="BM1043" s="18" t="s">
        <v>1243</v>
      </c>
    </row>
    <row r="1044" spans="2:47" s="1" customFormat="1" ht="13.5">
      <c r="B1044" s="35"/>
      <c r="D1044" s="191" t="s">
        <v>228</v>
      </c>
      <c r="F1044" s="225" t="s">
        <v>1242</v>
      </c>
      <c r="I1044" s="134"/>
      <c r="L1044" s="35"/>
      <c r="M1044" s="64"/>
      <c r="N1044" s="36"/>
      <c r="O1044" s="36"/>
      <c r="P1044" s="36"/>
      <c r="Q1044" s="36"/>
      <c r="R1044" s="36"/>
      <c r="S1044" s="36"/>
      <c r="T1044" s="65"/>
      <c r="AT1044" s="18" t="s">
        <v>228</v>
      </c>
      <c r="AU1044" s="18" t="s">
        <v>77</v>
      </c>
    </row>
    <row r="1045" spans="2:65" s="1" customFormat="1" ht="22.5" customHeight="1">
      <c r="B1045" s="160"/>
      <c r="C1045" s="161" t="s">
        <v>1244</v>
      </c>
      <c r="D1045" s="161" t="s">
        <v>133</v>
      </c>
      <c r="E1045" s="162" t="s">
        <v>564</v>
      </c>
      <c r="F1045" s="163" t="s">
        <v>1245</v>
      </c>
      <c r="G1045" s="164" t="s">
        <v>1050</v>
      </c>
      <c r="H1045" s="165">
        <v>80</v>
      </c>
      <c r="I1045" s="166"/>
      <c r="J1045" s="167">
        <f>ROUND(I1045*H1045,2)</f>
        <v>0</v>
      </c>
      <c r="K1045" s="163" t="s">
        <v>19</v>
      </c>
      <c r="L1045" s="35"/>
      <c r="M1045" s="168" t="s">
        <v>19</v>
      </c>
      <c r="N1045" s="169" t="s">
        <v>41</v>
      </c>
      <c r="O1045" s="36"/>
      <c r="P1045" s="170">
        <f>O1045*H1045</f>
        <v>0</v>
      </c>
      <c r="Q1045" s="170">
        <v>0</v>
      </c>
      <c r="R1045" s="170">
        <f>Q1045*H1045</f>
        <v>0</v>
      </c>
      <c r="S1045" s="170">
        <v>0</v>
      </c>
      <c r="T1045" s="171">
        <f>S1045*H1045</f>
        <v>0</v>
      </c>
      <c r="AR1045" s="18" t="s">
        <v>138</v>
      </c>
      <c r="AT1045" s="18" t="s">
        <v>133</v>
      </c>
      <c r="AU1045" s="18" t="s">
        <v>77</v>
      </c>
      <c r="AY1045" s="18" t="s">
        <v>131</v>
      </c>
      <c r="BE1045" s="172">
        <f>IF(N1045="základní",J1045,0)</f>
        <v>0</v>
      </c>
      <c r="BF1045" s="172">
        <f>IF(N1045="snížená",J1045,0)</f>
        <v>0</v>
      </c>
      <c r="BG1045" s="172">
        <f>IF(N1045="zákl. přenesená",J1045,0)</f>
        <v>0</v>
      </c>
      <c r="BH1045" s="172">
        <f>IF(N1045="sníž. přenesená",J1045,0)</f>
        <v>0</v>
      </c>
      <c r="BI1045" s="172">
        <f>IF(N1045="nulová",J1045,0)</f>
        <v>0</v>
      </c>
      <c r="BJ1045" s="18" t="s">
        <v>74</v>
      </c>
      <c r="BK1045" s="172">
        <f>ROUND(I1045*H1045,2)</f>
        <v>0</v>
      </c>
      <c r="BL1045" s="18" t="s">
        <v>138</v>
      </c>
      <c r="BM1045" s="18" t="s">
        <v>1246</v>
      </c>
    </row>
    <row r="1046" spans="2:47" s="1" customFormat="1" ht="13.5">
      <c r="B1046" s="35"/>
      <c r="D1046" s="191" t="s">
        <v>228</v>
      </c>
      <c r="F1046" s="225" t="s">
        <v>1245</v>
      </c>
      <c r="I1046" s="134"/>
      <c r="L1046" s="35"/>
      <c r="M1046" s="64"/>
      <c r="N1046" s="36"/>
      <c r="O1046" s="36"/>
      <c r="P1046" s="36"/>
      <c r="Q1046" s="36"/>
      <c r="R1046" s="36"/>
      <c r="S1046" s="36"/>
      <c r="T1046" s="65"/>
      <c r="AT1046" s="18" t="s">
        <v>228</v>
      </c>
      <c r="AU1046" s="18" t="s">
        <v>77</v>
      </c>
    </row>
    <row r="1047" spans="2:65" s="1" customFormat="1" ht="22.5" customHeight="1">
      <c r="B1047" s="160"/>
      <c r="C1047" s="161" t="s">
        <v>1247</v>
      </c>
      <c r="D1047" s="161" t="s">
        <v>133</v>
      </c>
      <c r="E1047" s="162" t="s">
        <v>1248</v>
      </c>
      <c r="F1047" s="163" t="s">
        <v>1249</v>
      </c>
      <c r="G1047" s="164" t="s">
        <v>1050</v>
      </c>
      <c r="H1047" s="165">
        <v>1</v>
      </c>
      <c r="I1047" s="166"/>
      <c r="J1047" s="167">
        <f>ROUND(I1047*H1047,2)</f>
        <v>0</v>
      </c>
      <c r="K1047" s="163" t="s">
        <v>19</v>
      </c>
      <c r="L1047" s="35"/>
      <c r="M1047" s="168" t="s">
        <v>19</v>
      </c>
      <c r="N1047" s="169" t="s">
        <v>41</v>
      </c>
      <c r="O1047" s="36"/>
      <c r="P1047" s="170">
        <f>O1047*H1047</f>
        <v>0</v>
      </c>
      <c r="Q1047" s="170">
        <v>0</v>
      </c>
      <c r="R1047" s="170">
        <f>Q1047*H1047</f>
        <v>0</v>
      </c>
      <c r="S1047" s="170">
        <v>0</v>
      </c>
      <c r="T1047" s="171">
        <f>S1047*H1047</f>
        <v>0</v>
      </c>
      <c r="AR1047" s="18" t="s">
        <v>138</v>
      </c>
      <c r="AT1047" s="18" t="s">
        <v>133</v>
      </c>
      <c r="AU1047" s="18" t="s">
        <v>77</v>
      </c>
      <c r="AY1047" s="18" t="s">
        <v>131</v>
      </c>
      <c r="BE1047" s="172">
        <f>IF(N1047="základní",J1047,0)</f>
        <v>0</v>
      </c>
      <c r="BF1047" s="172">
        <f>IF(N1047="snížená",J1047,0)</f>
        <v>0</v>
      </c>
      <c r="BG1047" s="172">
        <f>IF(N1047="zákl. přenesená",J1047,0)</f>
        <v>0</v>
      </c>
      <c r="BH1047" s="172">
        <f>IF(N1047="sníž. přenesená",J1047,0)</f>
        <v>0</v>
      </c>
      <c r="BI1047" s="172">
        <f>IF(N1047="nulová",J1047,0)</f>
        <v>0</v>
      </c>
      <c r="BJ1047" s="18" t="s">
        <v>74</v>
      </c>
      <c r="BK1047" s="172">
        <f>ROUND(I1047*H1047,2)</f>
        <v>0</v>
      </c>
      <c r="BL1047" s="18" t="s">
        <v>138</v>
      </c>
      <c r="BM1047" s="18" t="s">
        <v>1250</v>
      </c>
    </row>
    <row r="1048" spans="2:47" s="1" customFormat="1" ht="13.5">
      <c r="B1048" s="35"/>
      <c r="D1048" s="191" t="s">
        <v>228</v>
      </c>
      <c r="F1048" s="225" t="s">
        <v>1249</v>
      </c>
      <c r="I1048" s="134"/>
      <c r="L1048" s="35"/>
      <c r="M1048" s="64"/>
      <c r="N1048" s="36"/>
      <c r="O1048" s="36"/>
      <c r="P1048" s="36"/>
      <c r="Q1048" s="36"/>
      <c r="R1048" s="36"/>
      <c r="S1048" s="36"/>
      <c r="T1048" s="65"/>
      <c r="AT1048" s="18" t="s">
        <v>228</v>
      </c>
      <c r="AU1048" s="18" t="s">
        <v>77</v>
      </c>
    </row>
    <row r="1049" spans="2:65" s="1" customFormat="1" ht="22.5" customHeight="1">
      <c r="B1049" s="160"/>
      <c r="C1049" s="161" t="s">
        <v>1251</v>
      </c>
      <c r="D1049" s="161" t="s">
        <v>133</v>
      </c>
      <c r="E1049" s="162" t="s">
        <v>1252</v>
      </c>
      <c r="F1049" s="163" t="s">
        <v>1253</v>
      </c>
      <c r="G1049" s="164" t="s">
        <v>1050</v>
      </c>
      <c r="H1049" s="165">
        <v>1</v>
      </c>
      <c r="I1049" s="166"/>
      <c r="J1049" s="167">
        <f>ROUND(I1049*H1049,2)</f>
        <v>0</v>
      </c>
      <c r="K1049" s="163" t="s">
        <v>19</v>
      </c>
      <c r="L1049" s="35"/>
      <c r="M1049" s="168" t="s">
        <v>19</v>
      </c>
      <c r="N1049" s="169" t="s">
        <v>41</v>
      </c>
      <c r="O1049" s="36"/>
      <c r="P1049" s="170">
        <f>O1049*H1049</f>
        <v>0</v>
      </c>
      <c r="Q1049" s="170">
        <v>0</v>
      </c>
      <c r="R1049" s="170">
        <f>Q1049*H1049</f>
        <v>0</v>
      </c>
      <c r="S1049" s="170">
        <v>0</v>
      </c>
      <c r="T1049" s="171">
        <f>S1049*H1049</f>
        <v>0</v>
      </c>
      <c r="AR1049" s="18" t="s">
        <v>138</v>
      </c>
      <c r="AT1049" s="18" t="s">
        <v>133</v>
      </c>
      <c r="AU1049" s="18" t="s">
        <v>77</v>
      </c>
      <c r="AY1049" s="18" t="s">
        <v>131</v>
      </c>
      <c r="BE1049" s="172">
        <f>IF(N1049="základní",J1049,0)</f>
        <v>0</v>
      </c>
      <c r="BF1049" s="172">
        <f>IF(N1049="snížená",J1049,0)</f>
        <v>0</v>
      </c>
      <c r="BG1049" s="172">
        <f>IF(N1049="zákl. přenesená",J1049,0)</f>
        <v>0</v>
      </c>
      <c r="BH1049" s="172">
        <f>IF(N1049="sníž. přenesená",J1049,0)</f>
        <v>0</v>
      </c>
      <c r="BI1049" s="172">
        <f>IF(N1049="nulová",J1049,0)</f>
        <v>0</v>
      </c>
      <c r="BJ1049" s="18" t="s">
        <v>74</v>
      </c>
      <c r="BK1049" s="172">
        <f>ROUND(I1049*H1049,2)</f>
        <v>0</v>
      </c>
      <c r="BL1049" s="18" t="s">
        <v>138</v>
      </c>
      <c r="BM1049" s="18" t="s">
        <v>1254</v>
      </c>
    </row>
    <row r="1050" spans="2:47" s="1" customFormat="1" ht="13.5">
      <c r="B1050" s="35"/>
      <c r="D1050" s="191" t="s">
        <v>228</v>
      </c>
      <c r="F1050" s="225" t="s">
        <v>1253</v>
      </c>
      <c r="I1050" s="134"/>
      <c r="L1050" s="35"/>
      <c r="M1050" s="64"/>
      <c r="N1050" s="36"/>
      <c r="O1050" s="36"/>
      <c r="P1050" s="36"/>
      <c r="Q1050" s="36"/>
      <c r="R1050" s="36"/>
      <c r="S1050" s="36"/>
      <c r="T1050" s="65"/>
      <c r="AT1050" s="18" t="s">
        <v>228</v>
      </c>
      <c r="AU1050" s="18" t="s">
        <v>77</v>
      </c>
    </row>
    <row r="1051" spans="2:65" s="1" customFormat="1" ht="22.5" customHeight="1">
      <c r="B1051" s="160"/>
      <c r="C1051" s="161" t="s">
        <v>1255</v>
      </c>
      <c r="D1051" s="161" t="s">
        <v>133</v>
      </c>
      <c r="E1051" s="162" t="s">
        <v>1256</v>
      </c>
      <c r="F1051" s="163" t="s">
        <v>1257</v>
      </c>
      <c r="G1051" s="164" t="s">
        <v>1050</v>
      </c>
      <c r="H1051" s="165">
        <v>1</v>
      </c>
      <c r="I1051" s="166"/>
      <c r="J1051" s="167">
        <f>ROUND(I1051*H1051,2)</f>
        <v>0</v>
      </c>
      <c r="K1051" s="163" t="s">
        <v>19</v>
      </c>
      <c r="L1051" s="35"/>
      <c r="M1051" s="168" t="s">
        <v>19</v>
      </c>
      <c r="N1051" s="169" t="s">
        <v>41</v>
      </c>
      <c r="O1051" s="36"/>
      <c r="P1051" s="170">
        <f>O1051*H1051</f>
        <v>0</v>
      </c>
      <c r="Q1051" s="170">
        <v>0</v>
      </c>
      <c r="R1051" s="170">
        <f>Q1051*H1051</f>
        <v>0</v>
      </c>
      <c r="S1051" s="170">
        <v>0</v>
      </c>
      <c r="T1051" s="171">
        <f>S1051*H1051</f>
        <v>0</v>
      </c>
      <c r="AR1051" s="18" t="s">
        <v>138</v>
      </c>
      <c r="AT1051" s="18" t="s">
        <v>133</v>
      </c>
      <c r="AU1051" s="18" t="s">
        <v>77</v>
      </c>
      <c r="AY1051" s="18" t="s">
        <v>131</v>
      </c>
      <c r="BE1051" s="172">
        <f>IF(N1051="základní",J1051,0)</f>
        <v>0</v>
      </c>
      <c r="BF1051" s="172">
        <f>IF(N1051="snížená",J1051,0)</f>
        <v>0</v>
      </c>
      <c r="BG1051" s="172">
        <f>IF(N1051="zákl. přenesená",J1051,0)</f>
        <v>0</v>
      </c>
      <c r="BH1051" s="172">
        <f>IF(N1051="sníž. přenesená",J1051,0)</f>
        <v>0</v>
      </c>
      <c r="BI1051" s="172">
        <f>IF(N1051="nulová",J1051,0)</f>
        <v>0</v>
      </c>
      <c r="BJ1051" s="18" t="s">
        <v>74</v>
      </c>
      <c r="BK1051" s="172">
        <f>ROUND(I1051*H1051,2)</f>
        <v>0</v>
      </c>
      <c r="BL1051" s="18" t="s">
        <v>138</v>
      </c>
      <c r="BM1051" s="18" t="s">
        <v>1258</v>
      </c>
    </row>
    <row r="1052" spans="2:47" s="1" customFormat="1" ht="13.5">
      <c r="B1052" s="35"/>
      <c r="D1052" s="191" t="s">
        <v>228</v>
      </c>
      <c r="F1052" s="225" t="s">
        <v>1257</v>
      </c>
      <c r="I1052" s="134"/>
      <c r="L1052" s="35"/>
      <c r="M1052" s="64"/>
      <c r="N1052" s="36"/>
      <c r="O1052" s="36"/>
      <c r="P1052" s="36"/>
      <c r="Q1052" s="36"/>
      <c r="R1052" s="36"/>
      <c r="S1052" s="36"/>
      <c r="T1052" s="65"/>
      <c r="AT1052" s="18" t="s">
        <v>228</v>
      </c>
      <c r="AU1052" s="18" t="s">
        <v>77</v>
      </c>
    </row>
    <row r="1053" spans="2:65" s="1" customFormat="1" ht="22.5" customHeight="1">
      <c r="B1053" s="160"/>
      <c r="C1053" s="161" t="s">
        <v>1259</v>
      </c>
      <c r="D1053" s="161" t="s">
        <v>133</v>
      </c>
      <c r="E1053" s="162" t="s">
        <v>1260</v>
      </c>
      <c r="F1053" s="163" t="s">
        <v>1261</v>
      </c>
      <c r="G1053" s="164" t="s">
        <v>1050</v>
      </c>
      <c r="H1053" s="165">
        <v>1</v>
      </c>
      <c r="I1053" s="166"/>
      <c r="J1053" s="167">
        <f>ROUND(I1053*H1053,2)</f>
        <v>0</v>
      </c>
      <c r="K1053" s="163" t="s">
        <v>19</v>
      </c>
      <c r="L1053" s="35"/>
      <c r="M1053" s="168" t="s">
        <v>19</v>
      </c>
      <c r="N1053" s="169" t="s">
        <v>41</v>
      </c>
      <c r="O1053" s="36"/>
      <c r="P1053" s="170">
        <f>O1053*H1053</f>
        <v>0</v>
      </c>
      <c r="Q1053" s="170">
        <v>0</v>
      </c>
      <c r="R1053" s="170">
        <f>Q1053*H1053</f>
        <v>0</v>
      </c>
      <c r="S1053" s="170">
        <v>0</v>
      </c>
      <c r="T1053" s="171">
        <f>S1053*H1053</f>
        <v>0</v>
      </c>
      <c r="AR1053" s="18" t="s">
        <v>138</v>
      </c>
      <c r="AT1053" s="18" t="s">
        <v>133</v>
      </c>
      <c r="AU1053" s="18" t="s">
        <v>77</v>
      </c>
      <c r="AY1053" s="18" t="s">
        <v>131</v>
      </c>
      <c r="BE1053" s="172">
        <f>IF(N1053="základní",J1053,0)</f>
        <v>0</v>
      </c>
      <c r="BF1053" s="172">
        <f>IF(N1053="snížená",J1053,0)</f>
        <v>0</v>
      </c>
      <c r="BG1053" s="172">
        <f>IF(N1053="zákl. přenesená",J1053,0)</f>
        <v>0</v>
      </c>
      <c r="BH1053" s="172">
        <f>IF(N1053="sníž. přenesená",J1053,0)</f>
        <v>0</v>
      </c>
      <c r="BI1053" s="172">
        <f>IF(N1053="nulová",J1053,0)</f>
        <v>0</v>
      </c>
      <c r="BJ1053" s="18" t="s">
        <v>74</v>
      </c>
      <c r="BK1053" s="172">
        <f>ROUND(I1053*H1053,2)</f>
        <v>0</v>
      </c>
      <c r="BL1053" s="18" t="s">
        <v>138</v>
      </c>
      <c r="BM1053" s="18" t="s">
        <v>1262</v>
      </c>
    </row>
    <row r="1054" spans="2:47" s="1" customFormat="1" ht="13.5">
      <c r="B1054" s="35"/>
      <c r="D1054" s="191" t="s">
        <v>228</v>
      </c>
      <c r="F1054" s="225" t="s">
        <v>1261</v>
      </c>
      <c r="I1054" s="134"/>
      <c r="L1054" s="35"/>
      <c r="M1054" s="64"/>
      <c r="N1054" s="36"/>
      <c r="O1054" s="36"/>
      <c r="P1054" s="36"/>
      <c r="Q1054" s="36"/>
      <c r="R1054" s="36"/>
      <c r="S1054" s="36"/>
      <c r="T1054" s="65"/>
      <c r="AT1054" s="18" t="s">
        <v>228</v>
      </c>
      <c r="AU1054" s="18" t="s">
        <v>77</v>
      </c>
    </row>
    <row r="1055" spans="2:65" s="1" customFormat="1" ht="22.5" customHeight="1">
      <c r="B1055" s="160"/>
      <c r="C1055" s="161" t="s">
        <v>1263</v>
      </c>
      <c r="D1055" s="161" t="s">
        <v>133</v>
      </c>
      <c r="E1055" s="162" t="s">
        <v>1264</v>
      </c>
      <c r="F1055" s="163" t="s">
        <v>1265</v>
      </c>
      <c r="G1055" s="164" t="s">
        <v>1050</v>
      </c>
      <c r="H1055" s="165">
        <v>2</v>
      </c>
      <c r="I1055" s="166"/>
      <c r="J1055" s="167">
        <f>ROUND(I1055*H1055,2)</f>
        <v>0</v>
      </c>
      <c r="K1055" s="163" t="s">
        <v>19</v>
      </c>
      <c r="L1055" s="35"/>
      <c r="M1055" s="168" t="s">
        <v>19</v>
      </c>
      <c r="N1055" s="169" t="s">
        <v>41</v>
      </c>
      <c r="O1055" s="36"/>
      <c r="P1055" s="170">
        <f>O1055*H1055</f>
        <v>0</v>
      </c>
      <c r="Q1055" s="170">
        <v>0</v>
      </c>
      <c r="R1055" s="170">
        <f>Q1055*H1055</f>
        <v>0</v>
      </c>
      <c r="S1055" s="170">
        <v>0</v>
      </c>
      <c r="T1055" s="171">
        <f>S1055*H1055</f>
        <v>0</v>
      </c>
      <c r="AR1055" s="18" t="s">
        <v>138</v>
      </c>
      <c r="AT1055" s="18" t="s">
        <v>133</v>
      </c>
      <c r="AU1055" s="18" t="s">
        <v>77</v>
      </c>
      <c r="AY1055" s="18" t="s">
        <v>131</v>
      </c>
      <c r="BE1055" s="172">
        <f>IF(N1055="základní",J1055,0)</f>
        <v>0</v>
      </c>
      <c r="BF1055" s="172">
        <f>IF(N1055="snížená",J1055,0)</f>
        <v>0</v>
      </c>
      <c r="BG1055" s="172">
        <f>IF(N1055="zákl. přenesená",J1055,0)</f>
        <v>0</v>
      </c>
      <c r="BH1055" s="172">
        <f>IF(N1055="sníž. přenesená",J1055,0)</f>
        <v>0</v>
      </c>
      <c r="BI1055" s="172">
        <f>IF(N1055="nulová",J1055,0)</f>
        <v>0</v>
      </c>
      <c r="BJ1055" s="18" t="s">
        <v>74</v>
      </c>
      <c r="BK1055" s="172">
        <f>ROUND(I1055*H1055,2)</f>
        <v>0</v>
      </c>
      <c r="BL1055" s="18" t="s">
        <v>138</v>
      </c>
      <c r="BM1055" s="18" t="s">
        <v>1266</v>
      </c>
    </row>
    <row r="1056" spans="2:47" s="1" customFormat="1" ht="13.5">
      <c r="B1056" s="35"/>
      <c r="D1056" s="191" t="s">
        <v>228</v>
      </c>
      <c r="F1056" s="225" t="s">
        <v>1265</v>
      </c>
      <c r="I1056" s="134"/>
      <c r="L1056" s="35"/>
      <c r="M1056" s="64"/>
      <c r="N1056" s="36"/>
      <c r="O1056" s="36"/>
      <c r="P1056" s="36"/>
      <c r="Q1056" s="36"/>
      <c r="R1056" s="36"/>
      <c r="S1056" s="36"/>
      <c r="T1056" s="65"/>
      <c r="AT1056" s="18" t="s">
        <v>228</v>
      </c>
      <c r="AU1056" s="18" t="s">
        <v>77</v>
      </c>
    </row>
    <row r="1057" spans="2:65" s="1" customFormat="1" ht="22.5" customHeight="1">
      <c r="B1057" s="160"/>
      <c r="C1057" s="161" t="s">
        <v>1267</v>
      </c>
      <c r="D1057" s="161" t="s">
        <v>133</v>
      </c>
      <c r="E1057" s="162" t="s">
        <v>1268</v>
      </c>
      <c r="F1057" s="163" t="s">
        <v>1269</v>
      </c>
      <c r="G1057" s="164" t="s">
        <v>1050</v>
      </c>
      <c r="H1057" s="165">
        <v>1</v>
      </c>
      <c r="I1057" s="166"/>
      <c r="J1057" s="167">
        <f>ROUND(I1057*H1057,2)</f>
        <v>0</v>
      </c>
      <c r="K1057" s="163" t="s">
        <v>19</v>
      </c>
      <c r="L1057" s="35"/>
      <c r="M1057" s="168" t="s">
        <v>19</v>
      </c>
      <c r="N1057" s="169" t="s">
        <v>41</v>
      </c>
      <c r="O1057" s="36"/>
      <c r="P1057" s="170">
        <f>O1057*H1057</f>
        <v>0</v>
      </c>
      <c r="Q1057" s="170">
        <v>0</v>
      </c>
      <c r="R1057" s="170">
        <f>Q1057*H1057</f>
        <v>0</v>
      </c>
      <c r="S1057" s="170">
        <v>0</v>
      </c>
      <c r="T1057" s="171">
        <f>S1057*H1057</f>
        <v>0</v>
      </c>
      <c r="AR1057" s="18" t="s">
        <v>138</v>
      </c>
      <c r="AT1057" s="18" t="s">
        <v>133</v>
      </c>
      <c r="AU1057" s="18" t="s">
        <v>77</v>
      </c>
      <c r="AY1057" s="18" t="s">
        <v>131</v>
      </c>
      <c r="BE1057" s="172">
        <f>IF(N1057="základní",J1057,0)</f>
        <v>0</v>
      </c>
      <c r="BF1057" s="172">
        <f>IF(N1057="snížená",J1057,0)</f>
        <v>0</v>
      </c>
      <c r="BG1057" s="172">
        <f>IF(N1057="zákl. přenesená",J1057,0)</f>
        <v>0</v>
      </c>
      <c r="BH1057" s="172">
        <f>IF(N1057="sníž. přenesená",J1057,0)</f>
        <v>0</v>
      </c>
      <c r="BI1057" s="172">
        <f>IF(N1057="nulová",J1057,0)</f>
        <v>0</v>
      </c>
      <c r="BJ1057" s="18" t="s">
        <v>74</v>
      </c>
      <c r="BK1057" s="172">
        <f>ROUND(I1057*H1057,2)</f>
        <v>0</v>
      </c>
      <c r="BL1057" s="18" t="s">
        <v>138</v>
      </c>
      <c r="BM1057" s="18" t="s">
        <v>1270</v>
      </c>
    </row>
    <row r="1058" spans="2:47" s="1" customFormat="1" ht="13.5">
      <c r="B1058" s="35"/>
      <c r="D1058" s="191" t="s">
        <v>228</v>
      </c>
      <c r="F1058" s="225" t="s">
        <v>1269</v>
      </c>
      <c r="I1058" s="134"/>
      <c r="L1058" s="35"/>
      <c r="M1058" s="64"/>
      <c r="N1058" s="36"/>
      <c r="O1058" s="36"/>
      <c r="P1058" s="36"/>
      <c r="Q1058" s="36"/>
      <c r="R1058" s="36"/>
      <c r="S1058" s="36"/>
      <c r="T1058" s="65"/>
      <c r="AT1058" s="18" t="s">
        <v>228</v>
      </c>
      <c r="AU1058" s="18" t="s">
        <v>77</v>
      </c>
    </row>
    <row r="1059" spans="2:65" s="1" customFormat="1" ht="22.5" customHeight="1">
      <c r="B1059" s="160"/>
      <c r="C1059" s="161" t="s">
        <v>1271</v>
      </c>
      <c r="D1059" s="161" t="s">
        <v>133</v>
      </c>
      <c r="E1059" s="162" t="s">
        <v>1272</v>
      </c>
      <c r="F1059" s="163" t="s">
        <v>1273</v>
      </c>
      <c r="G1059" s="164" t="s">
        <v>1050</v>
      </c>
      <c r="H1059" s="165">
        <v>3</v>
      </c>
      <c r="I1059" s="166"/>
      <c r="J1059" s="167">
        <f>ROUND(I1059*H1059,2)</f>
        <v>0</v>
      </c>
      <c r="K1059" s="163" t="s">
        <v>19</v>
      </c>
      <c r="L1059" s="35"/>
      <c r="M1059" s="168" t="s">
        <v>19</v>
      </c>
      <c r="N1059" s="169" t="s">
        <v>41</v>
      </c>
      <c r="O1059" s="36"/>
      <c r="P1059" s="170">
        <f>O1059*H1059</f>
        <v>0</v>
      </c>
      <c r="Q1059" s="170">
        <v>0</v>
      </c>
      <c r="R1059" s="170">
        <f>Q1059*H1059</f>
        <v>0</v>
      </c>
      <c r="S1059" s="170">
        <v>0</v>
      </c>
      <c r="T1059" s="171">
        <f>S1059*H1059</f>
        <v>0</v>
      </c>
      <c r="AR1059" s="18" t="s">
        <v>138</v>
      </c>
      <c r="AT1059" s="18" t="s">
        <v>133</v>
      </c>
      <c r="AU1059" s="18" t="s">
        <v>77</v>
      </c>
      <c r="AY1059" s="18" t="s">
        <v>131</v>
      </c>
      <c r="BE1059" s="172">
        <f>IF(N1059="základní",J1059,0)</f>
        <v>0</v>
      </c>
      <c r="BF1059" s="172">
        <f>IF(N1059="snížená",J1059,0)</f>
        <v>0</v>
      </c>
      <c r="BG1059" s="172">
        <f>IF(N1059="zákl. přenesená",J1059,0)</f>
        <v>0</v>
      </c>
      <c r="BH1059" s="172">
        <f>IF(N1059="sníž. přenesená",J1059,0)</f>
        <v>0</v>
      </c>
      <c r="BI1059" s="172">
        <f>IF(N1059="nulová",J1059,0)</f>
        <v>0</v>
      </c>
      <c r="BJ1059" s="18" t="s">
        <v>74</v>
      </c>
      <c r="BK1059" s="172">
        <f>ROUND(I1059*H1059,2)</f>
        <v>0</v>
      </c>
      <c r="BL1059" s="18" t="s">
        <v>138</v>
      </c>
      <c r="BM1059" s="18" t="s">
        <v>1274</v>
      </c>
    </row>
    <row r="1060" spans="2:47" s="1" customFormat="1" ht="13.5">
      <c r="B1060" s="35"/>
      <c r="D1060" s="191" t="s">
        <v>228</v>
      </c>
      <c r="F1060" s="225" t="s">
        <v>1273</v>
      </c>
      <c r="I1060" s="134"/>
      <c r="L1060" s="35"/>
      <c r="M1060" s="64"/>
      <c r="N1060" s="36"/>
      <c r="O1060" s="36"/>
      <c r="P1060" s="36"/>
      <c r="Q1060" s="36"/>
      <c r="R1060" s="36"/>
      <c r="S1060" s="36"/>
      <c r="T1060" s="65"/>
      <c r="AT1060" s="18" t="s">
        <v>228</v>
      </c>
      <c r="AU1060" s="18" t="s">
        <v>77</v>
      </c>
    </row>
    <row r="1061" spans="2:65" s="1" customFormat="1" ht="22.5" customHeight="1">
      <c r="B1061" s="160"/>
      <c r="C1061" s="161" t="s">
        <v>1275</v>
      </c>
      <c r="D1061" s="161" t="s">
        <v>133</v>
      </c>
      <c r="E1061" s="162" t="s">
        <v>1276</v>
      </c>
      <c r="F1061" s="163" t="s">
        <v>1277</v>
      </c>
      <c r="G1061" s="164" t="s">
        <v>1050</v>
      </c>
      <c r="H1061" s="165">
        <v>4</v>
      </c>
      <c r="I1061" s="166"/>
      <c r="J1061" s="167">
        <f>ROUND(I1061*H1061,2)</f>
        <v>0</v>
      </c>
      <c r="K1061" s="163" t="s">
        <v>19</v>
      </c>
      <c r="L1061" s="35"/>
      <c r="M1061" s="168" t="s">
        <v>19</v>
      </c>
      <c r="N1061" s="169" t="s">
        <v>41</v>
      </c>
      <c r="O1061" s="36"/>
      <c r="P1061" s="170">
        <f>O1061*H1061</f>
        <v>0</v>
      </c>
      <c r="Q1061" s="170">
        <v>0</v>
      </c>
      <c r="R1061" s="170">
        <f>Q1061*H1061</f>
        <v>0</v>
      </c>
      <c r="S1061" s="170">
        <v>0</v>
      </c>
      <c r="T1061" s="171">
        <f>S1061*H1061</f>
        <v>0</v>
      </c>
      <c r="AR1061" s="18" t="s">
        <v>138</v>
      </c>
      <c r="AT1061" s="18" t="s">
        <v>133</v>
      </c>
      <c r="AU1061" s="18" t="s">
        <v>77</v>
      </c>
      <c r="AY1061" s="18" t="s">
        <v>131</v>
      </c>
      <c r="BE1061" s="172">
        <f>IF(N1061="základní",J1061,0)</f>
        <v>0</v>
      </c>
      <c r="BF1061" s="172">
        <f>IF(N1061="snížená",J1061,0)</f>
        <v>0</v>
      </c>
      <c r="BG1061" s="172">
        <f>IF(N1061="zákl. přenesená",J1061,0)</f>
        <v>0</v>
      </c>
      <c r="BH1061" s="172">
        <f>IF(N1061="sníž. přenesená",J1061,0)</f>
        <v>0</v>
      </c>
      <c r="BI1061" s="172">
        <f>IF(N1061="nulová",J1061,0)</f>
        <v>0</v>
      </c>
      <c r="BJ1061" s="18" t="s">
        <v>74</v>
      </c>
      <c r="BK1061" s="172">
        <f>ROUND(I1061*H1061,2)</f>
        <v>0</v>
      </c>
      <c r="BL1061" s="18" t="s">
        <v>138</v>
      </c>
      <c r="BM1061" s="18" t="s">
        <v>1278</v>
      </c>
    </row>
    <row r="1062" spans="2:47" s="1" customFormat="1" ht="13.5">
      <c r="B1062" s="35"/>
      <c r="D1062" s="191" t="s">
        <v>228</v>
      </c>
      <c r="F1062" s="225" t="s">
        <v>1277</v>
      </c>
      <c r="I1062" s="134"/>
      <c r="L1062" s="35"/>
      <c r="M1062" s="64"/>
      <c r="N1062" s="36"/>
      <c r="O1062" s="36"/>
      <c r="P1062" s="36"/>
      <c r="Q1062" s="36"/>
      <c r="R1062" s="36"/>
      <c r="S1062" s="36"/>
      <c r="T1062" s="65"/>
      <c r="AT1062" s="18" t="s">
        <v>228</v>
      </c>
      <c r="AU1062" s="18" t="s">
        <v>77</v>
      </c>
    </row>
    <row r="1063" spans="2:65" s="1" customFormat="1" ht="22.5" customHeight="1">
      <c r="B1063" s="160"/>
      <c r="C1063" s="161" t="s">
        <v>1279</v>
      </c>
      <c r="D1063" s="161" t="s">
        <v>133</v>
      </c>
      <c r="E1063" s="162" t="s">
        <v>1280</v>
      </c>
      <c r="F1063" s="163" t="s">
        <v>1281</v>
      </c>
      <c r="G1063" s="164" t="s">
        <v>1050</v>
      </c>
      <c r="H1063" s="165">
        <v>1</v>
      </c>
      <c r="I1063" s="166"/>
      <c r="J1063" s="167">
        <f>ROUND(I1063*H1063,2)</f>
        <v>0</v>
      </c>
      <c r="K1063" s="163" t="s">
        <v>19</v>
      </c>
      <c r="L1063" s="35"/>
      <c r="M1063" s="168" t="s">
        <v>19</v>
      </c>
      <c r="N1063" s="169" t="s">
        <v>41</v>
      </c>
      <c r="O1063" s="36"/>
      <c r="P1063" s="170">
        <f>O1063*H1063</f>
        <v>0</v>
      </c>
      <c r="Q1063" s="170">
        <v>0</v>
      </c>
      <c r="R1063" s="170">
        <f>Q1063*H1063</f>
        <v>0</v>
      </c>
      <c r="S1063" s="170">
        <v>0</v>
      </c>
      <c r="T1063" s="171">
        <f>S1063*H1063</f>
        <v>0</v>
      </c>
      <c r="AR1063" s="18" t="s">
        <v>138</v>
      </c>
      <c r="AT1063" s="18" t="s">
        <v>133</v>
      </c>
      <c r="AU1063" s="18" t="s">
        <v>77</v>
      </c>
      <c r="AY1063" s="18" t="s">
        <v>131</v>
      </c>
      <c r="BE1063" s="172">
        <f>IF(N1063="základní",J1063,0)</f>
        <v>0</v>
      </c>
      <c r="BF1063" s="172">
        <f>IF(N1063="snížená",J1063,0)</f>
        <v>0</v>
      </c>
      <c r="BG1063" s="172">
        <f>IF(N1063="zákl. přenesená",J1063,0)</f>
        <v>0</v>
      </c>
      <c r="BH1063" s="172">
        <f>IF(N1063="sníž. přenesená",J1063,0)</f>
        <v>0</v>
      </c>
      <c r="BI1063" s="172">
        <f>IF(N1063="nulová",J1063,0)</f>
        <v>0</v>
      </c>
      <c r="BJ1063" s="18" t="s">
        <v>74</v>
      </c>
      <c r="BK1063" s="172">
        <f>ROUND(I1063*H1063,2)</f>
        <v>0</v>
      </c>
      <c r="BL1063" s="18" t="s">
        <v>138</v>
      </c>
      <c r="BM1063" s="18" t="s">
        <v>1282</v>
      </c>
    </row>
    <row r="1064" spans="2:47" s="1" customFormat="1" ht="13.5">
      <c r="B1064" s="35"/>
      <c r="D1064" s="191" t="s">
        <v>228</v>
      </c>
      <c r="F1064" s="225" t="s">
        <v>1281</v>
      </c>
      <c r="I1064" s="134"/>
      <c r="L1064" s="35"/>
      <c r="M1064" s="64"/>
      <c r="N1064" s="36"/>
      <c r="O1064" s="36"/>
      <c r="P1064" s="36"/>
      <c r="Q1064" s="36"/>
      <c r="R1064" s="36"/>
      <c r="S1064" s="36"/>
      <c r="T1064" s="65"/>
      <c r="AT1064" s="18" t="s">
        <v>228</v>
      </c>
      <c r="AU1064" s="18" t="s">
        <v>77</v>
      </c>
    </row>
    <row r="1065" spans="2:65" s="1" customFormat="1" ht="22.5" customHeight="1">
      <c r="B1065" s="160"/>
      <c r="C1065" s="161" t="s">
        <v>1283</v>
      </c>
      <c r="D1065" s="161" t="s">
        <v>133</v>
      </c>
      <c r="E1065" s="162" t="s">
        <v>1284</v>
      </c>
      <c r="F1065" s="163" t="s">
        <v>1285</v>
      </c>
      <c r="G1065" s="164" t="s">
        <v>1050</v>
      </c>
      <c r="H1065" s="165">
        <v>1</v>
      </c>
      <c r="I1065" s="166"/>
      <c r="J1065" s="167">
        <f>ROUND(I1065*H1065,2)</f>
        <v>0</v>
      </c>
      <c r="K1065" s="163" t="s">
        <v>19</v>
      </c>
      <c r="L1065" s="35"/>
      <c r="M1065" s="168" t="s">
        <v>19</v>
      </c>
      <c r="N1065" s="169" t="s">
        <v>41</v>
      </c>
      <c r="O1065" s="36"/>
      <c r="P1065" s="170">
        <f>O1065*H1065</f>
        <v>0</v>
      </c>
      <c r="Q1065" s="170">
        <v>0</v>
      </c>
      <c r="R1065" s="170">
        <f>Q1065*H1065</f>
        <v>0</v>
      </c>
      <c r="S1065" s="170">
        <v>0</v>
      </c>
      <c r="T1065" s="171">
        <f>S1065*H1065</f>
        <v>0</v>
      </c>
      <c r="AR1065" s="18" t="s">
        <v>138</v>
      </c>
      <c r="AT1065" s="18" t="s">
        <v>133</v>
      </c>
      <c r="AU1065" s="18" t="s">
        <v>77</v>
      </c>
      <c r="AY1065" s="18" t="s">
        <v>131</v>
      </c>
      <c r="BE1065" s="172">
        <f>IF(N1065="základní",J1065,0)</f>
        <v>0</v>
      </c>
      <c r="BF1065" s="172">
        <f>IF(N1065="snížená",J1065,0)</f>
        <v>0</v>
      </c>
      <c r="BG1065" s="172">
        <f>IF(N1065="zákl. přenesená",J1065,0)</f>
        <v>0</v>
      </c>
      <c r="BH1065" s="172">
        <f>IF(N1065="sníž. přenesená",J1065,0)</f>
        <v>0</v>
      </c>
      <c r="BI1065" s="172">
        <f>IF(N1065="nulová",J1065,0)</f>
        <v>0</v>
      </c>
      <c r="BJ1065" s="18" t="s">
        <v>74</v>
      </c>
      <c r="BK1065" s="172">
        <f>ROUND(I1065*H1065,2)</f>
        <v>0</v>
      </c>
      <c r="BL1065" s="18" t="s">
        <v>138</v>
      </c>
      <c r="BM1065" s="18" t="s">
        <v>1286</v>
      </c>
    </row>
    <row r="1066" spans="2:47" s="1" customFormat="1" ht="13.5">
      <c r="B1066" s="35"/>
      <c r="D1066" s="191" t="s">
        <v>228</v>
      </c>
      <c r="F1066" s="225" t="s">
        <v>1285</v>
      </c>
      <c r="I1066" s="134"/>
      <c r="L1066" s="35"/>
      <c r="M1066" s="64"/>
      <c r="N1066" s="36"/>
      <c r="O1066" s="36"/>
      <c r="P1066" s="36"/>
      <c r="Q1066" s="36"/>
      <c r="R1066" s="36"/>
      <c r="S1066" s="36"/>
      <c r="T1066" s="65"/>
      <c r="AT1066" s="18" t="s">
        <v>228</v>
      </c>
      <c r="AU1066" s="18" t="s">
        <v>77</v>
      </c>
    </row>
    <row r="1067" spans="2:65" s="1" customFormat="1" ht="22.5" customHeight="1">
      <c r="B1067" s="160"/>
      <c r="C1067" s="161" t="s">
        <v>1287</v>
      </c>
      <c r="D1067" s="161" t="s">
        <v>133</v>
      </c>
      <c r="E1067" s="162" t="s">
        <v>1288</v>
      </c>
      <c r="F1067" s="163" t="s">
        <v>1289</v>
      </c>
      <c r="G1067" s="164" t="s">
        <v>1050</v>
      </c>
      <c r="H1067" s="165">
        <v>1</v>
      </c>
      <c r="I1067" s="166"/>
      <c r="J1067" s="167">
        <f>ROUND(I1067*H1067,2)</f>
        <v>0</v>
      </c>
      <c r="K1067" s="163" t="s">
        <v>19</v>
      </c>
      <c r="L1067" s="35"/>
      <c r="M1067" s="168" t="s">
        <v>19</v>
      </c>
      <c r="N1067" s="169" t="s">
        <v>41</v>
      </c>
      <c r="O1067" s="36"/>
      <c r="P1067" s="170">
        <f>O1067*H1067</f>
        <v>0</v>
      </c>
      <c r="Q1067" s="170">
        <v>0</v>
      </c>
      <c r="R1067" s="170">
        <f>Q1067*H1067</f>
        <v>0</v>
      </c>
      <c r="S1067" s="170">
        <v>0</v>
      </c>
      <c r="T1067" s="171">
        <f>S1067*H1067</f>
        <v>0</v>
      </c>
      <c r="AR1067" s="18" t="s">
        <v>138</v>
      </c>
      <c r="AT1067" s="18" t="s">
        <v>133</v>
      </c>
      <c r="AU1067" s="18" t="s">
        <v>77</v>
      </c>
      <c r="AY1067" s="18" t="s">
        <v>131</v>
      </c>
      <c r="BE1067" s="172">
        <f>IF(N1067="základní",J1067,0)</f>
        <v>0</v>
      </c>
      <c r="BF1067" s="172">
        <f>IF(N1067="snížená",J1067,0)</f>
        <v>0</v>
      </c>
      <c r="BG1067" s="172">
        <f>IF(N1067="zákl. přenesená",J1067,0)</f>
        <v>0</v>
      </c>
      <c r="BH1067" s="172">
        <f>IF(N1067="sníž. přenesená",J1067,0)</f>
        <v>0</v>
      </c>
      <c r="BI1067" s="172">
        <f>IF(N1067="nulová",J1067,0)</f>
        <v>0</v>
      </c>
      <c r="BJ1067" s="18" t="s">
        <v>74</v>
      </c>
      <c r="BK1067" s="172">
        <f>ROUND(I1067*H1067,2)</f>
        <v>0</v>
      </c>
      <c r="BL1067" s="18" t="s">
        <v>138</v>
      </c>
      <c r="BM1067" s="18" t="s">
        <v>1290</v>
      </c>
    </row>
    <row r="1068" spans="2:47" s="1" customFormat="1" ht="13.5">
      <c r="B1068" s="35"/>
      <c r="D1068" s="191" t="s">
        <v>228</v>
      </c>
      <c r="F1068" s="225" t="s">
        <v>1289</v>
      </c>
      <c r="I1068" s="134"/>
      <c r="L1068" s="35"/>
      <c r="M1068" s="64"/>
      <c r="N1068" s="36"/>
      <c r="O1068" s="36"/>
      <c r="P1068" s="36"/>
      <c r="Q1068" s="36"/>
      <c r="R1068" s="36"/>
      <c r="S1068" s="36"/>
      <c r="T1068" s="65"/>
      <c r="AT1068" s="18" t="s">
        <v>228</v>
      </c>
      <c r="AU1068" s="18" t="s">
        <v>77</v>
      </c>
    </row>
    <row r="1069" spans="2:65" s="1" customFormat="1" ht="22.5" customHeight="1">
      <c r="B1069" s="160"/>
      <c r="C1069" s="161" t="s">
        <v>1291</v>
      </c>
      <c r="D1069" s="161" t="s">
        <v>133</v>
      </c>
      <c r="E1069" s="162" t="s">
        <v>1292</v>
      </c>
      <c r="F1069" s="163" t="s">
        <v>1293</v>
      </c>
      <c r="G1069" s="164" t="s">
        <v>1050</v>
      </c>
      <c r="H1069" s="165">
        <v>4</v>
      </c>
      <c r="I1069" s="166"/>
      <c r="J1069" s="167">
        <f>ROUND(I1069*H1069,2)</f>
        <v>0</v>
      </c>
      <c r="K1069" s="163" t="s">
        <v>19</v>
      </c>
      <c r="L1069" s="35"/>
      <c r="M1069" s="168" t="s">
        <v>19</v>
      </c>
      <c r="N1069" s="169" t="s">
        <v>41</v>
      </c>
      <c r="O1069" s="36"/>
      <c r="P1069" s="170">
        <f>O1069*H1069</f>
        <v>0</v>
      </c>
      <c r="Q1069" s="170">
        <v>0</v>
      </c>
      <c r="R1069" s="170">
        <f>Q1069*H1069</f>
        <v>0</v>
      </c>
      <c r="S1069" s="170">
        <v>0</v>
      </c>
      <c r="T1069" s="171">
        <f>S1069*H1069</f>
        <v>0</v>
      </c>
      <c r="AR1069" s="18" t="s">
        <v>138</v>
      </c>
      <c r="AT1069" s="18" t="s">
        <v>133</v>
      </c>
      <c r="AU1069" s="18" t="s">
        <v>77</v>
      </c>
      <c r="AY1069" s="18" t="s">
        <v>131</v>
      </c>
      <c r="BE1069" s="172">
        <f>IF(N1069="základní",J1069,0)</f>
        <v>0</v>
      </c>
      <c r="BF1069" s="172">
        <f>IF(N1069="snížená",J1069,0)</f>
        <v>0</v>
      </c>
      <c r="BG1069" s="172">
        <f>IF(N1069="zákl. přenesená",J1069,0)</f>
        <v>0</v>
      </c>
      <c r="BH1069" s="172">
        <f>IF(N1069="sníž. přenesená",J1069,0)</f>
        <v>0</v>
      </c>
      <c r="BI1069" s="172">
        <f>IF(N1069="nulová",J1069,0)</f>
        <v>0</v>
      </c>
      <c r="BJ1069" s="18" t="s">
        <v>74</v>
      </c>
      <c r="BK1069" s="172">
        <f>ROUND(I1069*H1069,2)</f>
        <v>0</v>
      </c>
      <c r="BL1069" s="18" t="s">
        <v>138</v>
      </c>
      <c r="BM1069" s="18" t="s">
        <v>1294</v>
      </c>
    </row>
    <row r="1070" spans="2:47" s="1" customFormat="1" ht="13.5">
      <c r="B1070" s="35"/>
      <c r="D1070" s="191" t="s">
        <v>228</v>
      </c>
      <c r="F1070" s="225" t="s">
        <v>1293</v>
      </c>
      <c r="I1070" s="134"/>
      <c r="L1070" s="35"/>
      <c r="M1070" s="64"/>
      <c r="N1070" s="36"/>
      <c r="O1070" s="36"/>
      <c r="P1070" s="36"/>
      <c r="Q1070" s="36"/>
      <c r="R1070" s="36"/>
      <c r="S1070" s="36"/>
      <c r="T1070" s="65"/>
      <c r="AT1070" s="18" t="s">
        <v>228</v>
      </c>
      <c r="AU1070" s="18" t="s">
        <v>77</v>
      </c>
    </row>
    <row r="1071" spans="2:65" s="1" customFormat="1" ht="22.5" customHeight="1">
      <c r="B1071" s="160"/>
      <c r="C1071" s="161" t="s">
        <v>1295</v>
      </c>
      <c r="D1071" s="161" t="s">
        <v>133</v>
      </c>
      <c r="E1071" s="162" t="s">
        <v>1296</v>
      </c>
      <c r="F1071" s="163" t="s">
        <v>1297</v>
      </c>
      <c r="G1071" s="164" t="s">
        <v>1050</v>
      </c>
      <c r="H1071" s="165">
        <v>4</v>
      </c>
      <c r="I1071" s="166"/>
      <c r="J1071" s="167">
        <f>ROUND(I1071*H1071,2)</f>
        <v>0</v>
      </c>
      <c r="K1071" s="163" t="s">
        <v>19</v>
      </c>
      <c r="L1071" s="35"/>
      <c r="M1071" s="168" t="s">
        <v>19</v>
      </c>
      <c r="N1071" s="169" t="s">
        <v>41</v>
      </c>
      <c r="O1071" s="36"/>
      <c r="P1071" s="170">
        <f>O1071*H1071</f>
        <v>0</v>
      </c>
      <c r="Q1071" s="170">
        <v>0</v>
      </c>
      <c r="R1071" s="170">
        <f>Q1071*H1071</f>
        <v>0</v>
      </c>
      <c r="S1071" s="170">
        <v>0</v>
      </c>
      <c r="T1071" s="171">
        <f>S1071*H1071</f>
        <v>0</v>
      </c>
      <c r="AR1071" s="18" t="s">
        <v>138</v>
      </c>
      <c r="AT1071" s="18" t="s">
        <v>133</v>
      </c>
      <c r="AU1071" s="18" t="s">
        <v>77</v>
      </c>
      <c r="AY1071" s="18" t="s">
        <v>131</v>
      </c>
      <c r="BE1071" s="172">
        <f>IF(N1071="základní",J1071,0)</f>
        <v>0</v>
      </c>
      <c r="BF1071" s="172">
        <f>IF(N1071="snížená",J1071,0)</f>
        <v>0</v>
      </c>
      <c r="BG1071" s="172">
        <f>IF(N1071="zákl. přenesená",J1071,0)</f>
        <v>0</v>
      </c>
      <c r="BH1071" s="172">
        <f>IF(N1071="sníž. přenesená",J1071,0)</f>
        <v>0</v>
      </c>
      <c r="BI1071" s="172">
        <f>IF(N1071="nulová",J1071,0)</f>
        <v>0</v>
      </c>
      <c r="BJ1071" s="18" t="s">
        <v>74</v>
      </c>
      <c r="BK1071" s="172">
        <f>ROUND(I1071*H1071,2)</f>
        <v>0</v>
      </c>
      <c r="BL1071" s="18" t="s">
        <v>138</v>
      </c>
      <c r="BM1071" s="18" t="s">
        <v>1298</v>
      </c>
    </row>
    <row r="1072" spans="2:47" s="1" customFormat="1" ht="13.5">
      <c r="B1072" s="35"/>
      <c r="D1072" s="191" t="s">
        <v>228</v>
      </c>
      <c r="F1072" s="225" t="s">
        <v>1297</v>
      </c>
      <c r="I1072" s="134"/>
      <c r="L1072" s="35"/>
      <c r="M1072" s="64"/>
      <c r="N1072" s="36"/>
      <c r="O1072" s="36"/>
      <c r="P1072" s="36"/>
      <c r="Q1072" s="36"/>
      <c r="R1072" s="36"/>
      <c r="S1072" s="36"/>
      <c r="T1072" s="65"/>
      <c r="AT1072" s="18" t="s">
        <v>228</v>
      </c>
      <c r="AU1072" s="18" t="s">
        <v>77</v>
      </c>
    </row>
    <row r="1073" spans="2:65" s="1" customFormat="1" ht="22.5" customHeight="1">
      <c r="B1073" s="160"/>
      <c r="C1073" s="161" t="s">
        <v>1299</v>
      </c>
      <c r="D1073" s="161" t="s">
        <v>133</v>
      </c>
      <c r="E1073" s="162" t="s">
        <v>1300</v>
      </c>
      <c r="F1073" s="163" t="s">
        <v>1301</v>
      </c>
      <c r="G1073" s="164" t="s">
        <v>488</v>
      </c>
      <c r="H1073" s="165">
        <v>57</v>
      </c>
      <c r="I1073" s="166"/>
      <c r="J1073" s="167">
        <f>ROUND(I1073*H1073,2)</f>
        <v>0</v>
      </c>
      <c r="K1073" s="163" t="s">
        <v>19</v>
      </c>
      <c r="L1073" s="35"/>
      <c r="M1073" s="168" t="s">
        <v>19</v>
      </c>
      <c r="N1073" s="169" t="s">
        <v>41</v>
      </c>
      <c r="O1073" s="36"/>
      <c r="P1073" s="170">
        <f>O1073*H1073</f>
        <v>0</v>
      </c>
      <c r="Q1073" s="170">
        <v>0</v>
      </c>
      <c r="R1073" s="170">
        <f>Q1073*H1073</f>
        <v>0</v>
      </c>
      <c r="S1073" s="170">
        <v>0</v>
      </c>
      <c r="T1073" s="171">
        <f>S1073*H1073</f>
        <v>0</v>
      </c>
      <c r="AR1073" s="18" t="s">
        <v>138</v>
      </c>
      <c r="AT1073" s="18" t="s">
        <v>133</v>
      </c>
      <c r="AU1073" s="18" t="s">
        <v>77</v>
      </c>
      <c r="AY1073" s="18" t="s">
        <v>131</v>
      </c>
      <c r="BE1073" s="172">
        <f>IF(N1073="základní",J1073,0)</f>
        <v>0</v>
      </c>
      <c r="BF1073" s="172">
        <f>IF(N1073="snížená",J1073,0)</f>
        <v>0</v>
      </c>
      <c r="BG1073" s="172">
        <f>IF(N1073="zákl. přenesená",J1073,0)</f>
        <v>0</v>
      </c>
      <c r="BH1073" s="172">
        <f>IF(N1073="sníž. přenesená",J1073,0)</f>
        <v>0</v>
      </c>
      <c r="BI1073" s="172">
        <f>IF(N1073="nulová",J1073,0)</f>
        <v>0</v>
      </c>
      <c r="BJ1073" s="18" t="s">
        <v>74</v>
      </c>
      <c r="BK1073" s="172">
        <f>ROUND(I1073*H1073,2)</f>
        <v>0</v>
      </c>
      <c r="BL1073" s="18" t="s">
        <v>138</v>
      </c>
      <c r="BM1073" s="18" t="s">
        <v>1302</v>
      </c>
    </row>
    <row r="1074" spans="2:47" s="1" customFormat="1" ht="13.5">
      <c r="B1074" s="35"/>
      <c r="D1074" s="191" t="s">
        <v>228</v>
      </c>
      <c r="F1074" s="225" t="s">
        <v>1301</v>
      </c>
      <c r="I1074" s="134"/>
      <c r="L1074" s="35"/>
      <c r="M1074" s="64"/>
      <c r="N1074" s="36"/>
      <c r="O1074" s="36"/>
      <c r="P1074" s="36"/>
      <c r="Q1074" s="36"/>
      <c r="R1074" s="36"/>
      <c r="S1074" s="36"/>
      <c r="T1074" s="65"/>
      <c r="AT1074" s="18" t="s">
        <v>228</v>
      </c>
      <c r="AU1074" s="18" t="s">
        <v>77</v>
      </c>
    </row>
    <row r="1075" spans="2:65" s="1" customFormat="1" ht="22.5" customHeight="1">
      <c r="B1075" s="160"/>
      <c r="C1075" s="161" t="s">
        <v>1303</v>
      </c>
      <c r="D1075" s="161" t="s">
        <v>133</v>
      </c>
      <c r="E1075" s="162" t="s">
        <v>1304</v>
      </c>
      <c r="F1075" s="163" t="s">
        <v>1305</v>
      </c>
      <c r="G1075" s="164" t="s">
        <v>488</v>
      </c>
      <c r="H1075" s="165">
        <v>244</v>
      </c>
      <c r="I1075" s="166"/>
      <c r="J1075" s="167">
        <f>ROUND(I1075*H1075,2)</f>
        <v>0</v>
      </c>
      <c r="K1075" s="163" t="s">
        <v>19</v>
      </c>
      <c r="L1075" s="35"/>
      <c r="M1075" s="168" t="s">
        <v>19</v>
      </c>
      <c r="N1075" s="169" t="s">
        <v>41</v>
      </c>
      <c r="O1075" s="36"/>
      <c r="P1075" s="170">
        <f>O1075*H1075</f>
        <v>0</v>
      </c>
      <c r="Q1075" s="170">
        <v>0</v>
      </c>
      <c r="R1075" s="170">
        <f>Q1075*H1075</f>
        <v>0</v>
      </c>
      <c r="S1075" s="170">
        <v>0</v>
      </c>
      <c r="T1075" s="171">
        <f>S1075*H1075</f>
        <v>0</v>
      </c>
      <c r="AR1075" s="18" t="s">
        <v>138</v>
      </c>
      <c r="AT1075" s="18" t="s">
        <v>133</v>
      </c>
      <c r="AU1075" s="18" t="s">
        <v>77</v>
      </c>
      <c r="AY1075" s="18" t="s">
        <v>131</v>
      </c>
      <c r="BE1075" s="172">
        <f>IF(N1075="základní",J1075,0)</f>
        <v>0</v>
      </c>
      <c r="BF1075" s="172">
        <f>IF(N1075="snížená",J1075,0)</f>
        <v>0</v>
      </c>
      <c r="BG1075" s="172">
        <f>IF(N1075="zákl. přenesená",J1075,0)</f>
        <v>0</v>
      </c>
      <c r="BH1075" s="172">
        <f>IF(N1075="sníž. přenesená",J1075,0)</f>
        <v>0</v>
      </c>
      <c r="BI1075" s="172">
        <f>IF(N1075="nulová",J1075,0)</f>
        <v>0</v>
      </c>
      <c r="BJ1075" s="18" t="s">
        <v>74</v>
      </c>
      <c r="BK1075" s="172">
        <f>ROUND(I1075*H1075,2)</f>
        <v>0</v>
      </c>
      <c r="BL1075" s="18" t="s">
        <v>138</v>
      </c>
      <c r="BM1075" s="18" t="s">
        <v>1306</v>
      </c>
    </row>
    <row r="1076" spans="2:47" s="1" customFormat="1" ht="13.5">
      <c r="B1076" s="35"/>
      <c r="D1076" s="191" t="s">
        <v>228</v>
      </c>
      <c r="F1076" s="225" t="s">
        <v>1305</v>
      </c>
      <c r="I1076" s="134"/>
      <c r="L1076" s="35"/>
      <c r="M1076" s="64"/>
      <c r="N1076" s="36"/>
      <c r="O1076" s="36"/>
      <c r="P1076" s="36"/>
      <c r="Q1076" s="36"/>
      <c r="R1076" s="36"/>
      <c r="S1076" s="36"/>
      <c r="T1076" s="65"/>
      <c r="AT1076" s="18" t="s">
        <v>228</v>
      </c>
      <c r="AU1076" s="18" t="s">
        <v>77</v>
      </c>
    </row>
    <row r="1077" spans="2:65" s="1" customFormat="1" ht="22.5" customHeight="1">
      <c r="B1077" s="160"/>
      <c r="C1077" s="161" t="s">
        <v>1307</v>
      </c>
      <c r="D1077" s="161" t="s">
        <v>133</v>
      </c>
      <c r="E1077" s="162" t="s">
        <v>1308</v>
      </c>
      <c r="F1077" s="163" t="s">
        <v>1309</v>
      </c>
      <c r="G1077" s="164" t="s">
        <v>488</v>
      </c>
      <c r="H1077" s="165">
        <v>12</v>
      </c>
      <c r="I1077" s="166"/>
      <c r="J1077" s="167">
        <f>ROUND(I1077*H1077,2)</f>
        <v>0</v>
      </c>
      <c r="K1077" s="163" t="s">
        <v>19</v>
      </c>
      <c r="L1077" s="35"/>
      <c r="M1077" s="168" t="s">
        <v>19</v>
      </c>
      <c r="N1077" s="169" t="s">
        <v>41</v>
      </c>
      <c r="O1077" s="36"/>
      <c r="P1077" s="170">
        <f>O1077*H1077</f>
        <v>0</v>
      </c>
      <c r="Q1077" s="170">
        <v>0</v>
      </c>
      <c r="R1077" s="170">
        <f>Q1077*H1077</f>
        <v>0</v>
      </c>
      <c r="S1077" s="170">
        <v>0</v>
      </c>
      <c r="T1077" s="171">
        <f>S1077*H1077</f>
        <v>0</v>
      </c>
      <c r="AR1077" s="18" t="s">
        <v>138</v>
      </c>
      <c r="AT1077" s="18" t="s">
        <v>133</v>
      </c>
      <c r="AU1077" s="18" t="s">
        <v>77</v>
      </c>
      <c r="AY1077" s="18" t="s">
        <v>131</v>
      </c>
      <c r="BE1077" s="172">
        <f>IF(N1077="základní",J1077,0)</f>
        <v>0</v>
      </c>
      <c r="BF1077" s="172">
        <f>IF(N1077="snížená",J1077,0)</f>
        <v>0</v>
      </c>
      <c r="BG1077" s="172">
        <f>IF(N1077="zákl. přenesená",J1077,0)</f>
        <v>0</v>
      </c>
      <c r="BH1077" s="172">
        <f>IF(N1077="sníž. přenesená",J1077,0)</f>
        <v>0</v>
      </c>
      <c r="BI1077" s="172">
        <f>IF(N1077="nulová",J1077,0)</f>
        <v>0</v>
      </c>
      <c r="BJ1077" s="18" t="s">
        <v>74</v>
      </c>
      <c r="BK1077" s="172">
        <f>ROUND(I1077*H1077,2)</f>
        <v>0</v>
      </c>
      <c r="BL1077" s="18" t="s">
        <v>138</v>
      </c>
      <c r="BM1077" s="18" t="s">
        <v>1310</v>
      </c>
    </row>
    <row r="1078" spans="2:47" s="1" customFormat="1" ht="13.5">
      <c r="B1078" s="35"/>
      <c r="D1078" s="191" t="s">
        <v>228</v>
      </c>
      <c r="F1078" s="225" t="s">
        <v>1309</v>
      </c>
      <c r="I1078" s="134"/>
      <c r="L1078" s="35"/>
      <c r="M1078" s="64"/>
      <c r="N1078" s="36"/>
      <c r="O1078" s="36"/>
      <c r="P1078" s="36"/>
      <c r="Q1078" s="36"/>
      <c r="R1078" s="36"/>
      <c r="S1078" s="36"/>
      <c r="T1078" s="65"/>
      <c r="AT1078" s="18" t="s">
        <v>228</v>
      </c>
      <c r="AU1078" s="18" t="s">
        <v>77</v>
      </c>
    </row>
    <row r="1079" spans="2:65" s="1" customFormat="1" ht="22.5" customHeight="1">
      <c r="B1079" s="160"/>
      <c r="C1079" s="161" t="s">
        <v>1311</v>
      </c>
      <c r="D1079" s="161" t="s">
        <v>133</v>
      </c>
      <c r="E1079" s="162" t="s">
        <v>1312</v>
      </c>
      <c r="F1079" s="163" t="s">
        <v>1313</v>
      </c>
      <c r="G1079" s="164" t="s">
        <v>488</v>
      </c>
      <c r="H1079" s="165">
        <v>388</v>
      </c>
      <c r="I1079" s="166"/>
      <c r="J1079" s="167">
        <f>ROUND(I1079*H1079,2)</f>
        <v>0</v>
      </c>
      <c r="K1079" s="163" t="s">
        <v>19</v>
      </c>
      <c r="L1079" s="35"/>
      <c r="M1079" s="168" t="s">
        <v>19</v>
      </c>
      <c r="N1079" s="169" t="s">
        <v>41</v>
      </c>
      <c r="O1079" s="36"/>
      <c r="P1079" s="170">
        <f>O1079*H1079</f>
        <v>0</v>
      </c>
      <c r="Q1079" s="170">
        <v>0</v>
      </c>
      <c r="R1079" s="170">
        <f>Q1079*H1079</f>
        <v>0</v>
      </c>
      <c r="S1079" s="170">
        <v>0</v>
      </c>
      <c r="T1079" s="171">
        <f>S1079*H1079</f>
        <v>0</v>
      </c>
      <c r="AR1079" s="18" t="s">
        <v>138</v>
      </c>
      <c r="AT1079" s="18" t="s">
        <v>133</v>
      </c>
      <c r="AU1079" s="18" t="s">
        <v>77</v>
      </c>
      <c r="AY1079" s="18" t="s">
        <v>131</v>
      </c>
      <c r="BE1079" s="172">
        <f>IF(N1079="základní",J1079,0)</f>
        <v>0</v>
      </c>
      <c r="BF1079" s="172">
        <f>IF(N1079="snížená",J1079,0)</f>
        <v>0</v>
      </c>
      <c r="BG1079" s="172">
        <f>IF(N1079="zákl. přenesená",J1079,0)</f>
        <v>0</v>
      </c>
      <c r="BH1079" s="172">
        <f>IF(N1079="sníž. přenesená",J1079,0)</f>
        <v>0</v>
      </c>
      <c r="BI1079" s="172">
        <f>IF(N1079="nulová",J1079,0)</f>
        <v>0</v>
      </c>
      <c r="BJ1079" s="18" t="s">
        <v>74</v>
      </c>
      <c r="BK1079" s="172">
        <f>ROUND(I1079*H1079,2)</f>
        <v>0</v>
      </c>
      <c r="BL1079" s="18" t="s">
        <v>138</v>
      </c>
      <c r="BM1079" s="18" t="s">
        <v>1314</v>
      </c>
    </row>
    <row r="1080" spans="2:47" s="1" customFormat="1" ht="13.5">
      <c r="B1080" s="35"/>
      <c r="D1080" s="191" t="s">
        <v>228</v>
      </c>
      <c r="F1080" s="225" t="s">
        <v>1313</v>
      </c>
      <c r="I1080" s="134"/>
      <c r="L1080" s="35"/>
      <c r="M1080" s="64"/>
      <c r="N1080" s="36"/>
      <c r="O1080" s="36"/>
      <c r="P1080" s="36"/>
      <c r="Q1080" s="36"/>
      <c r="R1080" s="36"/>
      <c r="S1080" s="36"/>
      <c r="T1080" s="65"/>
      <c r="AT1080" s="18" t="s">
        <v>228</v>
      </c>
      <c r="AU1080" s="18" t="s">
        <v>77</v>
      </c>
    </row>
    <row r="1081" spans="2:65" s="1" customFormat="1" ht="22.5" customHeight="1">
      <c r="B1081" s="160"/>
      <c r="C1081" s="161" t="s">
        <v>1315</v>
      </c>
      <c r="D1081" s="161" t="s">
        <v>133</v>
      </c>
      <c r="E1081" s="162" t="s">
        <v>1316</v>
      </c>
      <c r="F1081" s="163" t="s">
        <v>1317</v>
      </c>
      <c r="G1081" s="164" t="s">
        <v>488</v>
      </c>
      <c r="H1081" s="165">
        <v>5</v>
      </c>
      <c r="I1081" s="166"/>
      <c r="J1081" s="167">
        <f>ROUND(I1081*H1081,2)</f>
        <v>0</v>
      </c>
      <c r="K1081" s="163" t="s">
        <v>19</v>
      </c>
      <c r="L1081" s="35"/>
      <c r="M1081" s="168" t="s">
        <v>19</v>
      </c>
      <c r="N1081" s="169" t="s">
        <v>41</v>
      </c>
      <c r="O1081" s="36"/>
      <c r="P1081" s="170">
        <f>O1081*H1081</f>
        <v>0</v>
      </c>
      <c r="Q1081" s="170">
        <v>0</v>
      </c>
      <c r="R1081" s="170">
        <f>Q1081*H1081</f>
        <v>0</v>
      </c>
      <c r="S1081" s="170">
        <v>0</v>
      </c>
      <c r="T1081" s="171">
        <f>S1081*H1081</f>
        <v>0</v>
      </c>
      <c r="AR1081" s="18" t="s">
        <v>138</v>
      </c>
      <c r="AT1081" s="18" t="s">
        <v>133</v>
      </c>
      <c r="AU1081" s="18" t="s">
        <v>77</v>
      </c>
      <c r="AY1081" s="18" t="s">
        <v>131</v>
      </c>
      <c r="BE1081" s="172">
        <f>IF(N1081="základní",J1081,0)</f>
        <v>0</v>
      </c>
      <c r="BF1081" s="172">
        <f>IF(N1081="snížená",J1081,0)</f>
        <v>0</v>
      </c>
      <c r="BG1081" s="172">
        <f>IF(N1081="zákl. přenesená",J1081,0)</f>
        <v>0</v>
      </c>
      <c r="BH1081" s="172">
        <f>IF(N1081="sníž. přenesená",J1081,0)</f>
        <v>0</v>
      </c>
      <c r="BI1081" s="172">
        <f>IF(N1081="nulová",J1081,0)</f>
        <v>0</v>
      </c>
      <c r="BJ1081" s="18" t="s">
        <v>74</v>
      </c>
      <c r="BK1081" s="172">
        <f>ROUND(I1081*H1081,2)</f>
        <v>0</v>
      </c>
      <c r="BL1081" s="18" t="s">
        <v>138</v>
      </c>
      <c r="BM1081" s="18" t="s">
        <v>1318</v>
      </c>
    </row>
    <row r="1082" spans="2:47" s="1" customFormat="1" ht="13.5">
      <c r="B1082" s="35"/>
      <c r="D1082" s="191" t="s">
        <v>228</v>
      </c>
      <c r="F1082" s="225" t="s">
        <v>1317</v>
      </c>
      <c r="I1082" s="134"/>
      <c r="L1082" s="35"/>
      <c r="M1082" s="64"/>
      <c r="N1082" s="36"/>
      <c r="O1082" s="36"/>
      <c r="P1082" s="36"/>
      <c r="Q1082" s="36"/>
      <c r="R1082" s="36"/>
      <c r="S1082" s="36"/>
      <c r="T1082" s="65"/>
      <c r="AT1082" s="18" t="s">
        <v>228</v>
      </c>
      <c r="AU1082" s="18" t="s">
        <v>77</v>
      </c>
    </row>
    <row r="1083" spans="2:65" s="1" customFormat="1" ht="22.5" customHeight="1">
      <c r="B1083" s="160"/>
      <c r="C1083" s="161" t="s">
        <v>1319</v>
      </c>
      <c r="D1083" s="161" t="s">
        <v>133</v>
      </c>
      <c r="E1083" s="162" t="s">
        <v>1320</v>
      </c>
      <c r="F1083" s="163" t="s">
        <v>1321</v>
      </c>
      <c r="G1083" s="164" t="s">
        <v>488</v>
      </c>
      <c r="H1083" s="165">
        <v>29</v>
      </c>
      <c r="I1083" s="166"/>
      <c r="J1083" s="167">
        <f>ROUND(I1083*H1083,2)</f>
        <v>0</v>
      </c>
      <c r="K1083" s="163" t="s">
        <v>19</v>
      </c>
      <c r="L1083" s="35"/>
      <c r="M1083" s="168" t="s">
        <v>19</v>
      </c>
      <c r="N1083" s="169" t="s">
        <v>41</v>
      </c>
      <c r="O1083" s="36"/>
      <c r="P1083" s="170">
        <f>O1083*H1083</f>
        <v>0</v>
      </c>
      <c r="Q1083" s="170">
        <v>0</v>
      </c>
      <c r="R1083" s="170">
        <f>Q1083*H1083</f>
        <v>0</v>
      </c>
      <c r="S1083" s="170">
        <v>0</v>
      </c>
      <c r="T1083" s="171">
        <f>S1083*H1083</f>
        <v>0</v>
      </c>
      <c r="AR1083" s="18" t="s">
        <v>138</v>
      </c>
      <c r="AT1083" s="18" t="s">
        <v>133</v>
      </c>
      <c r="AU1083" s="18" t="s">
        <v>77</v>
      </c>
      <c r="AY1083" s="18" t="s">
        <v>131</v>
      </c>
      <c r="BE1083" s="172">
        <f>IF(N1083="základní",J1083,0)</f>
        <v>0</v>
      </c>
      <c r="BF1083" s="172">
        <f>IF(N1083="snížená",J1083,0)</f>
        <v>0</v>
      </c>
      <c r="BG1083" s="172">
        <f>IF(N1083="zákl. přenesená",J1083,0)</f>
        <v>0</v>
      </c>
      <c r="BH1083" s="172">
        <f>IF(N1083="sníž. přenesená",J1083,0)</f>
        <v>0</v>
      </c>
      <c r="BI1083" s="172">
        <f>IF(N1083="nulová",J1083,0)</f>
        <v>0</v>
      </c>
      <c r="BJ1083" s="18" t="s">
        <v>74</v>
      </c>
      <c r="BK1083" s="172">
        <f>ROUND(I1083*H1083,2)</f>
        <v>0</v>
      </c>
      <c r="BL1083" s="18" t="s">
        <v>138</v>
      </c>
      <c r="BM1083" s="18" t="s">
        <v>1322</v>
      </c>
    </row>
    <row r="1084" spans="2:47" s="1" customFormat="1" ht="13.5">
      <c r="B1084" s="35"/>
      <c r="D1084" s="191" t="s">
        <v>228</v>
      </c>
      <c r="F1084" s="225" t="s">
        <v>1321</v>
      </c>
      <c r="I1084" s="134"/>
      <c r="L1084" s="35"/>
      <c r="M1084" s="64"/>
      <c r="N1084" s="36"/>
      <c r="O1084" s="36"/>
      <c r="P1084" s="36"/>
      <c r="Q1084" s="36"/>
      <c r="R1084" s="36"/>
      <c r="S1084" s="36"/>
      <c r="T1084" s="65"/>
      <c r="AT1084" s="18" t="s">
        <v>228</v>
      </c>
      <c r="AU1084" s="18" t="s">
        <v>77</v>
      </c>
    </row>
    <row r="1085" spans="2:65" s="1" customFormat="1" ht="22.5" customHeight="1">
      <c r="B1085" s="160"/>
      <c r="C1085" s="161" t="s">
        <v>1323</v>
      </c>
      <c r="D1085" s="161" t="s">
        <v>133</v>
      </c>
      <c r="E1085" s="162" t="s">
        <v>1324</v>
      </c>
      <c r="F1085" s="163" t="s">
        <v>1325</v>
      </c>
      <c r="G1085" s="164" t="s">
        <v>488</v>
      </c>
      <c r="H1085" s="165">
        <v>172</v>
      </c>
      <c r="I1085" s="166"/>
      <c r="J1085" s="167">
        <f>ROUND(I1085*H1085,2)</f>
        <v>0</v>
      </c>
      <c r="K1085" s="163" t="s">
        <v>19</v>
      </c>
      <c r="L1085" s="35"/>
      <c r="M1085" s="168" t="s">
        <v>19</v>
      </c>
      <c r="N1085" s="169" t="s">
        <v>41</v>
      </c>
      <c r="O1085" s="36"/>
      <c r="P1085" s="170">
        <f>O1085*H1085</f>
        <v>0</v>
      </c>
      <c r="Q1085" s="170">
        <v>0</v>
      </c>
      <c r="R1085" s="170">
        <f>Q1085*H1085</f>
        <v>0</v>
      </c>
      <c r="S1085" s="170">
        <v>0</v>
      </c>
      <c r="T1085" s="171">
        <f>S1085*H1085</f>
        <v>0</v>
      </c>
      <c r="AR1085" s="18" t="s">
        <v>138</v>
      </c>
      <c r="AT1085" s="18" t="s">
        <v>133</v>
      </c>
      <c r="AU1085" s="18" t="s">
        <v>77</v>
      </c>
      <c r="AY1085" s="18" t="s">
        <v>131</v>
      </c>
      <c r="BE1085" s="172">
        <f>IF(N1085="základní",J1085,0)</f>
        <v>0</v>
      </c>
      <c r="BF1085" s="172">
        <f>IF(N1085="snížená",J1085,0)</f>
        <v>0</v>
      </c>
      <c r="BG1085" s="172">
        <f>IF(N1085="zákl. přenesená",J1085,0)</f>
        <v>0</v>
      </c>
      <c r="BH1085" s="172">
        <f>IF(N1085="sníž. přenesená",J1085,0)</f>
        <v>0</v>
      </c>
      <c r="BI1085" s="172">
        <f>IF(N1085="nulová",J1085,0)</f>
        <v>0</v>
      </c>
      <c r="BJ1085" s="18" t="s">
        <v>74</v>
      </c>
      <c r="BK1085" s="172">
        <f>ROUND(I1085*H1085,2)</f>
        <v>0</v>
      </c>
      <c r="BL1085" s="18" t="s">
        <v>138</v>
      </c>
      <c r="BM1085" s="18" t="s">
        <v>1326</v>
      </c>
    </row>
    <row r="1086" spans="2:47" s="1" customFormat="1" ht="13.5">
      <c r="B1086" s="35"/>
      <c r="D1086" s="191" t="s">
        <v>228</v>
      </c>
      <c r="F1086" s="225" t="s">
        <v>1325</v>
      </c>
      <c r="I1086" s="134"/>
      <c r="L1086" s="35"/>
      <c r="M1086" s="64"/>
      <c r="N1086" s="36"/>
      <c r="O1086" s="36"/>
      <c r="P1086" s="36"/>
      <c r="Q1086" s="36"/>
      <c r="R1086" s="36"/>
      <c r="S1086" s="36"/>
      <c r="T1086" s="65"/>
      <c r="AT1086" s="18" t="s">
        <v>228</v>
      </c>
      <c r="AU1086" s="18" t="s">
        <v>77</v>
      </c>
    </row>
    <row r="1087" spans="2:65" s="1" customFormat="1" ht="22.5" customHeight="1">
      <c r="B1087" s="160"/>
      <c r="C1087" s="161" t="s">
        <v>1327</v>
      </c>
      <c r="D1087" s="161" t="s">
        <v>133</v>
      </c>
      <c r="E1087" s="162" t="s">
        <v>1328</v>
      </c>
      <c r="F1087" s="163" t="s">
        <v>1329</v>
      </c>
      <c r="G1087" s="164" t="s">
        <v>488</v>
      </c>
      <c r="H1087" s="165">
        <v>34</v>
      </c>
      <c r="I1087" s="166"/>
      <c r="J1087" s="167">
        <f>ROUND(I1087*H1087,2)</f>
        <v>0</v>
      </c>
      <c r="K1087" s="163" t="s">
        <v>19</v>
      </c>
      <c r="L1087" s="35"/>
      <c r="M1087" s="168" t="s">
        <v>19</v>
      </c>
      <c r="N1087" s="169" t="s">
        <v>41</v>
      </c>
      <c r="O1087" s="36"/>
      <c r="P1087" s="170">
        <f>O1087*H1087</f>
        <v>0</v>
      </c>
      <c r="Q1087" s="170">
        <v>0</v>
      </c>
      <c r="R1087" s="170">
        <f>Q1087*H1087</f>
        <v>0</v>
      </c>
      <c r="S1087" s="170">
        <v>0</v>
      </c>
      <c r="T1087" s="171">
        <f>S1087*H1087</f>
        <v>0</v>
      </c>
      <c r="AR1087" s="18" t="s">
        <v>138</v>
      </c>
      <c r="AT1087" s="18" t="s">
        <v>133</v>
      </c>
      <c r="AU1087" s="18" t="s">
        <v>77</v>
      </c>
      <c r="AY1087" s="18" t="s">
        <v>131</v>
      </c>
      <c r="BE1087" s="172">
        <f>IF(N1087="základní",J1087,0)</f>
        <v>0</v>
      </c>
      <c r="BF1087" s="172">
        <f>IF(N1087="snížená",J1087,0)</f>
        <v>0</v>
      </c>
      <c r="BG1087" s="172">
        <f>IF(N1087="zákl. přenesená",J1087,0)</f>
        <v>0</v>
      </c>
      <c r="BH1087" s="172">
        <f>IF(N1087="sníž. přenesená",J1087,0)</f>
        <v>0</v>
      </c>
      <c r="BI1087" s="172">
        <f>IF(N1087="nulová",J1087,0)</f>
        <v>0</v>
      </c>
      <c r="BJ1087" s="18" t="s">
        <v>74</v>
      </c>
      <c r="BK1087" s="172">
        <f>ROUND(I1087*H1087,2)</f>
        <v>0</v>
      </c>
      <c r="BL1087" s="18" t="s">
        <v>138</v>
      </c>
      <c r="BM1087" s="18" t="s">
        <v>1330</v>
      </c>
    </row>
    <row r="1088" spans="2:47" s="1" customFormat="1" ht="13.5">
      <c r="B1088" s="35"/>
      <c r="D1088" s="191" t="s">
        <v>228</v>
      </c>
      <c r="F1088" s="225" t="s">
        <v>1329</v>
      </c>
      <c r="I1088" s="134"/>
      <c r="L1088" s="35"/>
      <c r="M1088" s="64"/>
      <c r="N1088" s="36"/>
      <c r="O1088" s="36"/>
      <c r="P1088" s="36"/>
      <c r="Q1088" s="36"/>
      <c r="R1088" s="36"/>
      <c r="S1088" s="36"/>
      <c r="T1088" s="65"/>
      <c r="AT1088" s="18" t="s">
        <v>228</v>
      </c>
      <c r="AU1088" s="18" t="s">
        <v>77</v>
      </c>
    </row>
    <row r="1089" spans="2:65" s="1" customFormat="1" ht="22.5" customHeight="1">
      <c r="B1089" s="160"/>
      <c r="C1089" s="161" t="s">
        <v>1331</v>
      </c>
      <c r="D1089" s="161" t="s">
        <v>133</v>
      </c>
      <c r="E1089" s="162" t="s">
        <v>1332</v>
      </c>
      <c r="F1089" s="163" t="s">
        <v>1333</v>
      </c>
      <c r="G1089" s="164" t="s">
        <v>488</v>
      </c>
      <c r="H1089" s="165">
        <v>97</v>
      </c>
      <c r="I1089" s="166"/>
      <c r="J1089" s="167">
        <f>ROUND(I1089*H1089,2)</f>
        <v>0</v>
      </c>
      <c r="K1089" s="163" t="s">
        <v>19</v>
      </c>
      <c r="L1089" s="35"/>
      <c r="M1089" s="168" t="s">
        <v>19</v>
      </c>
      <c r="N1089" s="169" t="s">
        <v>41</v>
      </c>
      <c r="O1089" s="36"/>
      <c r="P1089" s="170">
        <f>O1089*H1089</f>
        <v>0</v>
      </c>
      <c r="Q1089" s="170">
        <v>0</v>
      </c>
      <c r="R1089" s="170">
        <f>Q1089*H1089</f>
        <v>0</v>
      </c>
      <c r="S1089" s="170">
        <v>0</v>
      </c>
      <c r="T1089" s="171">
        <f>S1089*H1089</f>
        <v>0</v>
      </c>
      <c r="AR1089" s="18" t="s">
        <v>138</v>
      </c>
      <c r="AT1089" s="18" t="s">
        <v>133</v>
      </c>
      <c r="AU1089" s="18" t="s">
        <v>77</v>
      </c>
      <c r="AY1089" s="18" t="s">
        <v>131</v>
      </c>
      <c r="BE1089" s="172">
        <f>IF(N1089="základní",J1089,0)</f>
        <v>0</v>
      </c>
      <c r="BF1089" s="172">
        <f>IF(N1089="snížená",J1089,0)</f>
        <v>0</v>
      </c>
      <c r="BG1089" s="172">
        <f>IF(N1089="zákl. přenesená",J1089,0)</f>
        <v>0</v>
      </c>
      <c r="BH1089" s="172">
        <f>IF(N1089="sníž. přenesená",J1089,0)</f>
        <v>0</v>
      </c>
      <c r="BI1089" s="172">
        <f>IF(N1089="nulová",J1089,0)</f>
        <v>0</v>
      </c>
      <c r="BJ1089" s="18" t="s">
        <v>74</v>
      </c>
      <c r="BK1089" s="172">
        <f>ROUND(I1089*H1089,2)</f>
        <v>0</v>
      </c>
      <c r="BL1089" s="18" t="s">
        <v>138</v>
      </c>
      <c r="BM1089" s="18" t="s">
        <v>1334</v>
      </c>
    </row>
    <row r="1090" spans="2:47" s="1" customFormat="1" ht="13.5">
      <c r="B1090" s="35"/>
      <c r="D1090" s="191" t="s">
        <v>228</v>
      </c>
      <c r="F1090" s="225" t="s">
        <v>1333</v>
      </c>
      <c r="I1090" s="134"/>
      <c r="L1090" s="35"/>
      <c r="M1090" s="64"/>
      <c r="N1090" s="36"/>
      <c r="O1090" s="36"/>
      <c r="P1090" s="36"/>
      <c r="Q1090" s="36"/>
      <c r="R1090" s="36"/>
      <c r="S1090" s="36"/>
      <c r="T1090" s="65"/>
      <c r="AT1090" s="18" t="s">
        <v>228</v>
      </c>
      <c r="AU1090" s="18" t="s">
        <v>77</v>
      </c>
    </row>
    <row r="1091" spans="2:65" s="1" customFormat="1" ht="22.5" customHeight="1">
      <c r="B1091" s="160"/>
      <c r="C1091" s="161" t="s">
        <v>1335</v>
      </c>
      <c r="D1091" s="161" t="s">
        <v>133</v>
      </c>
      <c r="E1091" s="162" t="s">
        <v>1336</v>
      </c>
      <c r="F1091" s="163" t="s">
        <v>1337</v>
      </c>
      <c r="G1091" s="164" t="s">
        <v>488</v>
      </c>
      <c r="H1091" s="165">
        <v>108</v>
      </c>
      <c r="I1091" s="166"/>
      <c r="J1091" s="167">
        <f>ROUND(I1091*H1091,2)</f>
        <v>0</v>
      </c>
      <c r="K1091" s="163" t="s">
        <v>19</v>
      </c>
      <c r="L1091" s="35"/>
      <c r="M1091" s="168" t="s">
        <v>19</v>
      </c>
      <c r="N1091" s="169" t="s">
        <v>41</v>
      </c>
      <c r="O1091" s="36"/>
      <c r="P1091" s="170">
        <f>O1091*H1091</f>
        <v>0</v>
      </c>
      <c r="Q1091" s="170">
        <v>0</v>
      </c>
      <c r="R1091" s="170">
        <f>Q1091*H1091</f>
        <v>0</v>
      </c>
      <c r="S1091" s="170">
        <v>0</v>
      </c>
      <c r="T1091" s="171">
        <f>S1091*H1091</f>
        <v>0</v>
      </c>
      <c r="AR1091" s="18" t="s">
        <v>138</v>
      </c>
      <c r="AT1091" s="18" t="s">
        <v>133</v>
      </c>
      <c r="AU1091" s="18" t="s">
        <v>77</v>
      </c>
      <c r="AY1091" s="18" t="s">
        <v>131</v>
      </c>
      <c r="BE1091" s="172">
        <f>IF(N1091="základní",J1091,0)</f>
        <v>0</v>
      </c>
      <c r="BF1091" s="172">
        <f>IF(N1091="snížená",J1091,0)</f>
        <v>0</v>
      </c>
      <c r="BG1091" s="172">
        <f>IF(N1091="zákl. přenesená",J1091,0)</f>
        <v>0</v>
      </c>
      <c r="BH1091" s="172">
        <f>IF(N1091="sníž. přenesená",J1091,0)</f>
        <v>0</v>
      </c>
      <c r="BI1091" s="172">
        <f>IF(N1091="nulová",J1091,0)</f>
        <v>0</v>
      </c>
      <c r="BJ1091" s="18" t="s">
        <v>74</v>
      </c>
      <c r="BK1091" s="172">
        <f>ROUND(I1091*H1091,2)</f>
        <v>0</v>
      </c>
      <c r="BL1091" s="18" t="s">
        <v>138</v>
      </c>
      <c r="BM1091" s="18" t="s">
        <v>1338</v>
      </c>
    </row>
    <row r="1092" spans="2:47" s="1" customFormat="1" ht="13.5">
      <c r="B1092" s="35"/>
      <c r="D1092" s="191" t="s">
        <v>228</v>
      </c>
      <c r="F1092" s="225" t="s">
        <v>1337</v>
      </c>
      <c r="I1092" s="134"/>
      <c r="L1092" s="35"/>
      <c r="M1092" s="64"/>
      <c r="N1092" s="36"/>
      <c r="O1092" s="36"/>
      <c r="P1092" s="36"/>
      <c r="Q1092" s="36"/>
      <c r="R1092" s="36"/>
      <c r="S1092" s="36"/>
      <c r="T1092" s="65"/>
      <c r="AT1092" s="18" t="s">
        <v>228</v>
      </c>
      <c r="AU1092" s="18" t="s">
        <v>77</v>
      </c>
    </row>
    <row r="1093" spans="2:65" s="1" customFormat="1" ht="22.5" customHeight="1">
      <c r="B1093" s="160"/>
      <c r="C1093" s="161" t="s">
        <v>1339</v>
      </c>
      <c r="D1093" s="161" t="s">
        <v>133</v>
      </c>
      <c r="E1093" s="162" t="s">
        <v>1340</v>
      </c>
      <c r="F1093" s="163" t="s">
        <v>1341</v>
      </c>
      <c r="G1093" s="164" t="s">
        <v>488</v>
      </c>
      <c r="H1093" s="165">
        <v>86</v>
      </c>
      <c r="I1093" s="166"/>
      <c r="J1093" s="167">
        <f>ROUND(I1093*H1093,2)</f>
        <v>0</v>
      </c>
      <c r="K1093" s="163" t="s">
        <v>19</v>
      </c>
      <c r="L1093" s="35"/>
      <c r="M1093" s="168" t="s">
        <v>19</v>
      </c>
      <c r="N1093" s="169" t="s">
        <v>41</v>
      </c>
      <c r="O1093" s="36"/>
      <c r="P1093" s="170">
        <f>O1093*H1093</f>
        <v>0</v>
      </c>
      <c r="Q1093" s="170">
        <v>0</v>
      </c>
      <c r="R1093" s="170">
        <f>Q1093*H1093</f>
        <v>0</v>
      </c>
      <c r="S1093" s="170">
        <v>0</v>
      </c>
      <c r="T1093" s="171">
        <f>S1093*H1093</f>
        <v>0</v>
      </c>
      <c r="AR1093" s="18" t="s">
        <v>138</v>
      </c>
      <c r="AT1093" s="18" t="s">
        <v>133</v>
      </c>
      <c r="AU1093" s="18" t="s">
        <v>77</v>
      </c>
      <c r="AY1093" s="18" t="s">
        <v>131</v>
      </c>
      <c r="BE1093" s="172">
        <f>IF(N1093="základní",J1093,0)</f>
        <v>0</v>
      </c>
      <c r="BF1093" s="172">
        <f>IF(N1093="snížená",J1093,0)</f>
        <v>0</v>
      </c>
      <c r="BG1093" s="172">
        <f>IF(N1093="zákl. přenesená",J1093,0)</f>
        <v>0</v>
      </c>
      <c r="BH1093" s="172">
        <f>IF(N1093="sníž. přenesená",J1093,0)</f>
        <v>0</v>
      </c>
      <c r="BI1093" s="172">
        <f>IF(N1093="nulová",J1093,0)</f>
        <v>0</v>
      </c>
      <c r="BJ1093" s="18" t="s">
        <v>74</v>
      </c>
      <c r="BK1093" s="172">
        <f>ROUND(I1093*H1093,2)</f>
        <v>0</v>
      </c>
      <c r="BL1093" s="18" t="s">
        <v>138</v>
      </c>
      <c r="BM1093" s="18" t="s">
        <v>1342</v>
      </c>
    </row>
    <row r="1094" spans="2:47" s="1" customFormat="1" ht="13.5">
      <c r="B1094" s="35"/>
      <c r="D1094" s="191" t="s">
        <v>228</v>
      </c>
      <c r="F1094" s="225" t="s">
        <v>1341</v>
      </c>
      <c r="I1094" s="134"/>
      <c r="L1094" s="35"/>
      <c r="M1094" s="64"/>
      <c r="N1094" s="36"/>
      <c r="O1094" s="36"/>
      <c r="P1094" s="36"/>
      <c r="Q1094" s="36"/>
      <c r="R1094" s="36"/>
      <c r="S1094" s="36"/>
      <c r="T1094" s="65"/>
      <c r="AT1094" s="18" t="s">
        <v>228</v>
      </c>
      <c r="AU1094" s="18" t="s">
        <v>77</v>
      </c>
    </row>
    <row r="1095" spans="2:65" s="1" customFormat="1" ht="22.5" customHeight="1">
      <c r="B1095" s="160"/>
      <c r="C1095" s="161" t="s">
        <v>1343</v>
      </c>
      <c r="D1095" s="161" t="s">
        <v>133</v>
      </c>
      <c r="E1095" s="162" t="s">
        <v>1344</v>
      </c>
      <c r="F1095" s="163" t="s">
        <v>1341</v>
      </c>
      <c r="G1095" s="164" t="s">
        <v>488</v>
      </c>
      <c r="H1095" s="165">
        <v>23</v>
      </c>
      <c r="I1095" s="166"/>
      <c r="J1095" s="167">
        <f>ROUND(I1095*H1095,2)</f>
        <v>0</v>
      </c>
      <c r="K1095" s="163" t="s">
        <v>19</v>
      </c>
      <c r="L1095" s="35"/>
      <c r="M1095" s="168" t="s">
        <v>19</v>
      </c>
      <c r="N1095" s="169" t="s">
        <v>41</v>
      </c>
      <c r="O1095" s="36"/>
      <c r="P1095" s="170">
        <f>O1095*H1095</f>
        <v>0</v>
      </c>
      <c r="Q1095" s="170">
        <v>0</v>
      </c>
      <c r="R1095" s="170">
        <f>Q1095*H1095</f>
        <v>0</v>
      </c>
      <c r="S1095" s="170">
        <v>0</v>
      </c>
      <c r="T1095" s="171">
        <f>S1095*H1095</f>
        <v>0</v>
      </c>
      <c r="AR1095" s="18" t="s">
        <v>138</v>
      </c>
      <c r="AT1095" s="18" t="s">
        <v>133</v>
      </c>
      <c r="AU1095" s="18" t="s">
        <v>77</v>
      </c>
      <c r="AY1095" s="18" t="s">
        <v>131</v>
      </c>
      <c r="BE1095" s="172">
        <f>IF(N1095="základní",J1095,0)</f>
        <v>0</v>
      </c>
      <c r="BF1095" s="172">
        <f>IF(N1095="snížená",J1095,0)</f>
        <v>0</v>
      </c>
      <c r="BG1095" s="172">
        <f>IF(N1095="zákl. přenesená",J1095,0)</f>
        <v>0</v>
      </c>
      <c r="BH1095" s="172">
        <f>IF(N1095="sníž. přenesená",J1095,0)</f>
        <v>0</v>
      </c>
      <c r="BI1095" s="172">
        <f>IF(N1095="nulová",J1095,0)</f>
        <v>0</v>
      </c>
      <c r="BJ1095" s="18" t="s">
        <v>74</v>
      </c>
      <c r="BK1095" s="172">
        <f>ROUND(I1095*H1095,2)</f>
        <v>0</v>
      </c>
      <c r="BL1095" s="18" t="s">
        <v>138</v>
      </c>
      <c r="BM1095" s="18" t="s">
        <v>1345</v>
      </c>
    </row>
    <row r="1096" spans="2:47" s="1" customFormat="1" ht="13.5">
      <c r="B1096" s="35"/>
      <c r="D1096" s="191" t="s">
        <v>228</v>
      </c>
      <c r="F1096" s="225" t="s">
        <v>1341</v>
      </c>
      <c r="I1096" s="134"/>
      <c r="L1096" s="35"/>
      <c r="M1096" s="64"/>
      <c r="N1096" s="36"/>
      <c r="O1096" s="36"/>
      <c r="P1096" s="36"/>
      <c r="Q1096" s="36"/>
      <c r="R1096" s="36"/>
      <c r="S1096" s="36"/>
      <c r="T1096" s="65"/>
      <c r="AT1096" s="18" t="s">
        <v>228</v>
      </c>
      <c r="AU1096" s="18" t="s">
        <v>77</v>
      </c>
    </row>
    <row r="1097" spans="2:65" s="1" customFormat="1" ht="22.5" customHeight="1">
      <c r="B1097" s="160"/>
      <c r="C1097" s="161" t="s">
        <v>1346</v>
      </c>
      <c r="D1097" s="161" t="s">
        <v>133</v>
      </c>
      <c r="E1097" s="162" t="s">
        <v>1347</v>
      </c>
      <c r="F1097" s="163" t="s">
        <v>1348</v>
      </c>
      <c r="G1097" s="164" t="s">
        <v>1050</v>
      </c>
      <c r="H1097" s="165">
        <v>4</v>
      </c>
      <c r="I1097" s="166"/>
      <c r="J1097" s="167">
        <f>ROUND(I1097*H1097,2)</f>
        <v>0</v>
      </c>
      <c r="K1097" s="163" t="s">
        <v>19</v>
      </c>
      <c r="L1097" s="35"/>
      <c r="M1097" s="168" t="s">
        <v>19</v>
      </c>
      <c r="N1097" s="169" t="s">
        <v>41</v>
      </c>
      <c r="O1097" s="36"/>
      <c r="P1097" s="170">
        <f>O1097*H1097</f>
        <v>0</v>
      </c>
      <c r="Q1097" s="170">
        <v>0</v>
      </c>
      <c r="R1097" s="170">
        <f>Q1097*H1097</f>
        <v>0</v>
      </c>
      <c r="S1097" s="170">
        <v>0</v>
      </c>
      <c r="T1097" s="171">
        <f>S1097*H1097</f>
        <v>0</v>
      </c>
      <c r="AR1097" s="18" t="s">
        <v>138</v>
      </c>
      <c r="AT1097" s="18" t="s">
        <v>133</v>
      </c>
      <c r="AU1097" s="18" t="s">
        <v>77</v>
      </c>
      <c r="AY1097" s="18" t="s">
        <v>131</v>
      </c>
      <c r="BE1097" s="172">
        <f>IF(N1097="základní",J1097,0)</f>
        <v>0</v>
      </c>
      <c r="BF1097" s="172">
        <f>IF(N1097="snížená",J1097,0)</f>
        <v>0</v>
      </c>
      <c r="BG1097" s="172">
        <f>IF(N1097="zákl. přenesená",J1097,0)</f>
        <v>0</v>
      </c>
      <c r="BH1097" s="172">
        <f>IF(N1097="sníž. přenesená",J1097,0)</f>
        <v>0</v>
      </c>
      <c r="BI1097" s="172">
        <f>IF(N1097="nulová",J1097,0)</f>
        <v>0</v>
      </c>
      <c r="BJ1097" s="18" t="s">
        <v>74</v>
      </c>
      <c r="BK1097" s="172">
        <f>ROUND(I1097*H1097,2)</f>
        <v>0</v>
      </c>
      <c r="BL1097" s="18" t="s">
        <v>138</v>
      </c>
      <c r="BM1097" s="18" t="s">
        <v>1349</v>
      </c>
    </row>
    <row r="1098" spans="2:47" s="1" customFormat="1" ht="13.5">
      <c r="B1098" s="35"/>
      <c r="D1098" s="191" t="s">
        <v>228</v>
      </c>
      <c r="F1098" s="225" t="s">
        <v>1348</v>
      </c>
      <c r="I1098" s="134"/>
      <c r="L1098" s="35"/>
      <c r="M1098" s="64"/>
      <c r="N1098" s="36"/>
      <c r="O1098" s="36"/>
      <c r="P1098" s="36"/>
      <c r="Q1098" s="36"/>
      <c r="R1098" s="36"/>
      <c r="S1098" s="36"/>
      <c r="T1098" s="65"/>
      <c r="AT1098" s="18" t="s">
        <v>228</v>
      </c>
      <c r="AU1098" s="18" t="s">
        <v>77</v>
      </c>
    </row>
    <row r="1099" spans="2:65" s="1" customFormat="1" ht="22.5" customHeight="1">
      <c r="B1099" s="160"/>
      <c r="C1099" s="161" t="s">
        <v>1350</v>
      </c>
      <c r="D1099" s="161" t="s">
        <v>133</v>
      </c>
      <c r="E1099" s="162" t="s">
        <v>1351</v>
      </c>
      <c r="F1099" s="163" t="s">
        <v>1352</v>
      </c>
      <c r="G1099" s="164" t="s">
        <v>488</v>
      </c>
      <c r="H1099" s="165">
        <v>320</v>
      </c>
      <c r="I1099" s="166"/>
      <c r="J1099" s="167">
        <f>ROUND(I1099*H1099,2)</f>
        <v>0</v>
      </c>
      <c r="K1099" s="163" t="s">
        <v>19</v>
      </c>
      <c r="L1099" s="35"/>
      <c r="M1099" s="168" t="s">
        <v>19</v>
      </c>
      <c r="N1099" s="169" t="s">
        <v>41</v>
      </c>
      <c r="O1099" s="36"/>
      <c r="P1099" s="170">
        <f>O1099*H1099</f>
        <v>0</v>
      </c>
      <c r="Q1099" s="170">
        <v>0</v>
      </c>
      <c r="R1099" s="170">
        <f>Q1099*H1099</f>
        <v>0</v>
      </c>
      <c r="S1099" s="170">
        <v>0</v>
      </c>
      <c r="T1099" s="171">
        <f>S1099*H1099</f>
        <v>0</v>
      </c>
      <c r="AR1099" s="18" t="s">
        <v>138</v>
      </c>
      <c r="AT1099" s="18" t="s">
        <v>133</v>
      </c>
      <c r="AU1099" s="18" t="s">
        <v>77</v>
      </c>
      <c r="AY1099" s="18" t="s">
        <v>131</v>
      </c>
      <c r="BE1099" s="172">
        <f>IF(N1099="základní",J1099,0)</f>
        <v>0</v>
      </c>
      <c r="BF1099" s="172">
        <f>IF(N1099="snížená",J1099,0)</f>
        <v>0</v>
      </c>
      <c r="BG1099" s="172">
        <f>IF(N1099="zákl. přenesená",J1099,0)</f>
        <v>0</v>
      </c>
      <c r="BH1099" s="172">
        <f>IF(N1099="sníž. přenesená",J1099,0)</f>
        <v>0</v>
      </c>
      <c r="BI1099" s="172">
        <f>IF(N1099="nulová",J1099,0)</f>
        <v>0</v>
      </c>
      <c r="BJ1099" s="18" t="s">
        <v>74</v>
      </c>
      <c r="BK1099" s="172">
        <f>ROUND(I1099*H1099,2)</f>
        <v>0</v>
      </c>
      <c r="BL1099" s="18" t="s">
        <v>138</v>
      </c>
      <c r="BM1099" s="18" t="s">
        <v>1353</v>
      </c>
    </row>
    <row r="1100" spans="2:47" s="1" customFormat="1" ht="13.5">
      <c r="B1100" s="35"/>
      <c r="D1100" s="191" t="s">
        <v>228</v>
      </c>
      <c r="F1100" s="225" t="s">
        <v>1352</v>
      </c>
      <c r="I1100" s="134"/>
      <c r="L1100" s="35"/>
      <c r="M1100" s="64"/>
      <c r="N1100" s="36"/>
      <c r="O1100" s="36"/>
      <c r="P1100" s="36"/>
      <c r="Q1100" s="36"/>
      <c r="R1100" s="36"/>
      <c r="S1100" s="36"/>
      <c r="T1100" s="65"/>
      <c r="AT1100" s="18" t="s">
        <v>228</v>
      </c>
      <c r="AU1100" s="18" t="s">
        <v>77</v>
      </c>
    </row>
    <row r="1101" spans="2:65" s="1" customFormat="1" ht="22.5" customHeight="1">
      <c r="B1101" s="160"/>
      <c r="C1101" s="161" t="s">
        <v>1354</v>
      </c>
      <c r="D1101" s="161" t="s">
        <v>133</v>
      </c>
      <c r="E1101" s="162" t="s">
        <v>1355</v>
      </c>
      <c r="F1101" s="163" t="s">
        <v>1356</v>
      </c>
      <c r="G1101" s="164" t="s">
        <v>488</v>
      </c>
      <c r="H1101" s="165">
        <v>582</v>
      </c>
      <c r="I1101" s="166"/>
      <c r="J1101" s="167">
        <f>ROUND(I1101*H1101,2)</f>
        <v>0</v>
      </c>
      <c r="K1101" s="163" t="s">
        <v>19</v>
      </c>
      <c r="L1101" s="35"/>
      <c r="M1101" s="168" t="s">
        <v>19</v>
      </c>
      <c r="N1101" s="169" t="s">
        <v>41</v>
      </c>
      <c r="O1101" s="36"/>
      <c r="P1101" s="170">
        <f>O1101*H1101</f>
        <v>0</v>
      </c>
      <c r="Q1101" s="170">
        <v>0</v>
      </c>
      <c r="R1101" s="170">
        <f>Q1101*H1101</f>
        <v>0</v>
      </c>
      <c r="S1101" s="170">
        <v>0</v>
      </c>
      <c r="T1101" s="171">
        <f>S1101*H1101</f>
        <v>0</v>
      </c>
      <c r="AR1101" s="18" t="s">
        <v>138</v>
      </c>
      <c r="AT1101" s="18" t="s">
        <v>133</v>
      </c>
      <c r="AU1101" s="18" t="s">
        <v>77</v>
      </c>
      <c r="AY1101" s="18" t="s">
        <v>131</v>
      </c>
      <c r="BE1101" s="172">
        <f>IF(N1101="základní",J1101,0)</f>
        <v>0</v>
      </c>
      <c r="BF1101" s="172">
        <f>IF(N1101="snížená",J1101,0)</f>
        <v>0</v>
      </c>
      <c r="BG1101" s="172">
        <f>IF(N1101="zákl. přenesená",J1101,0)</f>
        <v>0</v>
      </c>
      <c r="BH1101" s="172">
        <f>IF(N1101="sníž. přenesená",J1101,0)</f>
        <v>0</v>
      </c>
      <c r="BI1101" s="172">
        <f>IF(N1101="nulová",J1101,0)</f>
        <v>0</v>
      </c>
      <c r="BJ1101" s="18" t="s">
        <v>74</v>
      </c>
      <c r="BK1101" s="172">
        <f>ROUND(I1101*H1101,2)</f>
        <v>0</v>
      </c>
      <c r="BL1101" s="18" t="s">
        <v>138</v>
      </c>
      <c r="BM1101" s="18" t="s">
        <v>1357</v>
      </c>
    </row>
    <row r="1102" spans="2:47" s="1" customFormat="1" ht="13.5">
      <c r="B1102" s="35"/>
      <c r="D1102" s="191" t="s">
        <v>228</v>
      </c>
      <c r="F1102" s="225" t="s">
        <v>1356</v>
      </c>
      <c r="I1102" s="134"/>
      <c r="L1102" s="35"/>
      <c r="M1102" s="64"/>
      <c r="N1102" s="36"/>
      <c r="O1102" s="36"/>
      <c r="P1102" s="36"/>
      <c r="Q1102" s="36"/>
      <c r="R1102" s="36"/>
      <c r="S1102" s="36"/>
      <c r="T1102" s="65"/>
      <c r="AT1102" s="18" t="s">
        <v>228</v>
      </c>
      <c r="AU1102" s="18" t="s">
        <v>77</v>
      </c>
    </row>
    <row r="1103" spans="2:65" s="1" customFormat="1" ht="22.5" customHeight="1">
      <c r="B1103" s="160"/>
      <c r="C1103" s="161" t="s">
        <v>1358</v>
      </c>
      <c r="D1103" s="161" t="s">
        <v>133</v>
      </c>
      <c r="E1103" s="162" t="s">
        <v>1359</v>
      </c>
      <c r="F1103" s="163" t="s">
        <v>1360</v>
      </c>
      <c r="G1103" s="164" t="s">
        <v>1050</v>
      </c>
      <c r="H1103" s="165">
        <v>3</v>
      </c>
      <c r="I1103" s="166"/>
      <c r="J1103" s="167">
        <f>ROUND(I1103*H1103,2)</f>
        <v>0</v>
      </c>
      <c r="K1103" s="163" t="s">
        <v>19</v>
      </c>
      <c r="L1103" s="35"/>
      <c r="M1103" s="168" t="s">
        <v>19</v>
      </c>
      <c r="N1103" s="169" t="s">
        <v>41</v>
      </c>
      <c r="O1103" s="36"/>
      <c r="P1103" s="170">
        <f>O1103*H1103</f>
        <v>0</v>
      </c>
      <c r="Q1103" s="170">
        <v>0</v>
      </c>
      <c r="R1103" s="170">
        <f>Q1103*H1103</f>
        <v>0</v>
      </c>
      <c r="S1103" s="170">
        <v>0</v>
      </c>
      <c r="T1103" s="171">
        <f>S1103*H1103</f>
        <v>0</v>
      </c>
      <c r="AR1103" s="18" t="s">
        <v>138</v>
      </c>
      <c r="AT1103" s="18" t="s">
        <v>133</v>
      </c>
      <c r="AU1103" s="18" t="s">
        <v>77</v>
      </c>
      <c r="AY1103" s="18" t="s">
        <v>131</v>
      </c>
      <c r="BE1103" s="172">
        <f>IF(N1103="základní",J1103,0)</f>
        <v>0</v>
      </c>
      <c r="BF1103" s="172">
        <f>IF(N1103="snížená",J1103,0)</f>
        <v>0</v>
      </c>
      <c r="BG1103" s="172">
        <f>IF(N1103="zákl. přenesená",J1103,0)</f>
        <v>0</v>
      </c>
      <c r="BH1103" s="172">
        <f>IF(N1103="sníž. přenesená",J1103,0)</f>
        <v>0</v>
      </c>
      <c r="BI1103" s="172">
        <f>IF(N1103="nulová",J1103,0)</f>
        <v>0</v>
      </c>
      <c r="BJ1103" s="18" t="s">
        <v>74</v>
      </c>
      <c r="BK1103" s="172">
        <f>ROUND(I1103*H1103,2)</f>
        <v>0</v>
      </c>
      <c r="BL1103" s="18" t="s">
        <v>138</v>
      </c>
      <c r="BM1103" s="18" t="s">
        <v>1361</v>
      </c>
    </row>
    <row r="1104" spans="2:47" s="1" customFormat="1" ht="13.5">
      <c r="B1104" s="35"/>
      <c r="D1104" s="191" t="s">
        <v>228</v>
      </c>
      <c r="F1104" s="225" t="s">
        <v>1360</v>
      </c>
      <c r="I1104" s="134"/>
      <c r="L1104" s="35"/>
      <c r="M1104" s="64"/>
      <c r="N1104" s="36"/>
      <c r="O1104" s="36"/>
      <c r="P1104" s="36"/>
      <c r="Q1104" s="36"/>
      <c r="R1104" s="36"/>
      <c r="S1104" s="36"/>
      <c r="T1104" s="65"/>
      <c r="AT1104" s="18" t="s">
        <v>228</v>
      </c>
      <c r="AU1104" s="18" t="s">
        <v>77</v>
      </c>
    </row>
    <row r="1105" spans="2:65" s="1" customFormat="1" ht="22.5" customHeight="1">
      <c r="B1105" s="160"/>
      <c r="C1105" s="161" t="s">
        <v>1362</v>
      </c>
      <c r="D1105" s="161" t="s">
        <v>133</v>
      </c>
      <c r="E1105" s="162" t="s">
        <v>1363</v>
      </c>
      <c r="F1105" s="163" t="s">
        <v>1364</v>
      </c>
      <c r="G1105" s="164" t="s">
        <v>1050</v>
      </c>
      <c r="H1105" s="165">
        <v>3</v>
      </c>
      <c r="I1105" s="166"/>
      <c r="J1105" s="167">
        <f>ROUND(I1105*H1105,2)</f>
        <v>0</v>
      </c>
      <c r="K1105" s="163" t="s">
        <v>19</v>
      </c>
      <c r="L1105" s="35"/>
      <c r="M1105" s="168" t="s">
        <v>19</v>
      </c>
      <c r="N1105" s="169" t="s">
        <v>41</v>
      </c>
      <c r="O1105" s="36"/>
      <c r="P1105" s="170">
        <f>O1105*H1105</f>
        <v>0</v>
      </c>
      <c r="Q1105" s="170">
        <v>0</v>
      </c>
      <c r="R1105" s="170">
        <f>Q1105*H1105</f>
        <v>0</v>
      </c>
      <c r="S1105" s="170">
        <v>0</v>
      </c>
      <c r="T1105" s="171">
        <f>S1105*H1105</f>
        <v>0</v>
      </c>
      <c r="AR1105" s="18" t="s">
        <v>138</v>
      </c>
      <c r="AT1105" s="18" t="s">
        <v>133</v>
      </c>
      <c r="AU1105" s="18" t="s">
        <v>77</v>
      </c>
      <c r="AY1105" s="18" t="s">
        <v>131</v>
      </c>
      <c r="BE1105" s="172">
        <f>IF(N1105="základní",J1105,0)</f>
        <v>0</v>
      </c>
      <c r="BF1105" s="172">
        <f>IF(N1105="snížená",J1105,0)</f>
        <v>0</v>
      </c>
      <c r="BG1105" s="172">
        <f>IF(N1105="zákl. přenesená",J1105,0)</f>
        <v>0</v>
      </c>
      <c r="BH1105" s="172">
        <f>IF(N1105="sníž. přenesená",J1105,0)</f>
        <v>0</v>
      </c>
      <c r="BI1105" s="172">
        <f>IF(N1105="nulová",J1105,0)</f>
        <v>0</v>
      </c>
      <c r="BJ1105" s="18" t="s">
        <v>74</v>
      </c>
      <c r="BK1105" s="172">
        <f>ROUND(I1105*H1105,2)</f>
        <v>0</v>
      </c>
      <c r="BL1105" s="18" t="s">
        <v>138</v>
      </c>
      <c r="BM1105" s="18" t="s">
        <v>1365</v>
      </c>
    </row>
    <row r="1106" spans="2:47" s="1" customFormat="1" ht="13.5">
      <c r="B1106" s="35"/>
      <c r="D1106" s="191" t="s">
        <v>228</v>
      </c>
      <c r="F1106" s="225" t="s">
        <v>1364</v>
      </c>
      <c r="I1106" s="134"/>
      <c r="L1106" s="35"/>
      <c r="M1106" s="64"/>
      <c r="N1106" s="36"/>
      <c r="O1106" s="36"/>
      <c r="P1106" s="36"/>
      <c r="Q1106" s="36"/>
      <c r="R1106" s="36"/>
      <c r="S1106" s="36"/>
      <c r="T1106" s="65"/>
      <c r="AT1106" s="18" t="s">
        <v>228</v>
      </c>
      <c r="AU1106" s="18" t="s">
        <v>77</v>
      </c>
    </row>
    <row r="1107" spans="2:65" s="1" customFormat="1" ht="22.5" customHeight="1">
      <c r="B1107" s="160"/>
      <c r="C1107" s="161" t="s">
        <v>1366</v>
      </c>
      <c r="D1107" s="161" t="s">
        <v>133</v>
      </c>
      <c r="E1107" s="162" t="s">
        <v>1367</v>
      </c>
      <c r="F1107" s="163" t="s">
        <v>1368</v>
      </c>
      <c r="G1107" s="164" t="s">
        <v>1050</v>
      </c>
      <c r="H1107" s="165">
        <v>5</v>
      </c>
      <c r="I1107" s="166"/>
      <c r="J1107" s="167">
        <f>ROUND(I1107*H1107,2)</f>
        <v>0</v>
      </c>
      <c r="K1107" s="163" t="s">
        <v>19</v>
      </c>
      <c r="L1107" s="35"/>
      <c r="M1107" s="168" t="s">
        <v>19</v>
      </c>
      <c r="N1107" s="169" t="s">
        <v>41</v>
      </c>
      <c r="O1107" s="36"/>
      <c r="P1107" s="170">
        <f>O1107*H1107</f>
        <v>0</v>
      </c>
      <c r="Q1107" s="170">
        <v>0</v>
      </c>
      <c r="R1107" s="170">
        <f>Q1107*H1107</f>
        <v>0</v>
      </c>
      <c r="S1107" s="170">
        <v>0</v>
      </c>
      <c r="T1107" s="171">
        <f>S1107*H1107</f>
        <v>0</v>
      </c>
      <c r="AR1107" s="18" t="s">
        <v>138</v>
      </c>
      <c r="AT1107" s="18" t="s">
        <v>133</v>
      </c>
      <c r="AU1107" s="18" t="s">
        <v>77</v>
      </c>
      <c r="AY1107" s="18" t="s">
        <v>131</v>
      </c>
      <c r="BE1107" s="172">
        <f>IF(N1107="základní",J1107,0)</f>
        <v>0</v>
      </c>
      <c r="BF1107" s="172">
        <f>IF(N1107="snížená",J1107,0)</f>
        <v>0</v>
      </c>
      <c r="BG1107" s="172">
        <f>IF(N1107="zákl. přenesená",J1107,0)</f>
        <v>0</v>
      </c>
      <c r="BH1107" s="172">
        <f>IF(N1107="sníž. přenesená",J1107,0)</f>
        <v>0</v>
      </c>
      <c r="BI1107" s="172">
        <f>IF(N1107="nulová",J1107,0)</f>
        <v>0</v>
      </c>
      <c r="BJ1107" s="18" t="s">
        <v>74</v>
      </c>
      <c r="BK1107" s="172">
        <f>ROUND(I1107*H1107,2)</f>
        <v>0</v>
      </c>
      <c r="BL1107" s="18" t="s">
        <v>138</v>
      </c>
      <c r="BM1107" s="18" t="s">
        <v>1369</v>
      </c>
    </row>
    <row r="1108" spans="2:47" s="1" customFormat="1" ht="13.5">
      <c r="B1108" s="35"/>
      <c r="D1108" s="191" t="s">
        <v>228</v>
      </c>
      <c r="F1108" s="225" t="s">
        <v>1368</v>
      </c>
      <c r="I1108" s="134"/>
      <c r="L1108" s="35"/>
      <c r="M1108" s="64"/>
      <c r="N1108" s="36"/>
      <c r="O1108" s="36"/>
      <c r="P1108" s="36"/>
      <c r="Q1108" s="36"/>
      <c r="R1108" s="36"/>
      <c r="S1108" s="36"/>
      <c r="T1108" s="65"/>
      <c r="AT1108" s="18" t="s">
        <v>228</v>
      </c>
      <c r="AU1108" s="18" t="s">
        <v>77</v>
      </c>
    </row>
    <row r="1109" spans="2:65" s="1" customFormat="1" ht="22.5" customHeight="1">
      <c r="B1109" s="160"/>
      <c r="C1109" s="161" t="s">
        <v>1370</v>
      </c>
      <c r="D1109" s="161" t="s">
        <v>133</v>
      </c>
      <c r="E1109" s="162" t="s">
        <v>1371</v>
      </c>
      <c r="F1109" s="163" t="s">
        <v>1372</v>
      </c>
      <c r="G1109" s="164" t="s">
        <v>1050</v>
      </c>
      <c r="H1109" s="165">
        <v>2</v>
      </c>
      <c r="I1109" s="166"/>
      <c r="J1109" s="167">
        <f>ROUND(I1109*H1109,2)</f>
        <v>0</v>
      </c>
      <c r="K1109" s="163" t="s">
        <v>19</v>
      </c>
      <c r="L1109" s="35"/>
      <c r="M1109" s="168" t="s">
        <v>19</v>
      </c>
      <c r="N1109" s="169" t="s">
        <v>41</v>
      </c>
      <c r="O1109" s="36"/>
      <c r="P1109" s="170">
        <f>O1109*H1109</f>
        <v>0</v>
      </c>
      <c r="Q1109" s="170">
        <v>0</v>
      </c>
      <c r="R1109" s="170">
        <f>Q1109*H1109</f>
        <v>0</v>
      </c>
      <c r="S1109" s="170">
        <v>0</v>
      </c>
      <c r="T1109" s="171">
        <f>S1109*H1109</f>
        <v>0</v>
      </c>
      <c r="AR1109" s="18" t="s">
        <v>138</v>
      </c>
      <c r="AT1109" s="18" t="s">
        <v>133</v>
      </c>
      <c r="AU1109" s="18" t="s">
        <v>77</v>
      </c>
      <c r="AY1109" s="18" t="s">
        <v>131</v>
      </c>
      <c r="BE1109" s="172">
        <f>IF(N1109="základní",J1109,0)</f>
        <v>0</v>
      </c>
      <c r="BF1109" s="172">
        <f>IF(N1109="snížená",J1109,0)</f>
        <v>0</v>
      </c>
      <c r="BG1109" s="172">
        <f>IF(N1109="zákl. přenesená",J1109,0)</f>
        <v>0</v>
      </c>
      <c r="BH1109" s="172">
        <f>IF(N1109="sníž. přenesená",J1109,0)</f>
        <v>0</v>
      </c>
      <c r="BI1109" s="172">
        <f>IF(N1109="nulová",J1109,0)</f>
        <v>0</v>
      </c>
      <c r="BJ1109" s="18" t="s">
        <v>74</v>
      </c>
      <c r="BK1109" s="172">
        <f>ROUND(I1109*H1109,2)</f>
        <v>0</v>
      </c>
      <c r="BL1109" s="18" t="s">
        <v>138</v>
      </c>
      <c r="BM1109" s="18" t="s">
        <v>1373</v>
      </c>
    </row>
    <row r="1110" spans="2:47" s="1" customFormat="1" ht="13.5">
      <c r="B1110" s="35"/>
      <c r="D1110" s="191" t="s">
        <v>228</v>
      </c>
      <c r="F1110" s="225" t="s">
        <v>1372</v>
      </c>
      <c r="I1110" s="134"/>
      <c r="L1110" s="35"/>
      <c r="M1110" s="64"/>
      <c r="N1110" s="36"/>
      <c r="O1110" s="36"/>
      <c r="P1110" s="36"/>
      <c r="Q1110" s="36"/>
      <c r="R1110" s="36"/>
      <c r="S1110" s="36"/>
      <c r="T1110" s="65"/>
      <c r="AT1110" s="18" t="s">
        <v>228</v>
      </c>
      <c r="AU1110" s="18" t="s">
        <v>77</v>
      </c>
    </row>
    <row r="1111" spans="2:65" s="1" customFormat="1" ht="22.5" customHeight="1">
      <c r="B1111" s="160"/>
      <c r="C1111" s="161" t="s">
        <v>1374</v>
      </c>
      <c r="D1111" s="161" t="s">
        <v>133</v>
      </c>
      <c r="E1111" s="162" t="s">
        <v>1375</v>
      </c>
      <c r="F1111" s="163" t="s">
        <v>1376</v>
      </c>
      <c r="G1111" s="164" t="s">
        <v>488</v>
      </c>
      <c r="H1111" s="165">
        <v>34</v>
      </c>
      <c r="I1111" s="166"/>
      <c r="J1111" s="167">
        <f>ROUND(I1111*H1111,2)</f>
        <v>0</v>
      </c>
      <c r="K1111" s="163" t="s">
        <v>19</v>
      </c>
      <c r="L1111" s="35"/>
      <c r="M1111" s="168" t="s">
        <v>19</v>
      </c>
      <c r="N1111" s="169" t="s">
        <v>41</v>
      </c>
      <c r="O1111" s="36"/>
      <c r="P1111" s="170">
        <f>O1111*H1111</f>
        <v>0</v>
      </c>
      <c r="Q1111" s="170">
        <v>0</v>
      </c>
      <c r="R1111" s="170">
        <f>Q1111*H1111</f>
        <v>0</v>
      </c>
      <c r="S1111" s="170">
        <v>0</v>
      </c>
      <c r="T1111" s="171">
        <f>S1111*H1111</f>
        <v>0</v>
      </c>
      <c r="AR1111" s="18" t="s">
        <v>138</v>
      </c>
      <c r="AT1111" s="18" t="s">
        <v>133</v>
      </c>
      <c r="AU1111" s="18" t="s">
        <v>77</v>
      </c>
      <c r="AY1111" s="18" t="s">
        <v>131</v>
      </c>
      <c r="BE1111" s="172">
        <f>IF(N1111="základní",J1111,0)</f>
        <v>0</v>
      </c>
      <c r="BF1111" s="172">
        <f>IF(N1111="snížená",J1111,0)</f>
        <v>0</v>
      </c>
      <c r="BG1111" s="172">
        <f>IF(N1111="zákl. přenesená",J1111,0)</f>
        <v>0</v>
      </c>
      <c r="BH1111" s="172">
        <f>IF(N1111="sníž. přenesená",J1111,0)</f>
        <v>0</v>
      </c>
      <c r="BI1111" s="172">
        <f>IF(N1111="nulová",J1111,0)</f>
        <v>0</v>
      </c>
      <c r="BJ1111" s="18" t="s">
        <v>74</v>
      </c>
      <c r="BK1111" s="172">
        <f>ROUND(I1111*H1111,2)</f>
        <v>0</v>
      </c>
      <c r="BL1111" s="18" t="s">
        <v>138</v>
      </c>
      <c r="BM1111" s="18" t="s">
        <v>1377</v>
      </c>
    </row>
    <row r="1112" spans="2:47" s="1" customFormat="1" ht="13.5">
      <c r="B1112" s="35"/>
      <c r="D1112" s="191" t="s">
        <v>228</v>
      </c>
      <c r="F1112" s="225" t="s">
        <v>1376</v>
      </c>
      <c r="I1112" s="134"/>
      <c r="L1112" s="35"/>
      <c r="M1112" s="64"/>
      <c r="N1112" s="36"/>
      <c r="O1112" s="36"/>
      <c r="P1112" s="36"/>
      <c r="Q1112" s="36"/>
      <c r="R1112" s="36"/>
      <c r="S1112" s="36"/>
      <c r="T1112" s="65"/>
      <c r="AT1112" s="18" t="s">
        <v>228</v>
      </c>
      <c r="AU1112" s="18" t="s">
        <v>77</v>
      </c>
    </row>
    <row r="1113" spans="2:65" s="1" customFormat="1" ht="22.5" customHeight="1">
      <c r="B1113" s="160"/>
      <c r="C1113" s="161" t="s">
        <v>1378</v>
      </c>
      <c r="D1113" s="161" t="s">
        <v>133</v>
      </c>
      <c r="E1113" s="162" t="s">
        <v>1379</v>
      </c>
      <c r="F1113" s="163" t="s">
        <v>1380</v>
      </c>
      <c r="G1113" s="164" t="s">
        <v>488</v>
      </c>
      <c r="H1113" s="165">
        <v>28</v>
      </c>
      <c r="I1113" s="166"/>
      <c r="J1113" s="167">
        <f>ROUND(I1113*H1113,2)</f>
        <v>0</v>
      </c>
      <c r="K1113" s="163" t="s">
        <v>19</v>
      </c>
      <c r="L1113" s="35"/>
      <c r="M1113" s="168" t="s">
        <v>19</v>
      </c>
      <c r="N1113" s="169" t="s">
        <v>41</v>
      </c>
      <c r="O1113" s="36"/>
      <c r="P1113" s="170">
        <f>O1113*H1113</f>
        <v>0</v>
      </c>
      <c r="Q1113" s="170">
        <v>0</v>
      </c>
      <c r="R1113" s="170">
        <f>Q1113*H1113</f>
        <v>0</v>
      </c>
      <c r="S1113" s="170">
        <v>0</v>
      </c>
      <c r="T1113" s="171">
        <f>S1113*H1113</f>
        <v>0</v>
      </c>
      <c r="AR1113" s="18" t="s">
        <v>138</v>
      </c>
      <c r="AT1113" s="18" t="s">
        <v>133</v>
      </c>
      <c r="AU1113" s="18" t="s">
        <v>77</v>
      </c>
      <c r="AY1113" s="18" t="s">
        <v>131</v>
      </c>
      <c r="BE1113" s="172">
        <f>IF(N1113="základní",J1113,0)</f>
        <v>0</v>
      </c>
      <c r="BF1113" s="172">
        <f>IF(N1113="snížená",J1113,0)</f>
        <v>0</v>
      </c>
      <c r="BG1113" s="172">
        <f>IF(N1113="zákl. přenesená",J1113,0)</f>
        <v>0</v>
      </c>
      <c r="BH1113" s="172">
        <f>IF(N1113="sníž. přenesená",J1113,0)</f>
        <v>0</v>
      </c>
      <c r="BI1113" s="172">
        <f>IF(N1113="nulová",J1113,0)</f>
        <v>0</v>
      </c>
      <c r="BJ1113" s="18" t="s">
        <v>74</v>
      </c>
      <c r="BK1113" s="172">
        <f>ROUND(I1113*H1113,2)</f>
        <v>0</v>
      </c>
      <c r="BL1113" s="18" t="s">
        <v>138</v>
      </c>
      <c r="BM1113" s="18" t="s">
        <v>1381</v>
      </c>
    </row>
    <row r="1114" spans="2:47" s="1" customFormat="1" ht="13.5">
      <c r="B1114" s="35"/>
      <c r="D1114" s="191" t="s">
        <v>228</v>
      </c>
      <c r="F1114" s="225" t="s">
        <v>1380</v>
      </c>
      <c r="I1114" s="134"/>
      <c r="L1114" s="35"/>
      <c r="M1114" s="64"/>
      <c r="N1114" s="36"/>
      <c r="O1114" s="36"/>
      <c r="P1114" s="36"/>
      <c r="Q1114" s="36"/>
      <c r="R1114" s="36"/>
      <c r="S1114" s="36"/>
      <c r="T1114" s="65"/>
      <c r="AT1114" s="18" t="s">
        <v>228</v>
      </c>
      <c r="AU1114" s="18" t="s">
        <v>77</v>
      </c>
    </row>
    <row r="1115" spans="2:65" s="1" customFormat="1" ht="22.5" customHeight="1">
      <c r="B1115" s="160"/>
      <c r="C1115" s="161" t="s">
        <v>1382</v>
      </c>
      <c r="D1115" s="161" t="s">
        <v>133</v>
      </c>
      <c r="E1115" s="162" t="s">
        <v>1383</v>
      </c>
      <c r="F1115" s="163" t="s">
        <v>1384</v>
      </c>
      <c r="G1115" s="164" t="s">
        <v>488</v>
      </c>
      <c r="H1115" s="165">
        <v>15</v>
      </c>
      <c r="I1115" s="166"/>
      <c r="J1115" s="167">
        <f>ROUND(I1115*H1115,2)</f>
        <v>0</v>
      </c>
      <c r="K1115" s="163" t="s">
        <v>19</v>
      </c>
      <c r="L1115" s="35"/>
      <c r="M1115" s="168" t="s">
        <v>19</v>
      </c>
      <c r="N1115" s="169" t="s">
        <v>41</v>
      </c>
      <c r="O1115" s="36"/>
      <c r="P1115" s="170">
        <f>O1115*H1115</f>
        <v>0</v>
      </c>
      <c r="Q1115" s="170">
        <v>0</v>
      </c>
      <c r="R1115" s="170">
        <f>Q1115*H1115</f>
        <v>0</v>
      </c>
      <c r="S1115" s="170">
        <v>0</v>
      </c>
      <c r="T1115" s="171">
        <f>S1115*H1115</f>
        <v>0</v>
      </c>
      <c r="AR1115" s="18" t="s">
        <v>138</v>
      </c>
      <c r="AT1115" s="18" t="s">
        <v>133</v>
      </c>
      <c r="AU1115" s="18" t="s">
        <v>77</v>
      </c>
      <c r="AY1115" s="18" t="s">
        <v>131</v>
      </c>
      <c r="BE1115" s="172">
        <f>IF(N1115="základní",J1115,0)</f>
        <v>0</v>
      </c>
      <c r="BF1115" s="172">
        <f>IF(N1115="snížená",J1115,0)</f>
        <v>0</v>
      </c>
      <c r="BG1115" s="172">
        <f>IF(N1115="zákl. přenesená",J1115,0)</f>
        <v>0</v>
      </c>
      <c r="BH1115" s="172">
        <f>IF(N1115="sníž. přenesená",J1115,0)</f>
        <v>0</v>
      </c>
      <c r="BI1115" s="172">
        <f>IF(N1115="nulová",J1115,0)</f>
        <v>0</v>
      </c>
      <c r="BJ1115" s="18" t="s">
        <v>74</v>
      </c>
      <c r="BK1115" s="172">
        <f>ROUND(I1115*H1115,2)</f>
        <v>0</v>
      </c>
      <c r="BL1115" s="18" t="s">
        <v>138</v>
      </c>
      <c r="BM1115" s="18" t="s">
        <v>1385</v>
      </c>
    </row>
    <row r="1116" spans="2:47" s="1" customFormat="1" ht="13.5">
      <c r="B1116" s="35"/>
      <c r="D1116" s="191" t="s">
        <v>228</v>
      </c>
      <c r="F1116" s="225" t="s">
        <v>1384</v>
      </c>
      <c r="I1116" s="134"/>
      <c r="L1116" s="35"/>
      <c r="M1116" s="64"/>
      <c r="N1116" s="36"/>
      <c r="O1116" s="36"/>
      <c r="P1116" s="36"/>
      <c r="Q1116" s="36"/>
      <c r="R1116" s="36"/>
      <c r="S1116" s="36"/>
      <c r="T1116" s="65"/>
      <c r="AT1116" s="18" t="s">
        <v>228</v>
      </c>
      <c r="AU1116" s="18" t="s">
        <v>77</v>
      </c>
    </row>
    <row r="1117" spans="2:65" s="1" customFormat="1" ht="22.5" customHeight="1">
      <c r="B1117" s="160"/>
      <c r="C1117" s="161" t="s">
        <v>1386</v>
      </c>
      <c r="D1117" s="161" t="s">
        <v>133</v>
      </c>
      <c r="E1117" s="162" t="s">
        <v>1387</v>
      </c>
      <c r="F1117" s="163" t="s">
        <v>1388</v>
      </c>
      <c r="G1117" s="164" t="s">
        <v>1050</v>
      </c>
      <c r="H1117" s="165">
        <v>13</v>
      </c>
      <c r="I1117" s="166"/>
      <c r="J1117" s="167">
        <f>ROUND(I1117*H1117,2)</f>
        <v>0</v>
      </c>
      <c r="K1117" s="163" t="s">
        <v>19</v>
      </c>
      <c r="L1117" s="35"/>
      <c r="M1117" s="168" t="s">
        <v>19</v>
      </c>
      <c r="N1117" s="169" t="s">
        <v>41</v>
      </c>
      <c r="O1117" s="36"/>
      <c r="P1117" s="170">
        <f>O1117*H1117</f>
        <v>0</v>
      </c>
      <c r="Q1117" s="170">
        <v>0</v>
      </c>
      <c r="R1117" s="170">
        <f>Q1117*H1117</f>
        <v>0</v>
      </c>
      <c r="S1117" s="170">
        <v>0</v>
      </c>
      <c r="T1117" s="171">
        <f>S1117*H1117</f>
        <v>0</v>
      </c>
      <c r="AR1117" s="18" t="s">
        <v>138</v>
      </c>
      <c r="AT1117" s="18" t="s">
        <v>133</v>
      </c>
      <c r="AU1117" s="18" t="s">
        <v>77</v>
      </c>
      <c r="AY1117" s="18" t="s">
        <v>131</v>
      </c>
      <c r="BE1117" s="172">
        <f>IF(N1117="základní",J1117,0)</f>
        <v>0</v>
      </c>
      <c r="BF1117" s="172">
        <f>IF(N1117="snížená",J1117,0)</f>
        <v>0</v>
      </c>
      <c r="BG1117" s="172">
        <f>IF(N1117="zákl. přenesená",J1117,0)</f>
        <v>0</v>
      </c>
      <c r="BH1117" s="172">
        <f>IF(N1117="sníž. přenesená",J1117,0)</f>
        <v>0</v>
      </c>
      <c r="BI1117" s="172">
        <f>IF(N1117="nulová",J1117,0)</f>
        <v>0</v>
      </c>
      <c r="BJ1117" s="18" t="s">
        <v>74</v>
      </c>
      <c r="BK1117" s="172">
        <f>ROUND(I1117*H1117,2)</f>
        <v>0</v>
      </c>
      <c r="BL1117" s="18" t="s">
        <v>138</v>
      </c>
      <c r="BM1117" s="18" t="s">
        <v>1389</v>
      </c>
    </row>
    <row r="1118" spans="2:47" s="1" customFormat="1" ht="13.5">
      <c r="B1118" s="35"/>
      <c r="D1118" s="191" t="s">
        <v>228</v>
      </c>
      <c r="F1118" s="225" t="s">
        <v>1388</v>
      </c>
      <c r="I1118" s="134"/>
      <c r="L1118" s="35"/>
      <c r="M1118" s="64"/>
      <c r="N1118" s="36"/>
      <c r="O1118" s="36"/>
      <c r="P1118" s="36"/>
      <c r="Q1118" s="36"/>
      <c r="R1118" s="36"/>
      <c r="S1118" s="36"/>
      <c r="T1118" s="65"/>
      <c r="AT1118" s="18" t="s">
        <v>228</v>
      </c>
      <c r="AU1118" s="18" t="s">
        <v>77</v>
      </c>
    </row>
    <row r="1119" spans="2:65" s="1" customFormat="1" ht="22.5" customHeight="1">
      <c r="B1119" s="160"/>
      <c r="C1119" s="161" t="s">
        <v>1390</v>
      </c>
      <c r="D1119" s="161" t="s">
        <v>133</v>
      </c>
      <c r="E1119" s="162" t="s">
        <v>1391</v>
      </c>
      <c r="F1119" s="163" t="s">
        <v>1392</v>
      </c>
      <c r="G1119" s="164" t="s">
        <v>1050</v>
      </c>
      <c r="H1119" s="165">
        <v>21</v>
      </c>
      <c r="I1119" s="166"/>
      <c r="J1119" s="167">
        <f>ROUND(I1119*H1119,2)</f>
        <v>0</v>
      </c>
      <c r="K1119" s="163" t="s">
        <v>19</v>
      </c>
      <c r="L1119" s="35"/>
      <c r="M1119" s="168" t="s">
        <v>19</v>
      </c>
      <c r="N1119" s="169" t="s">
        <v>41</v>
      </c>
      <c r="O1119" s="36"/>
      <c r="P1119" s="170">
        <f>O1119*H1119</f>
        <v>0</v>
      </c>
      <c r="Q1119" s="170">
        <v>0</v>
      </c>
      <c r="R1119" s="170">
        <f>Q1119*H1119</f>
        <v>0</v>
      </c>
      <c r="S1119" s="170">
        <v>0</v>
      </c>
      <c r="T1119" s="171">
        <f>S1119*H1119</f>
        <v>0</v>
      </c>
      <c r="AR1119" s="18" t="s">
        <v>138</v>
      </c>
      <c r="AT1119" s="18" t="s">
        <v>133</v>
      </c>
      <c r="AU1119" s="18" t="s">
        <v>77</v>
      </c>
      <c r="AY1119" s="18" t="s">
        <v>131</v>
      </c>
      <c r="BE1119" s="172">
        <f>IF(N1119="základní",J1119,0)</f>
        <v>0</v>
      </c>
      <c r="BF1119" s="172">
        <f>IF(N1119="snížená",J1119,0)</f>
        <v>0</v>
      </c>
      <c r="BG1119" s="172">
        <f>IF(N1119="zákl. přenesená",J1119,0)</f>
        <v>0</v>
      </c>
      <c r="BH1119" s="172">
        <f>IF(N1119="sníž. přenesená",J1119,0)</f>
        <v>0</v>
      </c>
      <c r="BI1119" s="172">
        <f>IF(N1119="nulová",J1119,0)</f>
        <v>0</v>
      </c>
      <c r="BJ1119" s="18" t="s">
        <v>74</v>
      </c>
      <c r="BK1119" s="172">
        <f>ROUND(I1119*H1119,2)</f>
        <v>0</v>
      </c>
      <c r="BL1119" s="18" t="s">
        <v>138</v>
      </c>
      <c r="BM1119" s="18" t="s">
        <v>1393</v>
      </c>
    </row>
    <row r="1120" spans="2:47" s="1" customFormat="1" ht="13.5">
      <c r="B1120" s="35"/>
      <c r="D1120" s="191" t="s">
        <v>228</v>
      </c>
      <c r="F1120" s="225" t="s">
        <v>1392</v>
      </c>
      <c r="I1120" s="134"/>
      <c r="L1120" s="35"/>
      <c r="M1120" s="64"/>
      <c r="N1120" s="36"/>
      <c r="O1120" s="36"/>
      <c r="P1120" s="36"/>
      <c r="Q1120" s="36"/>
      <c r="R1120" s="36"/>
      <c r="S1120" s="36"/>
      <c r="T1120" s="65"/>
      <c r="AT1120" s="18" t="s">
        <v>228</v>
      </c>
      <c r="AU1120" s="18" t="s">
        <v>77</v>
      </c>
    </row>
    <row r="1121" spans="2:65" s="1" customFormat="1" ht="22.5" customHeight="1">
      <c r="B1121" s="160"/>
      <c r="C1121" s="161" t="s">
        <v>1394</v>
      </c>
      <c r="D1121" s="161" t="s">
        <v>133</v>
      </c>
      <c r="E1121" s="162" t="s">
        <v>1395</v>
      </c>
      <c r="F1121" s="163" t="s">
        <v>1396</v>
      </c>
      <c r="G1121" s="164" t="s">
        <v>1050</v>
      </c>
      <c r="H1121" s="165">
        <v>1</v>
      </c>
      <c r="I1121" s="166"/>
      <c r="J1121" s="167">
        <f>ROUND(I1121*H1121,2)</f>
        <v>0</v>
      </c>
      <c r="K1121" s="163" t="s">
        <v>19</v>
      </c>
      <c r="L1121" s="35"/>
      <c r="M1121" s="168" t="s">
        <v>19</v>
      </c>
      <c r="N1121" s="169" t="s">
        <v>41</v>
      </c>
      <c r="O1121" s="36"/>
      <c r="P1121" s="170">
        <f>O1121*H1121</f>
        <v>0</v>
      </c>
      <c r="Q1121" s="170">
        <v>0</v>
      </c>
      <c r="R1121" s="170">
        <f>Q1121*H1121</f>
        <v>0</v>
      </c>
      <c r="S1121" s="170">
        <v>0</v>
      </c>
      <c r="T1121" s="171">
        <f>S1121*H1121</f>
        <v>0</v>
      </c>
      <c r="AR1121" s="18" t="s">
        <v>138</v>
      </c>
      <c r="AT1121" s="18" t="s">
        <v>133</v>
      </c>
      <c r="AU1121" s="18" t="s">
        <v>77</v>
      </c>
      <c r="AY1121" s="18" t="s">
        <v>131</v>
      </c>
      <c r="BE1121" s="172">
        <f>IF(N1121="základní",J1121,0)</f>
        <v>0</v>
      </c>
      <c r="BF1121" s="172">
        <f>IF(N1121="snížená",J1121,0)</f>
        <v>0</v>
      </c>
      <c r="BG1121" s="172">
        <f>IF(N1121="zákl. přenesená",J1121,0)</f>
        <v>0</v>
      </c>
      <c r="BH1121" s="172">
        <f>IF(N1121="sníž. přenesená",J1121,0)</f>
        <v>0</v>
      </c>
      <c r="BI1121" s="172">
        <f>IF(N1121="nulová",J1121,0)</f>
        <v>0</v>
      </c>
      <c r="BJ1121" s="18" t="s">
        <v>74</v>
      </c>
      <c r="BK1121" s="172">
        <f>ROUND(I1121*H1121,2)</f>
        <v>0</v>
      </c>
      <c r="BL1121" s="18" t="s">
        <v>138</v>
      </c>
      <c r="BM1121" s="18" t="s">
        <v>1397</v>
      </c>
    </row>
    <row r="1122" spans="2:47" s="1" customFormat="1" ht="13.5">
      <c r="B1122" s="35"/>
      <c r="D1122" s="191" t="s">
        <v>228</v>
      </c>
      <c r="F1122" s="225" t="s">
        <v>1396</v>
      </c>
      <c r="I1122" s="134"/>
      <c r="L1122" s="35"/>
      <c r="M1122" s="64"/>
      <c r="N1122" s="36"/>
      <c r="O1122" s="36"/>
      <c r="P1122" s="36"/>
      <c r="Q1122" s="36"/>
      <c r="R1122" s="36"/>
      <c r="S1122" s="36"/>
      <c r="T1122" s="65"/>
      <c r="AT1122" s="18" t="s">
        <v>228</v>
      </c>
      <c r="AU1122" s="18" t="s">
        <v>77</v>
      </c>
    </row>
    <row r="1123" spans="2:65" s="1" customFormat="1" ht="22.5" customHeight="1">
      <c r="B1123" s="160"/>
      <c r="C1123" s="161" t="s">
        <v>1398</v>
      </c>
      <c r="D1123" s="161" t="s">
        <v>133</v>
      </c>
      <c r="E1123" s="162" t="s">
        <v>1399</v>
      </c>
      <c r="F1123" s="163" t="s">
        <v>1400</v>
      </c>
      <c r="G1123" s="164" t="s">
        <v>1050</v>
      </c>
      <c r="H1123" s="165">
        <v>7</v>
      </c>
      <c r="I1123" s="166"/>
      <c r="J1123" s="167">
        <f>ROUND(I1123*H1123,2)</f>
        <v>0</v>
      </c>
      <c r="K1123" s="163" t="s">
        <v>19</v>
      </c>
      <c r="L1123" s="35"/>
      <c r="M1123" s="168" t="s">
        <v>19</v>
      </c>
      <c r="N1123" s="169" t="s">
        <v>41</v>
      </c>
      <c r="O1123" s="36"/>
      <c r="P1123" s="170">
        <f>O1123*H1123</f>
        <v>0</v>
      </c>
      <c r="Q1123" s="170">
        <v>0</v>
      </c>
      <c r="R1123" s="170">
        <f>Q1123*H1123</f>
        <v>0</v>
      </c>
      <c r="S1123" s="170">
        <v>0</v>
      </c>
      <c r="T1123" s="171">
        <f>S1123*H1123</f>
        <v>0</v>
      </c>
      <c r="AR1123" s="18" t="s">
        <v>138</v>
      </c>
      <c r="AT1123" s="18" t="s">
        <v>133</v>
      </c>
      <c r="AU1123" s="18" t="s">
        <v>77</v>
      </c>
      <c r="AY1123" s="18" t="s">
        <v>131</v>
      </c>
      <c r="BE1123" s="172">
        <f>IF(N1123="základní",J1123,0)</f>
        <v>0</v>
      </c>
      <c r="BF1123" s="172">
        <f>IF(N1123="snížená",J1123,0)</f>
        <v>0</v>
      </c>
      <c r="BG1123" s="172">
        <f>IF(N1123="zákl. přenesená",J1123,0)</f>
        <v>0</v>
      </c>
      <c r="BH1123" s="172">
        <f>IF(N1123="sníž. přenesená",J1123,0)</f>
        <v>0</v>
      </c>
      <c r="BI1123" s="172">
        <f>IF(N1123="nulová",J1123,0)</f>
        <v>0</v>
      </c>
      <c r="BJ1123" s="18" t="s">
        <v>74</v>
      </c>
      <c r="BK1123" s="172">
        <f>ROUND(I1123*H1123,2)</f>
        <v>0</v>
      </c>
      <c r="BL1123" s="18" t="s">
        <v>138</v>
      </c>
      <c r="BM1123" s="18" t="s">
        <v>1401</v>
      </c>
    </row>
    <row r="1124" spans="2:47" s="1" customFormat="1" ht="13.5">
      <c r="B1124" s="35"/>
      <c r="D1124" s="191" t="s">
        <v>228</v>
      </c>
      <c r="F1124" s="225" t="s">
        <v>1400</v>
      </c>
      <c r="I1124" s="134"/>
      <c r="L1124" s="35"/>
      <c r="M1124" s="64"/>
      <c r="N1124" s="36"/>
      <c r="O1124" s="36"/>
      <c r="P1124" s="36"/>
      <c r="Q1124" s="36"/>
      <c r="R1124" s="36"/>
      <c r="S1124" s="36"/>
      <c r="T1124" s="65"/>
      <c r="AT1124" s="18" t="s">
        <v>228</v>
      </c>
      <c r="AU1124" s="18" t="s">
        <v>77</v>
      </c>
    </row>
    <row r="1125" spans="2:65" s="1" customFormat="1" ht="22.5" customHeight="1">
      <c r="B1125" s="160"/>
      <c r="C1125" s="161" t="s">
        <v>1402</v>
      </c>
      <c r="D1125" s="161" t="s">
        <v>133</v>
      </c>
      <c r="E1125" s="162" t="s">
        <v>1403</v>
      </c>
      <c r="F1125" s="163" t="s">
        <v>1404</v>
      </c>
      <c r="G1125" s="164" t="s">
        <v>1050</v>
      </c>
      <c r="H1125" s="165">
        <v>1</v>
      </c>
      <c r="I1125" s="166"/>
      <c r="J1125" s="167">
        <f>ROUND(I1125*H1125,2)</f>
        <v>0</v>
      </c>
      <c r="K1125" s="163" t="s">
        <v>19</v>
      </c>
      <c r="L1125" s="35"/>
      <c r="M1125" s="168" t="s">
        <v>19</v>
      </c>
      <c r="N1125" s="169" t="s">
        <v>41</v>
      </c>
      <c r="O1125" s="36"/>
      <c r="P1125" s="170">
        <f>O1125*H1125</f>
        <v>0</v>
      </c>
      <c r="Q1125" s="170">
        <v>0</v>
      </c>
      <c r="R1125" s="170">
        <f>Q1125*H1125</f>
        <v>0</v>
      </c>
      <c r="S1125" s="170">
        <v>0</v>
      </c>
      <c r="T1125" s="171">
        <f>S1125*H1125</f>
        <v>0</v>
      </c>
      <c r="AR1125" s="18" t="s">
        <v>138</v>
      </c>
      <c r="AT1125" s="18" t="s">
        <v>133</v>
      </c>
      <c r="AU1125" s="18" t="s">
        <v>77</v>
      </c>
      <c r="AY1125" s="18" t="s">
        <v>131</v>
      </c>
      <c r="BE1125" s="172">
        <f>IF(N1125="základní",J1125,0)</f>
        <v>0</v>
      </c>
      <c r="BF1125" s="172">
        <f>IF(N1125="snížená",J1125,0)</f>
        <v>0</v>
      </c>
      <c r="BG1125" s="172">
        <f>IF(N1125="zákl. přenesená",J1125,0)</f>
        <v>0</v>
      </c>
      <c r="BH1125" s="172">
        <f>IF(N1125="sníž. přenesená",J1125,0)</f>
        <v>0</v>
      </c>
      <c r="BI1125" s="172">
        <f>IF(N1125="nulová",J1125,0)</f>
        <v>0</v>
      </c>
      <c r="BJ1125" s="18" t="s">
        <v>74</v>
      </c>
      <c r="BK1125" s="172">
        <f>ROUND(I1125*H1125,2)</f>
        <v>0</v>
      </c>
      <c r="BL1125" s="18" t="s">
        <v>138</v>
      </c>
      <c r="BM1125" s="18" t="s">
        <v>1405</v>
      </c>
    </row>
    <row r="1126" spans="2:47" s="1" customFormat="1" ht="13.5">
      <c r="B1126" s="35"/>
      <c r="D1126" s="191" t="s">
        <v>228</v>
      </c>
      <c r="F1126" s="225" t="s">
        <v>1404</v>
      </c>
      <c r="I1126" s="134"/>
      <c r="L1126" s="35"/>
      <c r="M1126" s="64"/>
      <c r="N1126" s="36"/>
      <c r="O1126" s="36"/>
      <c r="P1126" s="36"/>
      <c r="Q1126" s="36"/>
      <c r="R1126" s="36"/>
      <c r="S1126" s="36"/>
      <c r="T1126" s="65"/>
      <c r="AT1126" s="18" t="s">
        <v>228</v>
      </c>
      <c r="AU1126" s="18" t="s">
        <v>77</v>
      </c>
    </row>
    <row r="1127" spans="2:65" s="1" customFormat="1" ht="22.5" customHeight="1">
      <c r="B1127" s="160"/>
      <c r="C1127" s="161" t="s">
        <v>1406</v>
      </c>
      <c r="D1127" s="161" t="s">
        <v>133</v>
      </c>
      <c r="E1127" s="162" t="s">
        <v>1407</v>
      </c>
      <c r="F1127" s="163" t="s">
        <v>1408</v>
      </c>
      <c r="G1127" s="164" t="s">
        <v>1050</v>
      </c>
      <c r="H1127" s="165">
        <v>7</v>
      </c>
      <c r="I1127" s="166"/>
      <c r="J1127" s="167">
        <f>ROUND(I1127*H1127,2)</f>
        <v>0</v>
      </c>
      <c r="K1127" s="163" t="s">
        <v>19</v>
      </c>
      <c r="L1127" s="35"/>
      <c r="M1127" s="168" t="s">
        <v>19</v>
      </c>
      <c r="N1127" s="169" t="s">
        <v>41</v>
      </c>
      <c r="O1127" s="36"/>
      <c r="P1127" s="170">
        <f>O1127*H1127</f>
        <v>0</v>
      </c>
      <c r="Q1127" s="170">
        <v>0</v>
      </c>
      <c r="R1127" s="170">
        <f>Q1127*H1127</f>
        <v>0</v>
      </c>
      <c r="S1127" s="170">
        <v>0</v>
      </c>
      <c r="T1127" s="171">
        <f>S1127*H1127</f>
        <v>0</v>
      </c>
      <c r="AR1127" s="18" t="s">
        <v>138</v>
      </c>
      <c r="AT1127" s="18" t="s">
        <v>133</v>
      </c>
      <c r="AU1127" s="18" t="s">
        <v>77</v>
      </c>
      <c r="AY1127" s="18" t="s">
        <v>131</v>
      </c>
      <c r="BE1127" s="172">
        <f>IF(N1127="základní",J1127,0)</f>
        <v>0</v>
      </c>
      <c r="BF1127" s="172">
        <f>IF(N1127="snížená",J1127,0)</f>
        <v>0</v>
      </c>
      <c r="BG1127" s="172">
        <f>IF(N1127="zákl. přenesená",J1127,0)</f>
        <v>0</v>
      </c>
      <c r="BH1127" s="172">
        <f>IF(N1127="sníž. přenesená",J1127,0)</f>
        <v>0</v>
      </c>
      <c r="BI1127" s="172">
        <f>IF(N1127="nulová",J1127,0)</f>
        <v>0</v>
      </c>
      <c r="BJ1127" s="18" t="s">
        <v>74</v>
      </c>
      <c r="BK1127" s="172">
        <f>ROUND(I1127*H1127,2)</f>
        <v>0</v>
      </c>
      <c r="BL1127" s="18" t="s">
        <v>138</v>
      </c>
      <c r="BM1127" s="18" t="s">
        <v>1409</v>
      </c>
    </row>
    <row r="1128" spans="2:47" s="1" customFormat="1" ht="13.5">
      <c r="B1128" s="35"/>
      <c r="D1128" s="191" t="s">
        <v>228</v>
      </c>
      <c r="F1128" s="225" t="s">
        <v>1408</v>
      </c>
      <c r="I1128" s="134"/>
      <c r="L1128" s="35"/>
      <c r="M1128" s="64"/>
      <c r="N1128" s="36"/>
      <c r="O1128" s="36"/>
      <c r="P1128" s="36"/>
      <c r="Q1128" s="36"/>
      <c r="R1128" s="36"/>
      <c r="S1128" s="36"/>
      <c r="T1128" s="65"/>
      <c r="AT1128" s="18" t="s">
        <v>228</v>
      </c>
      <c r="AU1128" s="18" t="s">
        <v>77</v>
      </c>
    </row>
    <row r="1129" spans="2:65" s="1" customFormat="1" ht="22.5" customHeight="1">
      <c r="B1129" s="160"/>
      <c r="C1129" s="161" t="s">
        <v>1410</v>
      </c>
      <c r="D1129" s="161" t="s">
        <v>133</v>
      </c>
      <c r="E1129" s="162" t="s">
        <v>1411</v>
      </c>
      <c r="F1129" s="163" t="s">
        <v>1412</v>
      </c>
      <c r="G1129" s="164" t="s">
        <v>1050</v>
      </c>
      <c r="H1129" s="165">
        <v>4</v>
      </c>
      <c r="I1129" s="166"/>
      <c r="J1129" s="167">
        <f>ROUND(I1129*H1129,2)</f>
        <v>0</v>
      </c>
      <c r="K1129" s="163" t="s">
        <v>19</v>
      </c>
      <c r="L1129" s="35"/>
      <c r="M1129" s="168" t="s">
        <v>19</v>
      </c>
      <c r="N1129" s="169" t="s">
        <v>41</v>
      </c>
      <c r="O1129" s="36"/>
      <c r="P1129" s="170">
        <f>O1129*H1129</f>
        <v>0</v>
      </c>
      <c r="Q1129" s="170">
        <v>0</v>
      </c>
      <c r="R1129" s="170">
        <f>Q1129*H1129</f>
        <v>0</v>
      </c>
      <c r="S1129" s="170">
        <v>0</v>
      </c>
      <c r="T1129" s="171">
        <f>S1129*H1129</f>
        <v>0</v>
      </c>
      <c r="AR1129" s="18" t="s">
        <v>138</v>
      </c>
      <c r="AT1129" s="18" t="s">
        <v>133</v>
      </c>
      <c r="AU1129" s="18" t="s">
        <v>77</v>
      </c>
      <c r="AY1129" s="18" t="s">
        <v>131</v>
      </c>
      <c r="BE1129" s="172">
        <f>IF(N1129="základní",J1129,0)</f>
        <v>0</v>
      </c>
      <c r="BF1129" s="172">
        <f>IF(N1129="snížená",J1129,0)</f>
        <v>0</v>
      </c>
      <c r="BG1129" s="172">
        <f>IF(N1129="zákl. přenesená",J1129,0)</f>
        <v>0</v>
      </c>
      <c r="BH1129" s="172">
        <f>IF(N1129="sníž. přenesená",J1129,0)</f>
        <v>0</v>
      </c>
      <c r="BI1129" s="172">
        <f>IF(N1129="nulová",J1129,0)</f>
        <v>0</v>
      </c>
      <c r="BJ1129" s="18" t="s">
        <v>74</v>
      </c>
      <c r="BK1129" s="172">
        <f>ROUND(I1129*H1129,2)</f>
        <v>0</v>
      </c>
      <c r="BL1129" s="18" t="s">
        <v>138</v>
      </c>
      <c r="BM1129" s="18" t="s">
        <v>1413</v>
      </c>
    </row>
    <row r="1130" spans="2:47" s="1" customFormat="1" ht="13.5">
      <c r="B1130" s="35"/>
      <c r="D1130" s="191" t="s">
        <v>228</v>
      </c>
      <c r="F1130" s="225" t="s">
        <v>1412</v>
      </c>
      <c r="I1130" s="134"/>
      <c r="L1130" s="35"/>
      <c r="M1130" s="64"/>
      <c r="N1130" s="36"/>
      <c r="O1130" s="36"/>
      <c r="P1130" s="36"/>
      <c r="Q1130" s="36"/>
      <c r="R1130" s="36"/>
      <c r="S1130" s="36"/>
      <c r="T1130" s="65"/>
      <c r="AT1130" s="18" t="s">
        <v>228</v>
      </c>
      <c r="AU1130" s="18" t="s">
        <v>77</v>
      </c>
    </row>
    <row r="1131" spans="2:65" s="1" customFormat="1" ht="22.5" customHeight="1">
      <c r="B1131" s="160"/>
      <c r="C1131" s="161" t="s">
        <v>1414</v>
      </c>
      <c r="D1131" s="161" t="s">
        <v>133</v>
      </c>
      <c r="E1131" s="162" t="s">
        <v>1415</v>
      </c>
      <c r="F1131" s="163" t="s">
        <v>1416</v>
      </c>
      <c r="G1131" s="164" t="s">
        <v>1050</v>
      </c>
      <c r="H1131" s="165">
        <v>10</v>
      </c>
      <c r="I1131" s="166"/>
      <c r="J1131" s="167">
        <f>ROUND(I1131*H1131,2)</f>
        <v>0</v>
      </c>
      <c r="K1131" s="163" t="s">
        <v>19</v>
      </c>
      <c r="L1131" s="35"/>
      <c r="M1131" s="168" t="s">
        <v>19</v>
      </c>
      <c r="N1131" s="169" t="s">
        <v>41</v>
      </c>
      <c r="O1131" s="36"/>
      <c r="P1131" s="170">
        <f>O1131*H1131</f>
        <v>0</v>
      </c>
      <c r="Q1131" s="170">
        <v>0</v>
      </c>
      <c r="R1131" s="170">
        <f>Q1131*H1131</f>
        <v>0</v>
      </c>
      <c r="S1131" s="170">
        <v>0</v>
      </c>
      <c r="T1131" s="171">
        <f>S1131*H1131</f>
        <v>0</v>
      </c>
      <c r="AR1131" s="18" t="s">
        <v>138</v>
      </c>
      <c r="AT1131" s="18" t="s">
        <v>133</v>
      </c>
      <c r="AU1131" s="18" t="s">
        <v>77</v>
      </c>
      <c r="AY1131" s="18" t="s">
        <v>131</v>
      </c>
      <c r="BE1131" s="172">
        <f>IF(N1131="základní",J1131,0)</f>
        <v>0</v>
      </c>
      <c r="BF1131" s="172">
        <f>IF(N1131="snížená",J1131,0)</f>
        <v>0</v>
      </c>
      <c r="BG1131" s="172">
        <f>IF(N1131="zákl. přenesená",J1131,0)</f>
        <v>0</v>
      </c>
      <c r="BH1131" s="172">
        <f>IF(N1131="sníž. přenesená",J1131,0)</f>
        <v>0</v>
      </c>
      <c r="BI1131" s="172">
        <f>IF(N1131="nulová",J1131,0)</f>
        <v>0</v>
      </c>
      <c r="BJ1131" s="18" t="s">
        <v>74</v>
      </c>
      <c r="BK1131" s="172">
        <f>ROUND(I1131*H1131,2)</f>
        <v>0</v>
      </c>
      <c r="BL1131" s="18" t="s">
        <v>138</v>
      </c>
      <c r="BM1131" s="18" t="s">
        <v>1417</v>
      </c>
    </row>
    <row r="1132" spans="2:47" s="1" customFormat="1" ht="13.5">
      <c r="B1132" s="35"/>
      <c r="D1132" s="191" t="s">
        <v>228</v>
      </c>
      <c r="F1132" s="225" t="s">
        <v>1416</v>
      </c>
      <c r="I1132" s="134"/>
      <c r="L1132" s="35"/>
      <c r="M1132" s="64"/>
      <c r="N1132" s="36"/>
      <c r="O1132" s="36"/>
      <c r="P1132" s="36"/>
      <c r="Q1132" s="36"/>
      <c r="R1132" s="36"/>
      <c r="S1132" s="36"/>
      <c r="T1132" s="65"/>
      <c r="AT1132" s="18" t="s">
        <v>228</v>
      </c>
      <c r="AU1132" s="18" t="s">
        <v>77</v>
      </c>
    </row>
    <row r="1133" spans="2:65" s="1" customFormat="1" ht="22.5" customHeight="1">
      <c r="B1133" s="160"/>
      <c r="C1133" s="161" t="s">
        <v>1418</v>
      </c>
      <c r="D1133" s="161" t="s">
        <v>133</v>
      </c>
      <c r="E1133" s="162" t="s">
        <v>1419</v>
      </c>
      <c r="F1133" s="163" t="s">
        <v>1420</v>
      </c>
      <c r="G1133" s="164" t="s">
        <v>1050</v>
      </c>
      <c r="H1133" s="165">
        <v>4</v>
      </c>
      <c r="I1133" s="166"/>
      <c r="J1133" s="167">
        <f>ROUND(I1133*H1133,2)</f>
        <v>0</v>
      </c>
      <c r="K1133" s="163" t="s">
        <v>19</v>
      </c>
      <c r="L1133" s="35"/>
      <c r="M1133" s="168" t="s">
        <v>19</v>
      </c>
      <c r="N1133" s="169" t="s">
        <v>41</v>
      </c>
      <c r="O1133" s="36"/>
      <c r="P1133" s="170">
        <f>O1133*H1133</f>
        <v>0</v>
      </c>
      <c r="Q1133" s="170">
        <v>0</v>
      </c>
      <c r="R1133" s="170">
        <f>Q1133*H1133</f>
        <v>0</v>
      </c>
      <c r="S1133" s="170">
        <v>0</v>
      </c>
      <c r="T1133" s="171">
        <f>S1133*H1133</f>
        <v>0</v>
      </c>
      <c r="AR1133" s="18" t="s">
        <v>138</v>
      </c>
      <c r="AT1133" s="18" t="s">
        <v>133</v>
      </c>
      <c r="AU1133" s="18" t="s">
        <v>77</v>
      </c>
      <c r="AY1133" s="18" t="s">
        <v>131</v>
      </c>
      <c r="BE1133" s="172">
        <f>IF(N1133="základní",J1133,0)</f>
        <v>0</v>
      </c>
      <c r="BF1133" s="172">
        <f>IF(N1133="snížená",J1133,0)</f>
        <v>0</v>
      </c>
      <c r="BG1133" s="172">
        <f>IF(N1133="zákl. přenesená",J1133,0)</f>
        <v>0</v>
      </c>
      <c r="BH1133" s="172">
        <f>IF(N1133="sníž. přenesená",J1133,0)</f>
        <v>0</v>
      </c>
      <c r="BI1133" s="172">
        <f>IF(N1133="nulová",J1133,0)</f>
        <v>0</v>
      </c>
      <c r="BJ1133" s="18" t="s">
        <v>74</v>
      </c>
      <c r="BK1133" s="172">
        <f>ROUND(I1133*H1133,2)</f>
        <v>0</v>
      </c>
      <c r="BL1133" s="18" t="s">
        <v>138</v>
      </c>
      <c r="BM1133" s="18" t="s">
        <v>1421</v>
      </c>
    </row>
    <row r="1134" spans="2:47" s="1" customFormat="1" ht="13.5">
      <c r="B1134" s="35"/>
      <c r="D1134" s="191" t="s">
        <v>228</v>
      </c>
      <c r="F1134" s="225" t="s">
        <v>1420</v>
      </c>
      <c r="I1134" s="134"/>
      <c r="L1134" s="35"/>
      <c r="M1134" s="64"/>
      <c r="N1134" s="36"/>
      <c r="O1134" s="36"/>
      <c r="P1134" s="36"/>
      <c r="Q1134" s="36"/>
      <c r="R1134" s="36"/>
      <c r="S1134" s="36"/>
      <c r="T1134" s="65"/>
      <c r="AT1134" s="18" t="s">
        <v>228</v>
      </c>
      <c r="AU1134" s="18" t="s">
        <v>77</v>
      </c>
    </row>
    <row r="1135" spans="2:65" s="1" customFormat="1" ht="22.5" customHeight="1">
      <c r="B1135" s="160"/>
      <c r="C1135" s="161" t="s">
        <v>1422</v>
      </c>
      <c r="D1135" s="161" t="s">
        <v>133</v>
      </c>
      <c r="E1135" s="162" t="s">
        <v>1423</v>
      </c>
      <c r="F1135" s="163" t="s">
        <v>1424</v>
      </c>
      <c r="G1135" s="164" t="s">
        <v>1050</v>
      </c>
      <c r="H1135" s="165">
        <v>2</v>
      </c>
      <c r="I1135" s="166"/>
      <c r="J1135" s="167">
        <f>ROUND(I1135*H1135,2)</f>
        <v>0</v>
      </c>
      <c r="K1135" s="163" t="s">
        <v>19</v>
      </c>
      <c r="L1135" s="35"/>
      <c r="M1135" s="168" t="s">
        <v>19</v>
      </c>
      <c r="N1135" s="169" t="s">
        <v>41</v>
      </c>
      <c r="O1135" s="36"/>
      <c r="P1135" s="170">
        <f>O1135*H1135</f>
        <v>0</v>
      </c>
      <c r="Q1135" s="170">
        <v>0</v>
      </c>
      <c r="R1135" s="170">
        <f>Q1135*H1135</f>
        <v>0</v>
      </c>
      <c r="S1135" s="170">
        <v>0</v>
      </c>
      <c r="T1135" s="171">
        <f>S1135*H1135</f>
        <v>0</v>
      </c>
      <c r="AR1135" s="18" t="s">
        <v>138</v>
      </c>
      <c r="AT1135" s="18" t="s">
        <v>133</v>
      </c>
      <c r="AU1135" s="18" t="s">
        <v>77</v>
      </c>
      <c r="AY1135" s="18" t="s">
        <v>131</v>
      </c>
      <c r="BE1135" s="172">
        <f>IF(N1135="základní",J1135,0)</f>
        <v>0</v>
      </c>
      <c r="BF1135" s="172">
        <f>IF(N1135="snížená",J1135,0)</f>
        <v>0</v>
      </c>
      <c r="BG1135" s="172">
        <f>IF(N1135="zákl. přenesená",J1135,0)</f>
        <v>0</v>
      </c>
      <c r="BH1135" s="172">
        <f>IF(N1135="sníž. přenesená",J1135,0)</f>
        <v>0</v>
      </c>
      <c r="BI1135" s="172">
        <f>IF(N1135="nulová",J1135,0)</f>
        <v>0</v>
      </c>
      <c r="BJ1135" s="18" t="s">
        <v>74</v>
      </c>
      <c r="BK1135" s="172">
        <f>ROUND(I1135*H1135,2)</f>
        <v>0</v>
      </c>
      <c r="BL1135" s="18" t="s">
        <v>138</v>
      </c>
      <c r="BM1135" s="18" t="s">
        <v>1425</v>
      </c>
    </row>
    <row r="1136" spans="2:47" s="1" customFormat="1" ht="13.5">
      <c r="B1136" s="35"/>
      <c r="D1136" s="191" t="s">
        <v>228</v>
      </c>
      <c r="F1136" s="225" t="s">
        <v>1424</v>
      </c>
      <c r="I1136" s="134"/>
      <c r="L1136" s="35"/>
      <c r="M1136" s="64"/>
      <c r="N1136" s="36"/>
      <c r="O1136" s="36"/>
      <c r="P1136" s="36"/>
      <c r="Q1136" s="36"/>
      <c r="R1136" s="36"/>
      <c r="S1136" s="36"/>
      <c r="T1136" s="65"/>
      <c r="AT1136" s="18" t="s">
        <v>228</v>
      </c>
      <c r="AU1136" s="18" t="s">
        <v>77</v>
      </c>
    </row>
    <row r="1137" spans="2:65" s="1" customFormat="1" ht="22.5" customHeight="1">
      <c r="B1137" s="160"/>
      <c r="C1137" s="161" t="s">
        <v>1426</v>
      </c>
      <c r="D1137" s="161" t="s">
        <v>133</v>
      </c>
      <c r="E1137" s="162" t="s">
        <v>1427</v>
      </c>
      <c r="F1137" s="163" t="s">
        <v>1428</v>
      </c>
      <c r="G1137" s="164" t="s">
        <v>1050</v>
      </c>
      <c r="H1137" s="165">
        <v>2</v>
      </c>
      <c r="I1137" s="166"/>
      <c r="J1137" s="167">
        <f>ROUND(I1137*H1137,2)</f>
        <v>0</v>
      </c>
      <c r="K1137" s="163" t="s">
        <v>19</v>
      </c>
      <c r="L1137" s="35"/>
      <c r="M1137" s="168" t="s">
        <v>19</v>
      </c>
      <c r="N1137" s="169" t="s">
        <v>41</v>
      </c>
      <c r="O1137" s="36"/>
      <c r="P1137" s="170">
        <f>O1137*H1137</f>
        <v>0</v>
      </c>
      <c r="Q1137" s="170">
        <v>0</v>
      </c>
      <c r="R1137" s="170">
        <f>Q1137*H1137</f>
        <v>0</v>
      </c>
      <c r="S1137" s="170">
        <v>0</v>
      </c>
      <c r="T1137" s="171">
        <f>S1137*H1137</f>
        <v>0</v>
      </c>
      <c r="AR1137" s="18" t="s">
        <v>138</v>
      </c>
      <c r="AT1137" s="18" t="s">
        <v>133</v>
      </c>
      <c r="AU1137" s="18" t="s">
        <v>77</v>
      </c>
      <c r="AY1137" s="18" t="s">
        <v>131</v>
      </c>
      <c r="BE1137" s="172">
        <f>IF(N1137="základní",J1137,0)</f>
        <v>0</v>
      </c>
      <c r="BF1137" s="172">
        <f>IF(N1137="snížená",J1137,0)</f>
        <v>0</v>
      </c>
      <c r="BG1137" s="172">
        <f>IF(N1137="zákl. přenesená",J1137,0)</f>
        <v>0</v>
      </c>
      <c r="BH1137" s="172">
        <f>IF(N1137="sníž. přenesená",J1137,0)</f>
        <v>0</v>
      </c>
      <c r="BI1137" s="172">
        <f>IF(N1137="nulová",J1137,0)</f>
        <v>0</v>
      </c>
      <c r="BJ1137" s="18" t="s">
        <v>74</v>
      </c>
      <c r="BK1137" s="172">
        <f>ROUND(I1137*H1137,2)</f>
        <v>0</v>
      </c>
      <c r="BL1137" s="18" t="s">
        <v>138</v>
      </c>
      <c r="BM1137" s="18" t="s">
        <v>1429</v>
      </c>
    </row>
    <row r="1138" spans="2:47" s="1" customFormat="1" ht="13.5">
      <c r="B1138" s="35"/>
      <c r="D1138" s="191" t="s">
        <v>228</v>
      </c>
      <c r="F1138" s="225" t="s">
        <v>1428</v>
      </c>
      <c r="I1138" s="134"/>
      <c r="L1138" s="35"/>
      <c r="M1138" s="64"/>
      <c r="N1138" s="36"/>
      <c r="O1138" s="36"/>
      <c r="P1138" s="36"/>
      <c r="Q1138" s="36"/>
      <c r="R1138" s="36"/>
      <c r="S1138" s="36"/>
      <c r="T1138" s="65"/>
      <c r="AT1138" s="18" t="s">
        <v>228</v>
      </c>
      <c r="AU1138" s="18" t="s">
        <v>77</v>
      </c>
    </row>
    <row r="1139" spans="2:65" s="1" customFormat="1" ht="22.5" customHeight="1">
      <c r="B1139" s="160"/>
      <c r="C1139" s="161" t="s">
        <v>1430</v>
      </c>
      <c r="D1139" s="161" t="s">
        <v>133</v>
      </c>
      <c r="E1139" s="162" t="s">
        <v>1431</v>
      </c>
      <c r="F1139" s="163" t="s">
        <v>1432</v>
      </c>
      <c r="G1139" s="164" t="s">
        <v>1050</v>
      </c>
      <c r="H1139" s="165">
        <v>4</v>
      </c>
      <c r="I1139" s="166"/>
      <c r="J1139" s="167">
        <f>ROUND(I1139*H1139,2)</f>
        <v>0</v>
      </c>
      <c r="K1139" s="163" t="s">
        <v>19</v>
      </c>
      <c r="L1139" s="35"/>
      <c r="M1139" s="168" t="s">
        <v>19</v>
      </c>
      <c r="N1139" s="169" t="s">
        <v>41</v>
      </c>
      <c r="O1139" s="36"/>
      <c r="P1139" s="170">
        <f>O1139*H1139</f>
        <v>0</v>
      </c>
      <c r="Q1139" s="170">
        <v>0</v>
      </c>
      <c r="R1139" s="170">
        <f>Q1139*H1139</f>
        <v>0</v>
      </c>
      <c r="S1139" s="170">
        <v>0</v>
      </c>
      <c r="T1139" s="171">
        <f>S1139*H1139</f>
        <v>0</v>
      </c>
      <c r="AR1139" s="18" t="s">
        <v>138</v>
      </c>
      <c r="AT1139" s="18" t="s">
        <v>133</v>
      </c>
      <c r="AU1139" s="18" t="s">
        <v>77</v>
      </c>
      <c r="AY1139" s="18" t="s">
        <v>131</v>
      </c>
      <c r="BE1139" s="172">
        <f>IF(N1139="základní",J1139,0)</f>
        <v>0</v>
      </c>
      <c r="BF1139" s="172">
        <f>IF(N1139="snížená",J1139,0)</f>
        <v>0</v>
      </c>
      <c r="BG1139" s="172">
        <f>IF(N1139="zákl. přenesená",J1139,0)</f>
        <v>0</v>
      </c>
      <c r="BH1139" s="172">
        <f>IF(N1139="sníž. přenesená",J1139,0)</f>
        <v>0</v>
      </c>
      <c r="BI1139" s="172">
        <f>IF(N1139="nulová",J1139,0)</f>
        <v>0</v>
      </c>
      <c r="BJ1139" s="18" t="s">
        <v>74</v>
      </c>
      <c r="BK1139" s="172">
        <f>ROUND(I1139*H1139,2)</f>
        <v>0</v>
      </c>
      <c r="BL1139" s="18" t="s">
        <v>138</v>
      </c>
      <c r="BM1139" s="18" t="s">
        <v>1433</v>
      </c>
    </row>
    <row r="1140" spans="2:47" s="1" customFormat="1" ht="13.5">
      <c r="B1140" s="35"/>
      <c r="D1140" s="191" t="s">
        <v>228</v>
      </c>
      <c r="F1140" s="225" t="s">
        <v>1432</v>
      </c>
      <c r="I1140" s="134"/>
      <c r="L1140" s="35"/>
      <c r="M1140" s="64"/>
      <c r="N1140" s="36"/>
      <c r="O1140" s="36"/>
      <c r="P1140" s="36"/>
      <c r="Q1140" s="36"/>
      <c r="R1140" s="36"/>
      <c r="S1140" s="36"/>
      <c r="T1140" s="65"/>
      <c r="AT1140" s="18" t="s">
        <v>228</v>
      </c>
      <c r="AU1140" s="18" t="s">
        <v>77</v>
      </c>
    </row>
    <row r="1141" spans="2:65" s="1" customFormat="1" ht="22.5" customHeight="1">
      <c r="B1141" s="160"/>
      <c r="C1141" s="161" t="s">
        <v>1434</v>
      </c>
      <c r="D1141" s="161" t="s">
        <v>133</v>
      </c>
      <c r="E1141" s="162" t="s">
        <v>1435</v>
      </c>
      <c r="F1141" s="163" t="s">
        <v>1436</v>
      </c>
      <c r="G1141" s="164" t="s">
        <v>1050</v>
      </c>
      <c r="H1141" s="165">
        <v>2</v>
      </c>
      <c r="I1141" s="166"/>
      <c r="J1141" s="167">
        <f>ROUND(I1141*H1141,2)</f>
        <v>0</v>
      </c>
      <c r="K1141" s="163" t="s">
        <v>19</v>
      </c>
      <c r="L1141" s="35"/>
      <c r="M1141" s="168" t="s">
        <v>19</v>
      </c>
      <c r="N1141" s="169" t="s">
        <v>41</v>
      </c>
      <c r="O1141" s="36"/>
      <c r="P1141" s="170">
        <f>O1141*H1141</f>
        <v>0</v>
      </c>
      <c r="Q1141" s="170">
        <v>0</v>
      </c>
      <c r="R1141" s="170">
        <f>Q1141*H1141</f>
        <v>0</v>
      </c>
      <c r="S1141" s="170">
        <v>0</v>
      </c>
      <c r="T1141" s="171">
        <f>S1141*H1141</f>
        <v>0</v>
      </c>
      <c r="AR1141" s="18" t="s">
        <v>138</v>
      </c>
      <c r="AT1141" s="18" t="s">
        <v>133</v>
      </c>
      <c r="AU1141" s="18" t="s">
        <v>77</v>
      </c>
      <c r="AY1141" s="18" t="s">
        <v>131</v>
      </c>
      <c r="BE1141" s="172">
        <f>IF(N1141="základní",J1141,0)</f>
        <v>0</v>
      </c>
      <c r="BF1141" s="172">
        <f>IF(N1141="snížená",J1141,0)</f>
        <v>0</v>
      </c>
      <c r="BG1141" s="172">
        <f>IF(N1141="zákl. přenesená",J1141,0)</f>
        <v>0</v>
      </c>
      <c r="BH1141" s="172">
        <f>IF(N1141="sníž. přenesená",J1141,0)</f>
        <v>0</v>
      </c>
      <c r="BI1141" s="172">
        <f>IF(N1141="nulová",J1141,0)</f>
        <v>0</v>
      </c>
      <c r="BJ1141" s="18" t="s">
        <v>74</v>
      </c>
      <c r="BK1141" s="172">
        <f>ROUND(I1141*H1141,2)</f>
        <v>0</v>
      </c>
      <c r="BL1141" s="18" t="s">
        <v>138</v>
      </c>
      <c r="BM1141" s="18" t="s">
        <v>1437</v>
      </c>
    </row>
    <row r="1142" spans="2:47" s="1" customFormat="1" ht="13.5">
      <c r="B1142" s="35"/>
      <c r="D1142" s="191" t="s">
        <v>228</v>
      </c>
      <c r="F1142" s="225" t="s">
        <v>1436</v>
      </c>
      <c r="I1142" s="134"/>
      <c r="L1142" s="35"/>
      <c r="M1142" s="64"/>
      <c r="N1142" s="36"/>
      <c r="O1142" s="36"/>
      <c r="P1142" s="36"/>
      <c r="Q1142" s="36"/>
      <c r="R1142" s="36"/>
      <c r="S1142" s="36"/>
      <c r="T1142" s="65"/>
      <c r="AT1142" s="18" t="s">
        <v>228</v>
      </c>
      <c r="AU1142" s="18" t="s">
        <v>77</v>
      </c>
    </row>
    <row r="1143" spans="2:65" s="1" customFormat="1" ht="22.5" customHeight="1">
      <c r="B1143" s="160"/>
      <c r="C1143" s="161" t="s">
        <v>1438</v>
      </c>
      <c r="D1143" s="161" t="s">
        <v>133</v>
      </c>
      <c r="E1143" s="162" t="s">
        <v>1439</v>
      </c>
      <c r="F1143" s="163" t="s">
        <v>1440</v>
      </c>
      <c r="G1143" s="164" t="s">
        <v>1050</v>
      </c>
      <c r="H1143" s="165">
        <v>1</v>
      </c>
      <c r="I1143" s="166"/>
      <c r="J1143" s="167">
        <f>ROUND(I1143*H1143,2)</f>
        <v>0</v>
      </c>
      <c r="K1143" s="163" t="s">
        <v>19</v>
      </c>
      <c r="L1143" s="35"/>
      <c r="M1143" s="168" t="s">
        <v>19</v>
      </c>
      <c r="N1143" s="169" t="s">
        <v>41</v>
      </c>
      <c r="O1143" s="36"/>
      <c r="P1143" s="170">
        <f>O1143*H1143</f>
        <v>0</v>
      </c>
      <c r="Q1143" s="170">
        <v>0</v>
      </c>
      <c r="R1143" s="170">
        <f>Q1143*H1143</f>
        <v>0</v>
      </c>
      <c r="S1143" s="170">
        <v>0</v>
      </c>
      <c r="T1143" s="171">
        <f>S1143*H1143</f>
        <v>0</v>
      </c>
      <c r="AR1143" s="18" t="s">
        <v>138</v>
      </c>
      <c r="AT1143" s="18" t="s">
        <v>133</v>
      </c>
      <c r="AU1143" s="18" t="s">
        <v>77</v>
      </c>
      <c r="AY1143" s="18" t="s">
        <v>131</v>
      </c>
      <c r="BE1143" s="172">
        <f>IF(N1143="základní",J1143,0)</f>
        <v>0</v>
      </c>
      <c r="BF1143" s="172">
        <f>IF(N1143="snížená",J1143,0)</f>
        <v>0</v>
      </c>
      <c r="BG1143" s="172">
        <f>IF(N1143="zákl. přenesená",J1143,0)</f>
        <v>0</v>
      </c>
      <c r="BH1143" s="172">
        <f>IF(N1143="sníž. přenesená",J1143,0)</f>
        <v>0</v>
      </c>
      <c r="BI1143" s="172">
        <f>IF(N1143="nulová",J1143,0)</f>
        <v>0</v>
      </c>
      <c r="BJ1143" s="18" t="s">
        <v>74</v>
      </c>
      <c r="BK1143" s="172">
        <f>ROUND(I1143*H1143,2)</f>
        <v>0</v>
      </c>
      <c r="BL1143" s="18" t="s">
        <v>138</v>
      </c>
      <c r="BM1143" s="18" t="s">
        <v>1441</v>
      </c>
    </row>
    <row r="1144" spans="2:47" s="1" customFormat="1" ht="13.5">
      <c r="B1144" s="35"/>
      <c r="D1144" s="191" t="s">
        <v>228</v>
      </c>
      <c r="F1144" s="225" t="s">
        <v>1440</v>
      </c>
      <c r="I1144" s="134"/>
      <c r="L1144" s="35"/>
      <c r="M1144" s="64"/>
      <c r="N1144" s="36"/>
      <c r="O1144" s="36"/>
      <c r="P1144" s="36"/>
      <c r="Q1144" s="36"/>
      <c r="R1144" s="36"/>
      <c r="S1144" s="36"/>
      <c r="T1144" s="65"/>
      <c r="AT1144" s="18" t="s">
        <v>228</v>
      </c>
      <c r="AU1144" s="18" t="s">
        <v>77</v>
      </c>
    </row>
    <row r="1145" spans="2:65" s="1" customFormat="1" ht="22.5" customHeight="1">
      <c r="B1145" s="160"/>
      <c r="C1145" s="161" t="s">
        <v>1442</v>
      </c>
      <c r="D1145" s="161" t="s">
        <v>133</v>
      </c>
      <c r="E1145" s="162" t="s">
        <v>1443</v>
      </c>
      <c r="F1145" s="163" t="s">
        <v>1444</v>
      </c>
      <c r="G1145" s="164" t="s">
        <v>1050</v>
      </c>
      <c r="H1145" s="165">
        <v>10</v>
      </c>
      <c r="I1145" s="166"/>
      <c r="J1145" s="167">
        <f>ROUND(I1145*H1145,2)</f>
        <v>0</v>
      </c>
      <c r="K1145" s="163" t="s">
        <v>19</v>
      </c>
      <c r="L1145" s="35"/>
      <c r="M1145" s="168" t="s">
        <v>19</v>
      </c>
      <c r="N1145" s="169" t="s">
        <v>41</v>
      </c>
      <c r="O1145" s="36"/>
      <c r="P1145" s="170">
        <f>O1145*H1145</f>
        <v>0</v>
      </c>
      <c r="Q1145" s="170">
        <v>0</v>
      </c>
      <c r="R1145" s="170">
        <f>Q1145*H1145</f>
        <v>0</v>
      </c>
      <c r="S1145" s="170">
        <v>0</v>
      </c>
      <c r="T1145" s="171">
        <f>S1145*H1145</f>
        <v>0</v>
      </c>
      <c r="AR1145" s="18" t="s">
        <v>138</v>
      </c>
      <c r="AT1145" s="18" t="s">
        <v>133</v>
      </c>
      <c r="AU1145" s="18" t="s">
        <v>77</v>
      </c>
      <c r="AY1145" s="18" t="s">
        <v>131</v>
      </c>
      <c r="BE1145" s="172">
        <f>IF(N1145="základní",J1145,0)</f>
        <v>0</v>
      </c>
      <c r="BF1145" s="172">
        <f>IF(N1145="snížená",J1145,0)</f>
        <v>0</v>
      </c>
      <c r="BG1145" s="172">
        <f>IF(N1145="zákl. přenesená",J1145,0)</f>
        <v>0</v>
      </c>
      <c r="BH1145" s="172">
        <f>IF(N1145="sníž. přenesená",J1145,0)</f>
        <v>0</v>
      </c>
      <c r="BI1145" s="172">
        <f>IF(N1145="nulová",J1145,0)</f>
        <v>0</v>
      </c>
      <c r="BJ1145" s="18" t="s">
        <v>74</v>
      </c>
      <c r="BK1145" s="172">
        <f>ROUND(I1145*H1145,2)</f>
        <v>0</v>
      </c>
      <c r="BL1145" s="18" t="s">
        <v>138</v>
      </c>
      <c r="BM1145" s="18" t="s">
        <v>1445</v>
      </c>
    </row>
    <row r="1146" spans="2:47" s="1" customFormat="1" ht="13.5">
      <c r="B1146" s="35"/>
      <c r="D1146" s="191" t="s">
        <v>228</v>
      </c>
      <c r="F1146" s="225" t="s">
        <v>1444</v>
      </c>
      <c r="I1146" s="134"/>
      <c r="L1146" s="35"/>
      <c r="M1146" s="64"/>
      <c r="N1146" s="36"/>
      <c r="O1146" s="36"/>
      <c r="P1146" s="36"/>
      <c r="Q1146" s="36"/>
      <c r="R1146" s="36"/>
      <c r="S1146" s="36"/>
      <c r="T1146" s="65"/>
      <c r="AT1146" s="18" t="s">
        <v>228</v>
      </c>
      <c r="AU1146" s="18" t="s">
        <v>77</v>
      </c>
    </row>
    <row r="1147" spans="2:65" s="1" customFormat="1" ht="22.5" customHeight="1">
      <c r="B1147" s="160"/>
      <c r="C1147" s="161" t="s">
        <v>1446</v>
      </c>
      <c r="D1147" s="161" t="s">
        <v>133</v>
      </c>
      <c r="E1147" s="162" t="s">
        <v>1447</v>
      </c>
      <c r="F1147" s="163" t="s">
        <v>1448</v>
      </c>
      <c r="G1147" s="164" t="s">
        <v>1050</v>
      </c>
      <c r="H1147" s="165">
        <v>6</v>
      </c>
      <c r="I1147" s="166"/>
      <c r="J1147" s="167">
        <f>ROUND(I1147*H1147,2)</f>
        <v>0</v>
      </c>
      <c r="K1147" s="163" t="s">
        <v>19</v>
      </c>
      <c r="L1147" s="35"/>
      <c r="M1147" s="168" t="s">
        <v>19</v>
      </c>
      <c r="N1147" s="169" t="s">
        <v>41</v>
      </c>
      <c r="O1147" s="36"/>
      <c r="P1147" s="170">
        <f>O1147*H1147</f>
        <v>0</v>
      </c>
      <c r="Q1147" s="170">
        <v>0</v>
      </c>
      <c r="R1147" s="170">
        <f>Q1147*H1147</f>
        <v>0</v>
      </c>
      <c r="S1147" s="170">
        <v>0</v>
      </c>
      <c r="T1147" s="171">
        <f>S1147*H1147</f>
        <v>0</v>
      </c>
      <c r="AR1147" s="18" t="s">
        <v>138</v>
      </c>
      <c r="AT1147" s="18" t="s">
        <v>133</v>
      </c>
      <c r="AU1147" s="18" t="s">
        <v>77</v>
      </c>
      <c r="AY1147" s="18" t="s">
        <v>131</v>
      </c>
      <c r="BE1147" s="172">
        <f>IF(N1147="základní",J1147,0)</f>
        <v>0</v>
      </c>
      <c r="BF1147" s="172">
        <f>IF(N1147="snížená",J1147,0)</f>
        <v>0</v>
      </c>
      <c r="BG1147" s="172">
        <f>IF(N1147="zákl. přenesená",J1147,0)</f>
        <v>0</v>
      </c>
      <c r="BH1147" s="172">
        <f>IF(N1147="sníž. přenesená",J1147,0)</f>
        <v>0</v>
      </c>
      <c r="BI1147" s="172">
        <f>IF(N1147="nulová",J1147,0)</f>
        <v>0</v>
      </c>
      <c r="BJ1147" s="18" t="s">
        <v>74</v>
      </c>
      <c r="BK1147" s="172">
        <f>ROUND(I1147*H1147,2)</f>
        <v>0</v>
      </c>
      <c r="BL1147" s="18" t="s">
        <v>138</v>
      </c>
      <c r="BM1147" s="18" t="s">
        <v>1449</v>
      </c>
    </row>
    <row r="1148" spans="2:47" s="1" customFormat="1" ht="13.5">
      <c r="B1148" s="35"/>
      <c r="D1148" s="191" t="s">
        <v>228</v>
      </c>
      <c r="F1148" s="225" t="s">
        <v>1448</v>
      </c>
      <c r="I1148" s="134"/>
      <c r="L1148" s="35"/>
      <c r="M1148" s="64"/>
      <c r="N1148" s="36"/>
      <c r="O1148" s="36"/>
      <c r="P1148" s="36"/>
      <c r="Q1148" s="36"/>
      <c r="R1148" s="36"/>
      <c r="S1148" s="36"/>
      <c r="T1148" s="65"/>
      <c r="AT1148" s="18" t="s">
        <v>228</v>
      </c>
      <c r="AU1148" s="18" t="s">
        <v>77</v>
      </c>
    </row>
    <row r="1149" spans="2:65" s="1" customFormat="1" ht="22.5" customHeight="1">
      <c r="B1149" s="160"/>
      <c r="C1149" s="161" t="s">
        <v>1450</v>
      </c>
      <c r="D1149" s="161" t="s">
        <v>133</v>
      </c>
      <c r="E1149" s="162" t="s">
        <v>1451</v>
      </c>
      <c r="F1149" s="163" t="s">
        <v>1452</v>
      </c>
      <c r="G1149" s="164" t="s">
        <v>488</v>
      </c>
      <c r="H1149" s="165">
        <v>105</v>
      </c>
      <c r="I1149" s="166"/>
      <c r="J1149" s="167">
        <f>ROUND(I1149*H1149,2)</f>
        <v>0</v>
      </c>
      <c r="K1149" s="163" t="s">
        <v>19</v>
      </c>
      <c r="L1149" s="35"/>
      <c r="M1149" s="168" t="s">
        <v>19</v>
      </c>
      <c r="N1149" s="169" t="s">
        <v>41</v>
      </c>
      <c r="O1149" s="36"/>
      <c r="P1149" s="170">
        <f>O1149*H1149</f>
        <v>0</v>
      </c>
      <c r="Q1149" s="170">
        <v>0</v>
      </c>
      <c r="R1149" s="170">
        <f>Q1149*H1149</f>
        <v>0</v>
      </c>
      <c r="S1149" s="170">
        <v>0</v>
      </c>
      <c r="T1149" s="171">
        <f>S1149*H1149</f>
        <v>0</v>
      </c>
      <c r="AR1149" s="18" t="s">
        <v>138</v>
      </c>
      <c r="AT1149" s="18" t="s">
        <v>133</v>
      </c>
      <c r="AU1149" s="18" t="s">
        <v>77</v>
      </c>
      <c r="AY1149" s="18" t="s">
        <v>131</v>
      </c>
      <c r="BE1149" s="172">
        <f>IF(N1149="základní",J1149,0)</f>
        <v>0</v>
      </c>
      <c r="BF1149" s="172">
        <f>IF(N1149="snížená",J1149,0)</f>
        <v>0</v>
      </c>
      <c r="BG1149" s="172">
        <f>IF(N1149="zákl. přenesená",J1149,0)</f>
        <v>0</v>
      </c>
      <c r="BH1149" s="172">
        <f>IF(N1149="sníž. přenesená",J1149,0)</f>
        <v>0</v>
      </c>
      <c r="BI1149" s="172">
        <f>IF(N1149="nulová",J1149,0)</f>
        <v>0</v>
      </c>
      <c r="BJ1149" s="18" t="s">
        <v>74</v>
      </c>
      <c r="BK1149" s="172">
        <f>ROUND(I1149*H1149,2)</f>
        <v>0</v>
      </c>
      <c r="BL1149" s="18" t="s">
        <v>138</v>
      </c>
      <c r="BM1149" s="18" t="s">
        <v>1453</v>
      </c>
    </row>
    <row r="1150" spans="2:47" s="1" customFormat="1" ht="13.5">
      <c r="B1150" s="35"/>
      <c r="D1150" s="191" t="s">
        <v>228</v>
      </c>
      <c r="F1150" s="225" t="s">
        <v>1452</v>
      </c>
      <c r="I1150" s="134"/>
      <c r="L1150" s="35"/>
      <c r="M1150" s="64"/>
      <c r="N1150" s="36"/>
      <c r="O1150" s="36"/>
      <c r="P1150" s="36"/>
      <c r="Q1150" s="36"/>
      <c r="R1150" s="36"/>
      <c r="S1150" s="36"/>
      <c r="T1150" s="65"/>
      <c r="AT1150" s="18" t="s">
        <v>228</v>
      </c>
      <c r="AU1150" s="18" t="s">
        <v>77</v>
      </c>
    </row>
    <row r="1151" spans="2:65" s="1" customFormat="1" ht="22.5" customHeight="1">
      <c r="B1151" s="160"/>
      <c r="C1151" s="161" t="s">
        <v>1454</v>
      </c>
      <c r="D1151" s="161" t="s">
        <v>133</v>
      </c>
      <c r="E1151" s="162" t="s">
        <v>1455</v>
      </c>
      <c r="F1151" s="163" t="s">
        <v>1456</v>
      </c>
      <c r="G1151" s="164" t="s">
        <v>488</v>
      </c>
      <c r="H1151" s="165">
        <v>70</v>
      </c>
      <c r="I1151" s="166"/>
      <c r="J1151" s="167">
        <f>ROUND(I1151*H1151,2)</f>
        <v>0</v>
      </c>
      <c r="K1151" s="163" t="s">
        <v>19</v>
      </c>
      <c r="L1151" s="35"/>
      <c r="M1151" s="168" t="s">
        <v>19</v>
      </c>
      <c r="N1151" s="169" t="s">
        <v>41</v>
      </c>
      <c r="O1151" s="36"/>
      <c r="P1151" s="170">
        <f>O1151*H1151</f>
        <v>0</v>
      </c>
      <c r="Q1151" s="170">
        <v>0</v>
      </c>
      <c r="R1151" s="170">
        <f>Q1151*H1151</f>
        <v>0</v>
      </c>
      <c r="S1151" s="170">
        <v>0</v>
      </c>
      <c r="T1151" s="171">
        <f>S1151*H1151</f>
        <v>0</v>
      </c>
      <c r="AR1151" s="18" t="s">
        <v>138</v>
      </c>
      <c r="AT1151" s="18" t="s">
        <v>133</v>
      </c>
      <c r="AU1151" s="18" t="s">
        <v>77</v>
      </c>
      <c r="AY1151" s="18" t="s">
        <v>131</v>
      </c>
      <c r="BE1151" s="172">
        <f>IF(N1151="základní",J1151,0)</f>
        <v>0</v>
      </c>
      <c r="BF1151" s="172">
        <f>IF(N1151="snížená",J1151,0)</f>
        <v>0</v>
      </c>
      <c r="BG1151" s="172">
        <f>IF(N1151="zákl. přenesená",J1151,0)</f>
        <v>0</v>
      </c>
      <c r="BH1151" s="172">
        <f>IF(N1151="sníž. přenesená",J1151,0)</f>
        <v>0</v>
      </c>
      <c r="BI1151" s="172">
        <f>IF(N1151="nulová",J1151,0)</f>
        <v>0</v>
      </c>
      <c r="BJ1151" s="18" t="s">
        <v>74</v>
      </c>
      <c r="BK1151" s="172">
        <f>ROUND(I1151*H1151,2)</f>
        <v>0</v>
      </c>
      <c r="BL1151" s="18" t="s">
        <v>138</v>
      </c>
      <c r="BM1151" s="18" t="s">
        <v>1457</v>
      </c>
    </row>
    <row r="1152" spans="2:47" s="1" customFormat="1" ht="13.5">
      <c r="B1152" s="35"/>
      <c r="D1152" s="191" t="s">
        <v>228</v>
      </c>
      <c r="F1152" s="225" t="s">
        <v>1456</v>
      </c>
      <c r="I1152" s="134"/>
      <c r="L1152" s="35"/>
      <c r="M1152" s="64"/>
      <c r="N1152" s="36"/>
      <c r="O1152" s="36"/>
      <c r="P1152" s="36"/>
      <c r="Q1152" s="36"/>
      <c r="R1152" s="36"/>
      <c r="S1152" s="36"/>
      <c r="T1152" s="65"/>
      <c r="AT1152" s="18" t="s">
        <v>228</v>
      </c>
      <c r="AU1152" s="18" t="s">
        <v>77</v>
      </c>
    </row>
    <row r="1153" spans="2:65" s="1" customFormat="1" ht="22.5" customHeight="1">
      <c r="B1153" s="160"/>
      <c r="C1153" s="161" t="s">
        <v>1458</v>
      </c>
      <c r="D1153" s="161" t="s">
        <v>133</v>
      </c>
      <c r="E1153" s="162" t="s">
        <v>1459</v>
      </c>
      <c r="F1153" s="163" t="s">
        <v>1460</v>
      </c>
      <c r="G1153" s="164" t="s">
        <v>488</v>
      </c>
      <c r="H1153" s="165">
        <v>40</v>
      </c>
      <c r="I1153" s="166"/>
      <c r="J1153" s="167">
        <f>ROUND(I1153*H1153,2)</f>
        <v>0</v>
      </c>
      <c r="K1153" s="163" t="s">
        <v>19</v>
      </c>
      <c r="L1153" s="35"/>
      <c r="M1153" s="168" t="s">
        <v>19</v>
      </c>
      <c r="N1153" s="169" t="s">
        <v>41</v>
      </c>
      <c r="O1153" s="36"/>
      <c r="P1153" s="170">
        <f>O1153*H1153</f>
        <v>0</v>
      </c>
      <c r="Q1153" s="170">
        <v>0</v>
      </c>
      <c r="R1153" s="170">
        <f>Q1153*H1153</f>
        <v>0</v>
      </c>
      <c r="S1153" s="170">
        <v>0</v>
      </c>
      <c r="T1153" s="171">
        <f>S1153*H1153</f>
        <v>0</v>
      </c>
      <c r="AR1153" s="18" t="s">
        <v>138</v>
      </c>
      <c r="AT1153" s="18" t="s">
        <v>133</v>
      </c>
      <c r="AU1153" s="18" t="s">
        <v>77</v>
      </c>
      <c r="AY1153" s="18" t="s">
        <v>131</v>
      </c>
      <c r="BE1153" s="172">
        <f>IF(N1153="základní",J1153,0)</f>
        <v>0</v>
      </c>
      <c r="BF1153" s="172">
        <f>IF(N1153="snížená",J1153,0)</f>
        <v>0</v>
      </c>
      <c r="BG1153" s="172">
        <f>IF(N1153="zákl. přenesená",J1153,0)</f>
        <v>0</v>
      </c>
      <c r="BH1153" s="172">
        <f>IF(N1153="sníž. přenesená",J1153,0)</f>
        <v>0</v>
      </c>
      <c r="BI1153" s="172">
        <f>IF(N1153="nulová",J1153,0)</f>
        <v>0</v>
      </c>
      <c r="BJ1153" s="18" t="s">
        <v>74</v>
      </c>
      <c r="BK1153" s="172">
        <f>ROUND(I1153*H1153,2)</f>
        <v>0</v>
      </c>
      <c r="BL1153" s="18" t="s">
        <v>138</v>
      </c>
      <c r="BM1153" s="18" t="s">
        <v>1461</v>
      </c>
    </row>
    <row r="1154" spans="2:47" s="1" customFormat="1" ht="13.5">
      <c r="B1154" s="35"/>
      <c r="D1154" s="191" t="s">
        <v>228</v>
      </c>
      <c r="F1154" s="225" t="s">
        <v>1460</v>
      </c>
      <c r="I1154" s="134"/>
      <c r="L1154" s="35"/>
      <c r="M1154" s="64"/>
      <c r="N1154" s="36"/>
      <c r="O1154" s="36"/>
      <c r="P1154" s="36"/>
      <c r="Q1154" s="36"/>
      <c r="R1154" s="36"/>
      <c r="S1154" s="36"/>
      <c r="T1154" s="65"/>
      <c r="AT1154" s="18" t="s">
        <v>228</v>
      </c>
      <c r="AU1154" s="18" t="s">
        <v>77</v>
      </c>
    </row>
    <row r="1155" spans="2:65" s="1" customFormat="1" ht="22.5" customHeight="1">
      <c r="B1155" s="160"/>
      <c r="C1155" s="161" t="s">
        <v>1462</v>
      </c>
      <c r="D1155" s="161" t="s">
        <v>133</v>
      </c>
      <c r="E1155" s="162" t="s">
        <v>1463</v>
      </c>
      <c r="F1155" s="163" t="s">
        <v>1464</v>
      </c>
      <c r="G1155" s="164" t="s">
        <v>1050</v>
      </c>
      <c r="H1155" s="165">
        <v>2</v>
      </c>
      <c r="I1155" s="166"/>
      <c r="J1155" s="167">
        <f>ROUND(I1155*H1155,2)</f>
        <v>0</v>
      </c>
      <c r="K1155" s="163" t="s">
        <v>19</v>
      </c>
      <c r="L1155" s="35"/>
      <c r="M1155" s="168" t="s">
        <v>19</v>
      </c>
      <c r="N1155" s="169" t="s">
        <v>41</v>
      </c>
      <c r="O1155" s="36"/>
      <c r="P1155" s="170">
        <f>O1155*H1155</f>
        <v>0</v>
      </c>
      <c r="Q1155" s="170">
        <v>0</v>
      </c>
      <c r="R1155" s="170">
        <f>Q1155*H1155</f>
        <v>0</v>
      </c>
      <c r="S1155" s="170">
        <v>0</v>
      </c>
      <c r="T1155" s="171">
        <f>S1155*H1155</f>
        <v>0</v>
      </c>
      <c r="AR1155" s="18" t="s">
        <v>138</v>
      </c>
      <c r="AT1155" s="18" t="s">
        <v>133</v>
      </c>
      <c r="AU1155" s="18" t="s">
        <v>77</v>
      </c>
      <c r="AY1155" s="18" t="s">
        <v>131</v>
      </c>
      <c r="BE1155" s="172">
        <f>IF(N1155="základní",J1155,0)</f>
        <v>0</v>
      </c>
      <c r="BF1155" s="172">
        <f>IF(N1155="snížená",J1155,0)</f>
        <v>0</v>
      </c>
      <c r="BG1155" s="172">
        <f>IF(N1155="zákl. přenesená",J1155,0)</f>
        <v>0</v>
      </c>
      <c r="BH1155" s="172">
        <f>IF(N1155="sníž. přenesená",J1155,0)</f>
        <v>0</v>
      </c>
      <c r="BI1155" s="172">
        <f>IF(N1155="nulová",J1155,0)</f>
        <v>0</v>
      </c>
      <c r="BJ1155" s="18" t="s">
        <v>74</v>
      </c>
      <c r="BK1155" s="172">
        <f>ROUND(I1155*H1155,2)</f>
        <v>0</v>
      </c>
      <c r="BL1155" s="18" t="s">
        <v>138</v>
      </c>
      <c r="BM1155" s="18" t="s">
        <v>1465</v>
      </c>
    </row>
    <row r="1156" spans="2:47" s="1" customFormat="1" ht="13.5">
      <c r="B1156" s="35"/>
      <c r="D1156" s="191" t="s">
        <v>228</v>
      </c>
      <c r="F1156" s="225" t="s">
        <v>1464</v>
      </c>
      <c r="I1156" s="134"/>
      <c r="L1156" s="35"/>
      <c r="M1156" s="64"/>
      <c r="N1156" s="36"/>
      <c r="O1156" s="36"/>
      <c r="P1156" s="36"/>
      <c r="Q1156" s="36"/>
      <c r="R1156" s="36"/>
      <c r="S1156" s="36"/>
      <c r="T1156" s="65"/>
      <c r="AT1156" s="18" t="s">
        <v>228</v>
      </c>
      <c r="AU1156" s="18" t="s">
        <v>77</v>
      </c>
    </row>
    <row r="1157" spans="2:65" s="1" customFormat="1" ht="22.5" customHeight="1">
      <c r="B1157" s="160"/>
      <c r="C1157" s="161" t="s">
        <v>1466</v>
      </c>
      <c r="D1157" s="161" t="s">
        <v>133</v>
      </c>
      <c r="E1157" s="162" t="s">
        <v>1467</v>
      </c>
      <c r="F1157" s="163" t="s">
        <v>1448</v>
      </c>
      <c r="G1157" s="164" t="s">
        <v>1050</v>
      </c>
      <c r="H1157" s="165">
        <v>16</v>
      </c>
      <c r="I1157" s="166"/>
      <c r="J1157" s="167">
        <f>ROUND(I1157*H1157,2)</f>
        <v>0</v>
      </c>
      <c r="K1157" s="163" t="s">
        <v>19</v>
      </c>
      <c r="L1157" s="35"/>
      <c r="M1157" s="168" t="s">
        <v>19</v>
      </c>
      <c r="N1157" s="169" t="s">
        <v>41</v>
      </c>
      <c r="O1157" s="36"/>
      <c r="P1157" s="170">
        <f>O1157*H1157</f>
        <v>0</v>
      </c>
      <c r="Q1157" s="170">
        <v>0</v>
      </c>
      <c r="R1157" s="170">
        <f>Q1157*H1157</f>
        <v>0</v>
      </c>
      <c r="S1157" s="170">
        <v>0</v>
      </c>
      <c r="T1157" s="171">
        <f>S1157*H1157</f>
        <v>0</v>
      </c>
      <c r="AR1157" s="18" t="s">
        <v>138</v>
      </c>
      <c r="AT1157" s="18" t="s">
        <v>133</v>
      </c>
      <c r="AU1157" s="18" t="s">
        <v>77</v>
      </c>
      <c r="AY1157" s="18" t="s">
        <v>131</v>
      </c>
      <c r="BE1157" s="172">
        <f>IF(N1157="základní",J1157,0)</f>
        <v>0</v>
      </c>
      <c r="BF1157" s="172">
        <f>IF(N1157="snížená",J1157,0)</f>
        <v>0</v>
      </c>
      <c r="BG1157" s="172">
        <f>IF(N1157="zákl. přenesená",J1157,0)</f>
        <v>0</v>
      </c>
      <c r="BH1157" s="172">
        <f>IF(N1157="sníž. přenesená",J1157,0)</f>
        <v>0</v>
      </c>
      <c r="BI1157" s="172">
        <f>IF(N1157="nulová",J1157,0)</f>
        <v>0</v>
      </c>
      <c r="BJ1157" s="18" t="s">
        <v>74</v>
      </c>
      <c r="BK1157" s="172">
        <f>ROUND(I1157*H1157,2)</f>
        <v>0</v>
      </c>
      <c r="BL1157" s="18" t="s">
        <v>138</v>
      </c>
      <c r="BM1157" s="18" t="s">
        <v>1468</v>
      </c>
    </row>
    <row r="1158" spans="2:47" s="1" customFormat="1" ht="13.5">
      <c r="B1158" s="35"/>
      <c r="D1158" s="191" t="s">
        <v>228</v>
      </c>
      <c r="F1158" s="225" t="s">
        <v>1448</v>
      </c>
      <c r="I1158" s="134"/>
      <c r="L1158" s="35"/>
      <c r="M1158" s="64"/>
      <c r="N1158" s="36"/>
      <c r="O1158" s="36"/>
      <c r="P1158" s="36"/>
      <c r="Q1158" s="36"/>
      <c r="R1158" s="36"/>
      <c r="S1158" s="36"/>
      <c r="T1158" s="65"/>
      <c r="AT1158" s="18" t="s">
        <v>228</v>
      </c>
      <c r="AU1158" s="18" t="s">
        <v>77</v>
      </c>
    </row>
    <row r="1159" spans="2:65" s="1" customFormat="1" ht="22.5" customHeight="1">
      <c r="B1159" s="160"/>
      <c r="C1159" s="161" t="s">
        <v>1469</v>
      </c>
      <c r="D1159" s="161" t="s">
        <v>133</v>
      </c>
      <c r="E1159" s="162" t="s">
        <v>1470</v>
      </c>
      <c r="F1159" s="163" t="s">
        <v>1471</v>
      </c>
      <c r="G1159" s="164" t="s">
        <v>1050</v>
      </c>
      <c r="H1159" s="165">
        <v>4</v>
      </c>
      <c r="I1159" s="166"/>
      <c r="J1159" s="167">
        <f>ROUND(I1159*H1159,2)</f>
        <v>0</v>
      </c>
      <c r="K1159" s="163" t="s">
        <v>19</v>
      </c>
      <c r="L1159" s="35"/>
      <c r="M1159" s="168" t="s">
        <v>19</v>
      </c>
      <c r="N1159" s="169" t="s">
        <v>41</v>
      </c>
      <c r="O1159" s="36"/>
      <c r="P1159" s="170">
        <f>O1159*H1159</f>
        <v>0</v>
      </c>
      <c r="Q1159" s="170">
        <v>0</v>
      </c>
      <c r="R1159" s="170">
        <f>Q1159*H1159</f>
        <v>0</v>
      </c>
      <c r="S1159" s="170">
        <v>0</v>
      </c>
      <c r="T1159" s="171">
        <f>S1159*H1159</f>
        <v>0</v>
      </c>
      <c r="AR1159" s="18" t="s">
        <v>138</v>
      </c>
      <c r="AT1159" s="18" t="s">
        <v>133</v>
      </c>
      <c r="AU1159" s="18" t="s">
        <v>77</v>
      </c>
      <c r="AY1159" s="18" t="s">
        <v>131</v>
      </c>
      <c r="BE1159" s="172">
        <f>IF(N1159="základní",J1159,0)</f>
        <v>0</v>
      </c>
      <c r="BF1159" s="172">
        <f>IF(N1159="snížená",J1159,0)</f>
        <v>0</v>
      </c>
      <c r="BG1159" s="172">
        <f>IF(N1159="zákl. přenesená",J1159,0)</f>
        <v>0</v>
      </c>
      <c r="BH1159" s="172">
        <f>IF(N1159="sníž. přenesená",J1159,0)</f>
        <v>0</v>
      </c>
      <c r="BI1159" s="172">
        <f>IF(N1159="nulová",J1159,0)</f>
        <v>0</v>
      </c>
      <c r="BJ1159" s="18" t="s">
        <v>74</v>
      </c>
      <c r="BK1159" s="172">
        <f>ROUND(I1159*H1159,2)</f>
        <v>0</v>
      </c>
      <c r="BL1159" s="18" t="s">
        <v>138</v>
      </c>
      <c r="BM1159" s="18" t="s">
        <v>1472</v>
      </c>
    </row>
    <row r="1160" spans="2:47" s="1" customFormat="1" ht="13.5">
      <c r="B1160" s="35"/>
      <c r="D1160" s="191" t="s">
        <v>228</v>
      </c>
      <c r="F1160" s="225" t="s">
        <v>1471</v>
      </c>
      <c r="I1160" s="134"/>
      <c r="L1160" s="35"/>
      <c r="M1160" s="64"/>
      <c r="N1160" s="36"/>
      <c r="O1160" s="36"/>
      <c r="P1160" s="36"/>
      <c r="Q1160" s="36"/>
      <c r="R1160" s="36"/>
      <c r="S1160" s="36"/>
      <c r="T1160" s="65"/>
      <c r="AT1160" s="18" t="s">
        <v>228</v>
      </c>
      <c r="AU1160" s="18" t="s">
        <v>77</v>
      </c>
    </row>
    <row r="1161" spans="2:65" s="1" customFormat="1" ht="22.5" customHeight="1">
      <c r="B1161" s="160"/>
      <c r="C1161" s="161" t="s">
        <v>1473</v>
      </c>
      <c r="D1161" s="161" t="s">
        <v>133</v>
      </c>
      <c r="E1161" s="162" t="s">
        <v>1474</v>
      </c>
      <c r="F1161" s="163" t="s">
        <v>1475</v>
      </c>
      <c r="G1161" s="164" t="s">
        <v>1050</v>
      </c>
      <c r="H1161" s="165">
        <v>4</v>
      </c>
      <c r="I1161" s="166"/>
      <c r="J1161" s="167">
        <f>ROUND(I1161*H1161,2)</f>
        <v>0</v>
      </c>
      <c r="K1161" s="163" t="s">
        <v>19</v>
      </c>
      <c r="L1161" s="35"/>
      <c r="M1161" s="168" t="s">
        <v>19</v>
      </c>
      <c r="N1161" s="169" t="s">
        <v>41</v>
      </c>
      <c r="O1161" s="36"/>
      <c r="P1161" s="170">
        <f>O1161*H1161</f>
        <v>0</v>
      </c>
      <c r="Q1161" s="170">
        <v>0</v>
      </c>
      <c r="R1161" s="170">
        <f>Q1161*H1161</f>
        <v>0</v>
      </c>
      <c r="S1161" s="170">
        <v>0</v>
      </c>
      <c r="T1161" s="171">
        <f>S1161*H1161</f>
        <v>0</v>
      </c>
      <c r="AR1161" s="18" t="s">
        <v>138</v>
      </c>
      <c r="AT1161" s="18" t="s">
        <v>133</v>
      </c>
      <c r="AU1161" s="18" t="s">
        <v>77</v>
      </c>
      <c r="AY1161" s="18" t="s">
        <v>131</v>
      </c>
      <c r="BE1161" s="172">
        <f>IF(N1161="základní",J1161,0)</f>
        <v>0</v>
      </c>
      <c r="BF1161" s="172">
        <f>IF(N1161="snížená",J1161,0)</f>
        <v>0</v>
      </c>
      <c r="BG1161" s="172">
        <f>IF(N1161="zákl. přenesená",J1161,0)</f>
        <v>0</v>
      </c>
      <c r="BH1161" s="172">
        <f>IF(N1161="sníž. přenesená",J1161,0)</f>
        <v>0</v>
      </c>
      <c r="BI1161" s="172">
        <f>IF(N1161="nulová",J1161,0)</f>
        <v>0</v>
      </c>
      <c r="BJ1161" s="18" t="s">
        <v>74</v>
      </c>
      <c r="BK1161" s="172">
        <f>ROUND(I1161*H1161,2)</f>
        <v>0</v>
      </c>
      <c r="BL1161" s="18" t="s">
        <v>138</v>
      </c>
      <c r="BM1161" s="18" t="s">
        <v>1476</v>
      </c>
    </row>
    <row r="1162" spans="2:47" s="1" customFormat="1" ht="13.5">
      <c r="B1162" s="35"/>
      <c r="D1162" s="191" t="s">
        <v>228</v>
      </c>
      <c r="F1162" s="225" t="s">
        <v>1475</v>
      </c>
      <c r="I1162" s="134"/>
      <c r="L1162" s="35"/>
      <c r="M1162" s="64"/>
      <c r="N1162" s="36"/>
      <c r="O1162" s="36"/>
      <c r="P1162" s="36"/>
      <c r="Q1162" s="36"/>
      <c r="R1162" s="36"/>
      <c r="S1162" s="36"/>
      <c r="T1162" s="65"/>
      <c r="AT1162" s="18" t="s">
        <v>228</v>
      </c>
      <c r="AU1162" s="18" t="s">
        <v>77</v>
      </c>
    </row>
    <row r="1163" spans="2:65" s="1" customFormat="1" ht="22.5" customHeight="1">
      <c r="B1163" s="160"/>
      <c r="C1163" s="161" t="s">
        <v>1477</v>
      </c>
      <c r="D1163" s="161" t="s">
        <v>133</v>
      </c>
      <c r="E1163" s="162" t="s">
        <v>1478</v>
      </c>
      <c r="F1163" s="163" t="s">
        <v>1479</v>
      </c>
      <c r="G1163" s="164" t="s">
        <v>1050</v>
      </c>
      <c r="H1163" s="165">
        <v>6</v>
      </c>
      <c r="I1163" s="166"/>
      <c r="J1163" s="167">
        <f>ROUND(I1163*H1163,2)</f>
        <v>0</v>
      </c>
      <c r="K1163" s="163" t="s">
        <v>19</v>
      </c>
      <c r="L1163" s="35"/>
      <c r="M1163" s="168" t="s">
        <v>19</v>
      </c>
      <c r="N1163" s="169" t="s">
        <v>41</v>
      </c>
      <c r="O1163" s="36"/>
      <c r="P1163" s="170">
        <f>O1163*H1163</f>
        <v>0</v>
      </c>
      <c r="Q1163" s="170">
        <v>0</v>
      </c>
      <c r="R1163" s="170">
        <f>Q1163*H1163</f>
        <v>0</v>
      </c>
      <c r="S1163" s="170">
        <v>0</v>
      </c>
      <c r="T1163" s="171">
        <f>S1163*H1163</f>
        <v>0</v>
      </c>
      <c r="AR1163" s="18" t="s">
        <v>138</v>
      </c>
      <c r="AT1163" s="18" t="s">
        <v>133</v>
      </c>
      <c r="AU1163" s="18" t="s">
        <v>77</v>
      </c>
      <c r="AY1163" s="18" t="s">
        <v>131</v>
      </c>
      <c r="BE1163" s="172">
        <f>IF(N1163="základní",J1163,0)</f>
        <v>0</v>
      </c>
      <c r="BF1163" s="172">
        <f>IF(N1163="snížená",J1163,0)</f>
        <v>0</v>
      </c>
      <c r="BG1163" s="172">
        <f>IF(N1163="zákl. přenesená",J1163,0)</f>
        <v>0</v>
      </c>
      <c r="BH1163" s="172">
        <f>IF(N1163="sníž. přenesená",J1163,0)</f>
        <v>0</v>
      </c>
      <c r="BI1163" s="172">
        <f>IF(N1163="nulová",J1163,0)</f>
        <v>0</v>
      </c>
      <c r="BJ1163" s="18" t="s">
        <v>74</v>
      </c>
      <c r="BK1163" s="172">
        <f>ROUND(I1163*H1163,2)</f>
        <v>0</v>
      </c>
      <c r="BL1163" s="18" t="s">
        <v>138</v>
      </c>
      <c r="BM1163" s="18" t="s">
        <v>1480</v>
      </c>
    </row>
    <row r="1164" spans="2:47" s="1" customFormat="1" ht="13.5">
      <c r="B1164" s="35"/>
      <c r="D1164" s="191" t="s">
        <v>228</v>
      </c>
      <c r="F1164" s="225" t="s">
        <v>1479</v>
      </c>
      <c r="I1164" s="134"/>
      <c r="L1164" s="35"/>
      <c r="M1164" s="64"/>
      <c r="N1164" s="36"/>
      <c r="O1164" s="36"/>
      <c r="P1164" s="36"/>
      <c r="Q1164" s="36"/>
      <c r="R1164" s="36"/>
      <c r="S1164" s="36"/>
      <c r="T1164" s="65"/>
      <c r="AT1164" s="18" t="s">
        <v>228</v>
      </c>
      <c r="AU1164" s="18" t="s">
        <v>77</v>
      </c>
    </row>
    <row r="1165" spans="2:65" s="1" customFormat="1" ht="22.5" customHeight="1">
      <c r="B1165" s="160"/>
      <c r="C1165" s="161" t="s">
        <v>1481</v>
      </c>
      <c r="D1165" s="161" t="s">
        <v>133</v>
      </c>
      <c r="E1165" s="162" t="s">
        <v>1482</v>
      </c>
      <c r="F1165" s="163" t="s">
        <v>1483</v>
      </c>
      <c r="G1165" s="164" t="s">
        <v>939</v>
      </c>
      <c r="H1165" s="165">
        <v>1</v>
      </c>
      <c r="I1165" s="166"/>
      <c r="J1165" s="167">
        <f>ROUND(I1165*H1165,2)</f>
        <v>0</v>
      </c>
      <c r="K1165" s="163" t="s">
        <v>19</v>
      </c>
      <c r="L1165" s="35"/>
      <c r="M1165" s="168" t="s">
        <v>19</v>
      </c>
      <c r="N1165" s="169" t="s">
        <v>41</v>
      </c>
      <c r="O1165" s="36"/>
      <c r="P1165" s="170">
        <f>O1165*H1165</f>
        <v>0</v>
      </c>
      <c r="Q1165" s="170">
        <v>0</v>
      </c>
      <c r="R1165" s="170">
        <f>Q1165*H1165</f>
        <v>0</v>
      </c>
      <c r="S1165" s="170">
        <v>0</v>
      </c>
      <c r="T1165" s="171">
        <f>S1165*H1165</f>
        <v>0</v>
      </c>
      <c r="AR1165" s="18" t="s">
        <v>138</v>
      </c>
      <c r="AT1165" s="18" t="s">
        <v>133</v>
      </c>
      <c r="AU1165" s="18" t="s">
        <v>77</v>
      </c>
      <c r="AY1165" s="18" t="s">
        <v>131</v>
      </c>
      <c r="BE1165" s="172">
        <f>IF(N1165="základní",J1165,0)</f>
        <v>0</v>
      </c>
      <c r="BF1165" s="172">
        <f>IF(N1165="snížená",J1165,0)</f>
        <v>0</v>
      </c>
      <c r="BG1165" s="172">
        <f>IF(N1165="zákl. přenesená",J1165,0)</f>
        <v>0</v>
      </c>
      <c r="BH1165" s="172">
        <f>IF(N1165="sníž. přenesená",J1165,0)</f>
        <v>0</v>
      </c>
      <c r="BI1165" s="172">
        <f>IF(N1165="nulová",J1165,0)</f>
        <v>0</v>
      </c>
      <c r="BJ1165" s="18" t="s">
        <v>74</v>
      </c>
      <c r="BK1165" s="172">
        <f>ROUND(I1165*H1165,2)</f>
        <v>0</v>
      </c>
      <c r="BL1165" s="18" t="s">
        <v>138</v>
      </c>
      <c r="BM1165" s="18" t="s">
        <v>1484</v>
      </c>
    </row>
    <row r="1166" spans="2:47" s="1" customFormat="1" ht="13.5">
      <c r="B1166" s="35"/>
      <c r="D1166" s="191" t="s">
        <v>228</v>
      </c>
      <c r="F1166" s="225" t="s">
        <v>1483</v>
      </c>
      <c r="I1166" s="134"/>
      <c r="L1166" s="35"/>
      <c r="M1166" s="64"/>
      <c r="N1166" s="36"/>
      <c r="O1166" s="36"/>
      <c r="P1166" s="36"/>
      <c r="Q1166" s="36"/>
      <c r="R1166" s="36"/>
      <c r="S1166" s="36"/>
      <c r="T1166" s="65"/>
      <c r="AT1166" s="18" t="s">
        <v>228</v>
      </c>
      <c r="AU1166" s="18" t="s">
        <v>77</v>
      </c>
    </row>
    <row r="1167" spans="2:65" s="1" customFormat="1" ht="22.5" customHeight="1">
      <c r="B1167" s="160"/>
      <c r="C1167" s="161" t="s">
        <v>1485</v>
      </c>
      <c r="D1167" s="161" t="s">
        <v>133</v>
      </c>
      <c r="E1167" s="162" t="s">
        <v>1486</v>
      </c>
      <c r="F1167" s="163" t="s">
        <v>1487</v>
      </c>
      <c r="G1167" s="164" t="s">
        <v>1488</v>
      </c>
      <c r="H1167" s="165">
        <v>1</v>
      </c>
      <c r="I1167" s="166"/>
      <c r="J1167" s="167">
        <f>ROUND(I1167*H1167,2)</f>
        <v>0</v>
      </c>
      <c r="K1167" s="163" t="s">
        <v>19</v>
      </c>
      <c r="L1167" s="35"/>
      <c r="M1167" s="168" t="s">
        <v>19</v>
      </c>
      <c r="N1167" s="169" t="s">
        <v>41</v>
      </c>
      <c r="O1167" s="36"/>
      <c r="P1167" s="170">
        <f>O1167*H1167</f>
        <v>0</v>
      </c>
      <c r="Q1167" s="170">
        <v>0</v>
      </c>
      <c r="R1167" s="170">
        <f>Q1167*H1167</f>
        <v>0</v>
      </c>
      <c r="S1167" s="170">
        <v>0</v>
      </c>
      <c r="T1167" s="171">
        <f>S1167*H1167</f>
        <v>0</v>
      </c>
      <c r="AR1167" s="18" t="s">
        <v>138</v>
      </c>
      <c r="AT1167" s="18" t="s">
        <v>133</v>
      </c>
      <c r="AU1167" s="18" t="s">
        <v>77</v>
      </c>
      <c r="AY1167" s="18" t="s">
        <v>131</v>
      </c>
      <c r="BE1167" s="172">
        <f>IF(N1167="základní",J1167,0)</f>
        <v>0</v>
      </c>
      <c r="BF1167" s="172">
        <f>IF(N1167="snížená",J1167,0)</f>
        <v>0</v>
      </c>
      <c r="BG1167" s="172">
        <f>IF(N1167="zákl. přenesená",J1167,0)</f>
        <v>0</v>
      </c>
      <c r="BH1167" s="172">
        <f>IF(N1167="sníž. přenesená",J1167,0)</f>
        <v>0</v>
      </c>
      <c r="BI1167" s="172">
        <f>IF(N1167="nulová",J1167,0)</f>
        <v>0</v>
      </c>
      <c r="BJ1167" s="18" t="s">
        <v>74</v>
      </c>
      <c r="BK1167" s="172">
        <f>ROUND(I1167*H1167,2)</f>
        <v>0</v>
      </c>
      <c r="BL1167" s="18" t="s">
        <v>138</v>
      </c>
      <c r="BM1167" s="18" t="s">
        <v>1489</v>
      </c>
    </row>
    <row r="1168" spans="2:47" s="1" customFormat="1" ht="13.5">
      <c r="B1168" s="35"/>
      <c r="D1168" s="191" t="s">
        <v>228</v>
      </c>
      <c r="F1168" s="225" t="s">
        <v>1487</v>
      </c>
      <c r="I1168" s="134"/>
      <c r="L1168" s="35"/>
      <c r="M1168" s="64"/>
      <c r="N1168" s="36"/>
      <c r="O1168" s="36"/>
      <c r="P1168" s="36"/>
      <c r="Q1168" s="36"/>
      <c r="R1168" s="36"/>
      <c r="S1168" s="36"/>
      <c r="T1168" s="65"/>
      <c r="AT1168" s="18" t="s">
        <v>228</v>
      </c>
      <c r="AU1168" s="18" t="s">
        <v>77</v>
      </c>
    </row>
    <row r="1169" spans="2:65" s="1" customFormat="1" ht="22.5" customHeight="1">
      <c r="B1169" s="160"/>
      <c r="C1169" s="161" t="s">
        <v>1490</v>
      </c>
      <c r="D1169" s="161" t="s">
        <v>133</v>
      </c>
      <c r="E1169" s="162" t="s">
        <v>1491</v>
      </c>
      <c r="F1169" s="163" t="s">
        <v>1492</v>
      </c>
      <c r="G1169" s="164" t="s">
        <v>488</v>
      </c>
      <c r="H1169" s="165">
        <v>65</v>
      </c>
      <c r="I1169" s="166"/>
      <c r="J1169" s="167">
        <f>ROUND(I1169*H1169,2)</f>
        <v>0</v>
      </c>
      <c r="K1169" s="163" t="s">
        <v>19</v>
      </c>
      <c r="L1169" s="35"/>
      <c r="M1169" s="168" t="s">
        <v>19</v>
      </c>
      <c r="N1169" s="169" t="s">
        <v>41</v>
      </c>
      <c r="O1169" s="36"/>
      <c r="P1169" s="170">
        <f>O1169*H1169</f>
        <v>0</v>
      </c>
      <c r="Q1169" s="170">
        <v>0</v>
      </c>
      <c r="R1169" s="170">
        <f>Q1169*H1169</f>
        <v>0</v>
      </c>
      <c r="S1169" s="170">
        <v>0</v>
      </c>
      <c r="T1169" s="171">
        <f>S1169*H1169</f>
        <v>0</v>
      </c>
      <c r="AR1169" s="18" t="s">
        <v>138</v>
      </c>
      <c r="AT1169" s="18" t="s">
        <v>133</v>
      </c>
      <c r="AU1169" s="18" t="s">
        <v>77</v>
      </c>
      <c r="AY1169" s="18" t="s">
        <v>131</v>
      </c>
      <c r="BE1169" s="172">
        <f>IF(N1169="základní",J1169,0)</f>
        <v>0</v>
      </c>
      <c r="BF1169" s="172">
        <f>IF(N1169="snížená",J1169,0)</f>
        <v>0</v>
      </c>
      <c r="BG1169" s="172">
        <f>IF(N1169="zákl. přenesená",J1169,0)</f>
        <v>0</v>
      </c>
      <c r="BH1169" s="172">
        <f>IF(N1169="sníž. přenesená",J1169,0)</f>
        <v>0</v>
      </c>
      <c r="BI1169" s="172">
        <f>IF(N1169="nulová",J1169,0)</f>
        <v>0</v>
      </c>
      <c r="BJ1169" s="18" t="s">
        <v>74</v>
      </c>
      <c r="BK1169" s="172">
        <f>ROUND(I1169*H1169,2)</f>
        <v>0</v>
      </c>
      <c r="BL1169" s="18" t="s">
        <v>138</v>
      </c>
      <c r="BM1169" s="18" t="s">
        <v>1493</v>
      </c>
    </row>
    <row r="1170" spans="2:47" s="1" customFormat="1" ht="13.5">
      <c r="B1170" s="35"/>
      <c r="D1170" s="191" t="s">
        <v>228</v>
      </c>
      <c r="F1170" s="225" t="s">
        <v>1492</v>
      </c>
      <c r="I1170" s="134"/>
      <c r="L1170" s="35"/>
      <c r="M1170" s="64"/>
      <c r="N1170" s="36"/>
      <c r="O1170" s="36"/>
      <c r="P1170" s="36"/>
      <c r="Q1170" s="36"/>
      <c r="R1170" s="36"/>
      <c r="S1170" s="36"/>
      <c r="T1170" s="65"/>
      <c r="AT1170" s="18" t="s">
        <v>228</v>
      </c>
      <c r="AU1170" s="18" t="s">
        <v>77</v>
      </c>
    </row>
    <row r="1171" spans="2:65" s="1" customFormat="1" ht="22.5" customHeight="1">
      <c r="B1171" s="160"/>
      <c r="C1171" s="161" t="s">
        <v>1494</v>
      </c>
      <c r="D1171" s="161" t="s">
        <v>133</v>
      </c>
      <c r="E1171" s="162" t="s">
        <v>1495</v>
      </c>
      <c r="F1171" s="163" t="s">
        <v>1496</v>
      </c>
      <c r="G1171" s="164" t="s">
        <v>488</v>
      </c>
      <c r="H1171" s="165">
        <v>32</v>
      </c>
      <c r="I1171" s="166"/>
      <c r="J1171" s="167">
        <f>ROUND(I1171*H1171,2)</f>
        <v>0</v>
      </c>
      <c r="K1171" s="163" t="s">
        <v>19</v>
      </c>
      <c r="L1171" s="35"/>
      <c r="M1171" s="168" t="s">
        <v>19</v>
      </c>
      <c r="N1171" s="169" t="s">
        <v>41</v>
      </c>
      <c r="O1171" s="36"/>
      <c r="P1171" s="170">
        <f>O1171*H1171</f>
        <v>0</v>
      </c>
      <c r="Q1171" s="170">
        <v>0</v>
      </c>
      <c r="R1171" s="170">
        <f>Q1171*H1171</f>
        <v>0</v>
      </c>
      <c r="S1171" s="170">
        <v>0</v>
      </c>
      <c r="T1171" s="171">
        <f>S1171*H1171</f>
        <v>0</v>
      </c>
      <c r="AR1171" s="18" t="s">
        <v>138</v>
      </c>
      <c r="AT1171" s="18" t="s">
        <v>133</v>
      </c>
      <c r="AU1171" s="18" t="s">
        <v>77</v>
      </c>
      <c r="AY1171" s="18" t="s">
        <v>131</v>
      </c>
      <c r="BE1171" s="172">
        <f>IF(N1171="základní",J1171,0)</f>
        <v>0</v>
      </c>
      <c r="BF1171" s="172">
        <f>IF(N1171="snížená",J1171,0)</f>
        <v>0</v>
      </c>
      <c r="BG1171" s="172">
        <f>IF(N1171="zákl. přenesená",J1171,0)</f>
        <v>0</v>
      </c>
      <c r="BH1171" s="172">
        <f>IF(N1171="sníž. přenesená",J1171,0)</f>
        <v>0</v>
      </c>
      <c r="BI1171" s="172">
        <f>IF(N1171="nulová",J1171,0)</f>
        <v>0</v>
      </c>
      <c r="BJ1171" s="18" t="s">
        <v>74</v>
      </c>
      <c r="BK1171" s="172">
        <f>ROUND(I1171*H1171,2)</f>
        <v>0</v>
      </c>
      <c r="BL1171" s="18" t="s">
        <v>138</v>
      </c>
      <c r="BM1171" s="18" t="s">
        <v>1497</v>
      </c>
    </row>
    <row r="1172" spans="2:47" s="1" customFormat="1" ht="13.5">
      <c r="B1172" s="35"/>
      <c r="D1172" s="191" t="s">
        <v>228</v>
      </c>
      <c r="F1172" s="225" t="s">
        <v>1496</v>
      </c>
      <c r="I1172" s="134"/>
      <c r="L1172" s="35"/>
      <c r="M1172" s="64"/>
      <c r="N1172" s="36"/>
      <c r="O1172" s="36"/>
      <c r="P1172" s="36"/>
      <c r="Q1172" s="36"/>
      <c r="R1172" s="36"/>
      <c r="S1172" s="36"/>
      <c r="T1172" s="65"/>
      <c r="AT1172" s="18" t="s">
        <v>228</v>
      </c>
      <c r="AU1172" s="18" t="s">
        <v>77</v>
      </c>
    </row>
    <row r="1173" spans="2:65" s="1" customFormat="1" ht="22.5" customHeight="1">
      <c r="B1173" s="160"/>
      <c r="C1173" s="161" t="s">
        <v>1498</v>
      </c>
      <c r="D1173" s="161" t="s">
        <v>133</v>
      </c>
      <c r="E1173" s="162" t="s">
        <v>1499</v>
      </c>
      <c r="F1173" s="163" t="s">
        <v>1500</v>
      </c>
      <c r="G1173" s="164" t="s">
        <v>136</v>
      </c>
      <c r="H1173" s="165">
        <v>4</v>
      </c>
      <c r="I1173" s="166"/>
      <c r="J1173" s="167">
        <f>ROUND(I1173*H1173,2)</f>
        <v>0</v>
      </c>
      <c r="K1173" s="163" t="s">
        <v>19</v>
      </c>
      <c r="L1173" s="35"/>
      <c r="M1173" s="168" t="s">
        <v>19</v>
      </c>
      <c r="N1173" s="169" t="s">
        <v>41</v>
      </c>
      <c r="O1173" s="36"/>
      <c r="P1173" s="170">
        <f>O1173*H1173</f>
        <v>0</v>
      </c>
      <c r="Q1173" s="170">
        <v>0</v>
      </c>
      <c r="R1173" s="170">
        <f>Q1173*H1173</f>
        <v>0</v>
      </c>
      <c r="S1173" s="170">
        <v>0</v>
      </c>
      <c r="T1173" s="171">
        <f>S1173*H1173</f>
        <v>0</v>
      </c>
      <c r="AR1173" s="18" t="s">
        <v>138</v>
      </c>
      <c r="AT1173" s="18" t="s">
        <v>133</v>
      </c>
      <c r="AU1173" s="18" t="s">
        <v>77</v>
      </c>
      <c r="AY1173" s="18" t="s">
        <v>131</v>
      </c>
      <c r="BE1173" s="172">
        <f>IF(N1173="základní",J1173,0)</f>
        <v>0</v>
      </c>
      <c r="BF1173" s="172">
        <f>IF(N1173="snížená",J1173,0)</f>
        <v>0</v>
      </c>
      <c r="BG1173" s="172">
        <f>IF(N1173="zákl. přenesená",J1173,0)</f>
        <v>0</v>
      </c>
      <c r="BH1173" s="172">
        <f>IF(N1173="sníž. přenesená",J1173,0)</f>
        <v>0</v>
      </c>
      <c r="BI1173" s="172">
        <f>IF(N1173="nulová",J1173,0)</f>
        <v>0</v>
      </c>
      <c r="BJ1173" s="18" t="s">
        <v>74</v>
      </c>
      <c r="BK1173" s="172">
        <f>ROUND(I1173*H1173,2)</f>
        <v>0</v>
      </c>
      <c r="BL1173" s="18" t="s">
        <v>138</v>
      </c>
      <c r="BM1173" s="18" t="s">
        <v>1501</v>
      </c>
    </row>
    <row r="1174" spans="2:47" s="1" customFormat="1" ht="13.5">
      <c r="B1174" s="35"/>
      <c r="D1174" s="191" t="s">
        <v>228</v>
      </c>
      <c r="F1174" s="225" t="s">
        <v>1500</v>
      </c>
      <c r="I1174" s="134"/>
      <c r="L1174" s="35"/>
      <c r="M1174" s="64"/>
      <c r="N1174" s="36"/>
      <c r="O1174" s="36"/>
      <c r="P1174" s="36"/>
      <c r="Q1174" s="36"/>
      <c r="R1174" s="36"/>
      <c r="S1174" s="36"/>
      <c r="T1174" s="65"/>
      <c r="AT1174" s="18" t="s">
        <v>228</v>
      </c>
      <c r="AU1174" s="18" t="s">
        <v>77</v>
      </c>
    </row>
    <row r="1175" spans="2:65" s="1" customFormat="1" ht="22.5" customHeight="1">
      <c r="B1175" s="160"/>
      <c r="C1175" s="161" t="s">
        <v>1502</v>
      </c>
      <c r="D1175" s="161" t="s">
        <v>133</v>
      </c>
      <c r="E1175" s="162" t="s">
        <v>1503</v>
      </c>
      <c r="F1175" s="163" t="s">
        <v>1504</v>
      </c>
      <c r="G1175" s="164" t="s">
        <v>136</v>
      </c>
      <c r="H1175" s="165">
        <v>5</v>
      </c>
      <c r="I1175" s="166"/>
      <c r="J1175" s="167">
        <f>ROUND(I1175*H1175,2)</f>
        <v>0</v>
      </c>
      <c r="K1175" s="163" t="s">
        <v>19</v>
      </c>
      <c r="L1175" s="35"/>
      <c r="M1175" s="168" t="s">
        <v>19</v>
      </c>
      <c r="N1175" s="169" t="s">
        <v>41</v>
      </c>
      <c r="O1175" s="36"/>
      <c r="P1175" s="170">
        <f>O1175*H1175</f>
        <v>0</v>
      </c>
      <c r="Q1175" s="170">
        <v>0</v>
      </c>
      <c r="R1175" s="170">
        <f>Q1175*H1175</f>
        <v>0</v>
      </c>
      <c r="S1175" s="170">
        <v>0</v>
      </c>
      <c r="T1175" s="171">
        <f>S1175*H1175</f>
        <v>0</v>
      </c>
      <c r="AR1175" s="18" t="s">
        <v>138</v>
      </c>
      <c r="AT1175" s="18" t="s">
        <v>133</v>
      </c>
      <c r="AU1175" s="18" t="s">
        <v>77</v>
      </c>
      <c r="AY1175" s="18" t="s">
        <v>131</v>
      </c>
      <c r="BE1175" s="172">
        <f>IF(N1175="základní",J1175,0)</f>
        <v>0</v>
      </c>
      <c r="BF1175" s="172">
        <f>IF(N1175="snížená",J1175,0)</f>
        <v>0</v>
      </c>
      <c r="BG1175" s="172">
        <f>IF(N1175="zákl. přenesená",J1175,0)</f>
        <v>0</v>
      </c>
      <c r="BH1175" s="172">
        <f>IF(N1175="sníž. přenesená",J1175,0)</f>
        <v>0</v>
      </c>
      <c r="BI1175" s="172">
        <f>IF(N1175="nulová",J1175,0)</f>
        <v>0</v>
      </c>
      <c r="BJ1175" s="18" t="s">
        <v>74</v>
      </c>
      <c r="BK1175" s="172">
        <f>ROUND(I1175*H1175,2)</f>
        <v>0</v>
      </c>
      <c r="BL1175" s="18" t="s">
        <v>138</v>
      </c>
      <c r="BM1175" s="18" t="s">
        <v>1505</v>
      </c>
    </row>
    <row r="1176" spans="2:47" s="1" customFormat="1" ht="13.5">
      <c r="B1176" s="35"/>
      <c r="D1176" s="191" t="s">
        <v>228</v>
      </c>
      <c r="F1176" s="225" t="s">
        <v>1504</v>
      </c>
      <c r="I1176" s="134"/>
      <c r="L1176" s="35"/>
      <c r="M1176" s="64"/>
      <c r="N1176" s="36"/>
      <c r="O1176" s="36"/>
      <c r="P1176" s="36"/>
      <c r="Q1176" s="36"/>
      <c r="R1176" s="36"/>
      <c r="S1176" s="36"/>
      <c r="T1176" s="65"/>
      <c r="AT1176" s="18" t="s">
        <v>228</v>
      </c>
      <c r="AU1176" s="18" t="s">
        <v>77</v>
      </c>
    </row>
    <row r="1177" spans="2:65" s="1" customFormat="1" ht="22.5" customHeight="1">
      <c r="B1177" s="160"/>
      <c r="C1177" s="161" t="s">
        <v>1506</v>
      </c>
      <c r="D1177" s="161" t="s">
        <v>133</v>
      </c>
      <c r="E1177" s="162" t="s">
        <v>1507</v>
      </c>
      <c r="F1177" s="163" t="s">
        <v>1508</v>
      </c>
      <c r="G1177" s="164" t="s">
        <v>1050</v>
      </c>
      <c r="H1177" s="165">
        <v>25</v>
      </c>
      <c r="I1177" s="166"/>
      <c r="J1177" s="167">
        <f>ROUND(I1177*H1177,2)</f>
        <v>0</v>
      </c>
      <c r="K1177" s="163" t="s">
        <v>19</v>
      </c>
      <c r="L1177" s="35"/>
      <c r="M1177" s="168" t="s">
        <v>19</v>
      </c>
      <c r="N1177" s="169" t="s">
        <v>41</v>
      </c>
      <c r="O1177" s="36"/>
      <c r="P1177" s="170">
        <f>O1177*H1177</f>
        <v>0</v>
      </c>
      <c r="Q1177" s="170">
        <v>0</v>
      </c>
      <c r="R1177" s="170">
        <f>Q1177*H1177</f>
        <v>0</v>
      </c>
      <c r="S1177" s="170">
        <v>0</v>
      </c>
      <c r="T1177" s="171">
        <f>S1177*H1177</f>
        <v>0</v>
      </c>
      <c r="AR1177" s="18" t="s">
        <v>138</v>
      </c>
      <c r="AT1177" s="18" t="s">
        <v>133</v>
      </c>
      <c r="AU1177" s="18" t="s">
        <v>77</v>
      </c>
      <c r="AY1177" s="18" t="s">
        <v>131</v>
      </c>
      <c r="BE1177" s="172">
        <f>IF(N1177="základní",J1177,0)</f>
        <v>0</v>
      </c>
      <c r="BF1177" s="172">
        <f>IF(N1177="snížená",J1177,0)</f>
        <v>0</v>
      </c>
      <c r="BG1177" s="172">
        <f>IF(N1177="zákl. přenesená",J1177,0)</f>
        <v>0</v>
      </c>
      <c r="BH1177" s="172">
        <f>IF(N1177="sníž. přenesená",J1177,0)</f>
        <v>0</v>
      </c>
      <c r="BI1177" s="172">
        <f>IF(N1177="nulová",J1177,0)</f>
        <v>0</v>
      </c>
      <c r="BJ1177" s="18" t="s">
        <v>74</v>
      </c>
      <c r="BK1177" s="172">
        <f>ROUND(I1177*H1177,2)</f>
        <v>0</v>
      </c>
      <c r="BL1177" s="18" t="s">
        <v>138</v>
      </c>
      <c r="BM1177" s="18" t="s">
        <v>1509</v>
      </c>
    </row>
    <row r="1178" spans="2:47" s="1" customFormat="1" ht="13.5">
      <c r="B1178" s="35"/>
      <c r="D1178" s="191" t="s">
        <v>228</v>
      </c>
      <c r="F1178" s="225" t="s">
        <v>1508</v>
      </c>
      <c r="I1178" s="134"/>
      <c r="L1178" s="35"/>
      <c r="M1178" s="64"/>
      <c r="N1178" s="36"/>
      <c r="O1178" s="36"/>
      <c r="P1178" s="36"/>
      <c r="Q1178" s="36"/>
      <c r="R1178" s="36"/>
      <c r="S1178" s="36"/>
      <c r="T1178" s="65"/>
      <c r="AT1178" s="18" t="s">
        <v>228</v>
      </c>
      <c r="AU1178" s="18" t="s">
        <v>77</v>
      </c>
    </row>
    <row r="1179" spans="2:65" s="1" customFormat="1" ht="22.5" customHeight="1">
      <c r="B1179" s="160"/>
      <c r="C1179" s="161" t="s">
        <v>1510</v>
      </c>
      <c r="D1179" s="161" t="s">
        <v>133</v>
      </c>
      <c r="E1179" s="162" t="s">
        <v>1511</v>
      </c>
      <c r="F1179" s="163" t="s">
        <v>1512</v>
      </c>
      <c r="G1179" s="164" t="s">
        <v>1050</v>
      </c>
      <c r="H1179" s="165">
        <v>10</v>
      </c>
      <c r="I1179" s="166"/>
      <c r="J1179" s="167">
        <f>ROUND(I1179*H1179,2)</f>
        <v>0</v>
      </c>
      <c r="K1179" s="163" t="s">
        <v>19</v>
      </c>
      <c r="L1179" s="35"/>
      <c r="M1179" s="168" t="s">
        <v>19</v>
      </c>
      <c r="N1179" s="169" t="s">
        <v>41</v>
      </c>
      <c r="O1179" s="36"/>
      <c r="P1179" s="170">
        <f>O1179*H1179</f>
        <v>0</v>
      </c>
      <c r="Q1179" s="170">
        <v>0</v>
      </c>
      <c r="R1179" s="170">
        <f>Q1179*H1179</f>
        <v>0</v>
      </c>
      <c r="S1179" s="170">
        <v>0</v>
      </c>
      <c r="T1179" s="171">
        <f>S1179*H1179</f>
        <v>0</v>
      </c>
      <c r="AR1179" s="18" t="s">
        <v>138</v>
      </c>
      <c r="AT1179" s="18" t="s">
        <v>133</v>
      </c>
      <c r="AU1179" s="18" t="s">
        <v>77</v>
      </c>
      <c r="AY1179" s="18" t="s">
        <v>131</v>
      </c>
      <c r="BE1179" s="172">
        <f>IF(N1179="základní",J1179,0)</f>
        <v>0</v>
      </c>
      <c r="BF1179" s="172">
        <f>IF(N1179="snížená",J1179,0)</f>
        <v>0</v>
      </c>
      <c r="BG1179" s="172">
        <f>IF(N1179="zákl. přenesená",J1179,0)</f>
        <v>0</v>
      </c>
      <c r="BH1179" s="172">
        <f>IF(N1179="sníž. přenesená",J1179,0)</f>
        <v>0</v>
      </c>
      <c r="BI1179" s="172">
        <f>IF(N1179="nulová",J1179,0)</f>
        <v>0</v>
      </c>
      <c r="BJ1179" s="18" t="s">
        <v>74</v>
      </c>
      <c r="BK1179" s="172">
        <f>ROUND(I1179*H1179,2)</f>
        <v>0</v>
      </c>
      <c r="BL1179" s="18" t="s">
        <v>138</v>
      </c>
      <c r="BM1179" s="18" t="s">
        <v>1513</v>
      </c>
    </row>
    <row r="1180" spans="2:47" s="1" customFormat="1" ht="13.5">
      <c r="B1180" s="35"/>
      <c r="D1180" s="191" t="s">
        <v>228</v>
      </c>
      <c r="F1180" s="225" t="s">
        <v>1512</v>
      </c>
      <c r="I1180" s="134"/>
      <c r="L1180" s="35"/>
      <c r="M1180" s="64"/>
      <c r="N1180" s="36"/>
      <c r="O1180" s="36"/>
      <c r="P1180" s="36"/>
      <c r="Q1180" s="36"/>
      <c r="R1180" s="36"/>
      <c r="S1180" s="36"/>
      <c r="T1180" s="65"/>
      <c r="AT1180" s="18" t="s">
        <v>228</v>
      </c>
      <c r="AU1180" s="18" t="s">
        <v>77</v>
      </c>
    </row>
    <row r="1181" spans="2:65" s="1" customFormat="1" ht="22.5" customHeight="1">
      <c r="B1181" s="160"/>
      <c r="C1181" s="161" t="s">
        <v>1514</v>
      </c>
      <c r="D1181" s="161" t="s">
        <v>133</v>
      </c>
      <c r="E1181" s="162" t="s">
        <v>1515</v>
      </c>
      <c r="F1181" s="163" t="s">
        <v>1516</v>
      </c>
      <c r="G1181" s="164" t="s">
        <v>939</v>
      </c>
      <c r="H1181" s="165">
        <v>1</v>
      </c>
      <c r="I1181" s="166"/>
      <c r="J1181" s="167">
        <f>ROUND(I1181*H1181,2)</f>
        <v>0</v>
      </c>
      <c r="K1181" s="163" t="s">
        <v>19</v>
      </c>
      <c r="L1181" s="35"/>
      <c r="M1181" s="168" t="s">
        <v>19</v>
      </c>
      <c r="N1181" s="169" t="s">
        <v>41</v>
      </c>
      <c r="O1181" s="36"/>
      <c r="P1181" s="170">
        <f>O1181*H1181</f>
        <v>0</v>
      </c>
      <c r="Q1181" s="170">
        <v>0</v>
      </c>
      <c r="R1181" s="170">
        <f>Q1181*H1181</f>
        <v>0</v>
      </c>
      <c r="S1181" s="170">
        <v>0</v>
      </c>
      <c r="T1181" s="171">
        <f>S1181*H1181</f>
        <v>0</v>
      </c>
      <c r="AR1181" s="18" t="s">
        <v>253</v>
      </c>
      <c r="AT1181" s="18" t="s">
        <v>133</v>
      </c>
      <c r="AU1181" s="18" t="s">
        <v>77</v>
      </c>
      <c r="AY1181" s="18" t="s">
        <v>131</v>
      </c>
      <c r="BE1181" s="172">
        <f>IF(N1181="základní",J1181,0)</f>
        <v>0</v>
      </c>
      <c r="BF1181" s="172">
        <f>IF(N1181="snížená",J1181,0)</f>
        <v>0</v>
      </c>
      <c r="BG1181" s="172">
        <f>IF(N1181="zákl. přenesená",J1181,0)</f>
        <v>0</v>
      </c>
      <c r="BH1181" s="172">
        <f>IF(N1181="sníž. přenesená",J1181,0)</f>
        <v>0</v>
      </c>
      <c r="BI1181" s="172">
        <f>IF(N1181="nulová",J1181,0)</f>
        <v>0</v>
      </c>
      <c r="BJ1181" s="18" t="s">
        <v>74</v>
      </c>
      <c r="BK1181" s="172">
        <f>ROUND(I1181*H1181,2)</f>
        <v>0</v>
      </c>
      <c r="BL1181" s="18" t="s">
        <v>253</v>
      </c>
      <c r="BM1181" s="18" t="s">
        <v>1517</v>
      </c>
    </row>
    <row r="1182" spans="2:47" s="1" customFormat="1" ht="13.5">
      <c r="B1182" s="35"/>
      <c r="D1182" s="191" t="s">
        <v>228</v>
      </c>
      <c r="F1182" s="225" t="s">
        <v>1516</v>
      </c>
      <c r="I1182" s="134"/>
      <c r="L1182" s="35"/>
      <c r="M1182" s="64"/>
      <c r="N1182" s="36"/>
      <c r="O1182" s="36"/>
      <c r="P1182" s="36"/>
      <c r="Q1182" s="36"/>
      <c r="R1182" s="36"/>
      <c r="S1182" s="36"/>
      <c r="T1182" s="65"/>
      <c r="AT1182" s="18" t="s">
        <v>228</v>
      </c>
      <c r="AU1182" s="18" t="s">
        <v>77</v>
      </c>
    </row>
    <row r="1183" spans="2:65" s="1" customFormat="1" ht="22.5" customHeight="1">
      <c r="B1183" s="160"/>
      <c r="C1183" s="161" t="s">
        <v>1518</v>
      </c>
      <c r="D1183" s="161" t="s">
        <v>133</v>
      </c>
      <c r="E1183" s="162" t="s">
        <v>1519</v>
      </c>
      <c r="F1183" s="163" t="s">
        <v>1520</v>
      </c>
      <c r="G1183" s="164" t="s">
        <v>939</v>
      </c>
      <c r="H1183" s="165">
        <v>1</v>
      </c>
      <c r="I1183" s="166"/>
      <c r="J1183" s="167">
        <f>ROUND(I1183*H1183,2)</f>
        <v>0</v>
      </c>
      <c r="K1183" s="163" t="s">
        <v>19</v>
      </c>
      <c r="L1183" s="35"/>
      <c r="M1183" s="168" t="s">
        <v>19</v>
      </c>
      <c r="N1183" s="169" t="s">
        <v>41</v>
      </c>
      <c r="O1183" s="36"/>
      <c r="P1183" s="170">
        <f>O1183*H1183</f>
        <v>0</v>
      </c>
      <c r="Q1183" s="170">
        <v>0</v>
      </c>
      <c r="R1183" s="170">
        <f>Q1183*H1183</f>
        <v>0</v>
      </c>
      <c r="S1183" s="170">
        <v>0</v>
      </c>
      <c r="T1183" s="171">
        <f>S1183*H1183</f>
        <v>0</v>
      </c>
      <c r="AR1183" s="18" t="s">
        <v>253</v>
      </c>
      <c r="AT1183" s="18" t="s">
        <v>133</v>
      </c>
      <c r="AU1183" s="18" t="s">
        <v>77</v>
      </c>
      <c r="AY1183" s="18" t="s">
        <v>131</v>
      </c>
      <c r="BE1183" s="172">
        <f>IF(N1183="základní",J1183,0)</f>
        <v>0</v>
      </c>
      <c r="BF1183" s="172">
        <f>IF(N1183="snížená",J1183,0)</f>
        <v>0</v>
      </c>
      <c r="BG1183" s="172">
        <f>IF(N1183="zákl. přenesená",J1183,0)</f>
        <v>0</v>
      </c>
      <c r="BH1183" s="172">
        <f>IF(N1183="sníž. přenesená",J1183,0)</f>
        <v>0</v>
      </c>
      <c r="BI1183" s="172">
        <f>IF(N1183="nulová",J1183,0)</f>
        <v>0</v>
      </c>
      <c r="BJ1183" s="18" t="s">
        <v>74</v>
      </c>
      <c r="BK1183" s="172">
        <f>ROUND(I1183*H1183,2)</f>
        <v>0</v>
      </c>
      <c r="BL1183" s="18" t="s">
        <v>253</v>
      </c>
      <c r="BM1183" s="18" t="s">
        <v>1521</v>
      </c>
    </row>
    <row r="1184" spans="2:47" s="1" customFormat="1" ht="13.5">
      <c r="B1184" s="35"/>
      <c r="D1184" s="191" t="s">
        <v>228</v>
      </c>
      <c r="F1184" s="225" t="s">
        <v>1520</v>
      </c>
      <c r="I1184" s="134"/>
      <c r="L1184" s="35"/>
      <c r="M1184" s="64"/>
      <c r="N1184" s="36"/>
      <c r="O1184" s="36"/>
      <c r="P1184" s="36"/>
      <c r="Q1184" s="36"/>
      <c r="R1184" s="36"/>
      <c r="S1184" s="36"/>
      <c r="T1184" s="65"/>
      <c r="AT1184" s="18" t="s">
        <v>228</v>
      </c>
      <c r="AU1184" s="18" t="s">
        <v>77</v>
      </c>
    </row>
    <row r="1185" spans="2:65" s="1" customFormat="1" ht="22.5" customHeight="1">
      <c r="B1185" s="160"/>
      <c r="C1185" s="161" t="s">
        <v>1522</v>
      </c>
      <c r="D1185" s="161" t="s">
        <v>133</v>
      </c>
      <c r="E1185" s="162" t="s">
        <v>1523</v>
      </c>
      <c r="F1185" s="163" t="s">
        <v>1524</v>
      </c>
      <c r="G1185" s="164" t="s">
        <v>939</v>
      </c>
      <c r="H1185" s="165">
        <v>1</v>
      </c>
      <c r="I1185" s="166"/>
      <c r="J1185" s="167">
        <f>ROUND(I1185*H1185,2)</f>
        <v>0</v>
      </c>
      <c r="K1185" s="163" t="s">
        <v>19</v>
      </c>
      <c r="L1185" s="35"/>
      <c r="M1185" s="168" t="s">
        <v>19</v>
      </c>
      <c r="N1185" s="169" t="s">
        <v>41</v>
      </c>
      <c r="O1185" s="36"/>
      <c r="P1185" s="170">
        <f>O1185*H1185</f>
        <v>0</v>
      </c>
      <c r="Q1185" s="170">
        <v>0</v>
      </c>
      <c r="R1185" s="170">
        <f>Q1185*H1185</f>
        <v>0</v>
      </c>
      <c r="S1185" s="170">
        <v>0</v>
      </c>
      <c r="T1185" s="171">
        <f>S1185*H1185</f>
        <v>0</v>
      </c>
      <c r="AR1185" s="18" t="s">
        <v>253</v>
      </c>
      <c r="AT1185" s="18" t="s">
        <v>133</v>
      </c>
      <c r="AU1185" s="18" t="s">
        <v>77</v>
      </c>
      <c r="AY1185" s="18" t="s">
        <v>131</v>
      </c>
      <c r="BE1185" s="172">
        <f>IF(N1185="základní",J1185,0)</f>
        <v>0</v>
      </c>
      <c r="BF1185" s="172">
        <f>IF(N1185="snížená",J1185,0)</f>
        <v>0</v>
      </c>
      <c r="BG1185" s="172">
        <f>IF(N1185="zákl. přenesená",J1185,0)</f>
        <v>0</v>
      </c>
      <c r="BH1185" s="172">
        <f>IF(N1185="sníž. přenesená",J1185,0)</f>
        <v>0</v>
      </c>
      <c r="BI1185" s="172">
        <f>IF(N1185="nulová",J1185,0)</f>
        <v>0</v>
      </c>
      <c r="BJ1185" s="18" t="s">
        <v>74</v>
      </c>
      <c r="BK1185" s="172">
        <f>ROUND(I1185*H1185,2)</f>
        <v>0</v>
      </c>
      <c r="BL1185" s="18" t="s">
        <v>253</v>
      </c>
      <c r="BM1185" s="18" t="s">
        <v>1525</v>
      </c>
    </row>
    <row r="1186" spans="2:47" s="1" customFormat="1" ht="13.5">
      <c r="B1186" s="35"/>
      <c r="D1186" s="191" t="s">
        <v>228</v>
      </c>
      <c r="F1186" s="225" t="s">
        <v>1524</v>
      </c>
      <c r="I1186" s="134"/>
      <c r="L1186" s="35"/>
      <c r="M1186" s="64"/>
      <c r="N1186" s="36"/>
      <c r="O1186" s="36"/>
      <c r="P1186" s="36"/>
      <c r="Q1186" s="36"/>
      <c r="R1186" s="36"/>
      <c r="S1186" s="36"/>
      <c r="T1186" s="65"/>
      <c r="AT1186" s="18" t="s">
        <v>228</v>
      </c>
      <c r="AU1186" s="18" t="s">
        <v>77</v>
      </c>
    </row>
    <row r="1187" spans="2:65" s="1" customFormat="1" ht="22.5" customHeight="1">
      <c r="B1187" s="160"/>
      <c r="C1187" s="161" t="s">
        <v>1526</v>
      </c>
      <c r="D1187" s="161" t="s">
        <v>133</v>
      </c>
      <c r="E1187" s="162" t="s">
        <v>1527</v>
      </c>
      <c r="F1187" s="163" t="s">
        <v>1528</v>
      </c>
      <c r="G1187" s="164" t="s">
        <v>939</v>
      </c>
      <c r="H1187" s="165">
        <v>1</v>
      </c>
      <c r="I1187" s="166"/>
      <c r="J1187" s="167">
        <f>ROUND(I1187*H1187,2)</f>
        <v>0</v>
      </c>
      <c r="K1187" s="163" t="s">
        <v>19</v>
      </c>
      <c r="L1187" s="35"/>
      <c r="M1187" s="168" t="s">
        <v>19</v>
      </c>
      <c r="N1187" s="169" t="s">
        <v>41</v>
      </c>
      <c r="O1187" s="36"/>
      <c r="P1187" s="170">
        <f>O1187*H1187</f>
        <v>0</v>
      </c>
      <c r="Q1187" s="170">
        <v>0</v>
      </c>
      <c r="R1187" s="170">
        <f>Q1187*H1187</f>
        <v>0</v>
      </c>
      <c r="S1187" s="170">
        <v>0</v>
      </c>
      <c r="T1187" s="171">
        <f>S1187*H1187</f>
        <v>0</v>
      </c>
      <c r="AR1187" s="18" t="s">
        <v>253</v>
      </c>
      <c r="AT1187" s="18" t="s">
        <v>133</v>
      </c>
      <c r="AU1187" s="18" t="s">
        <v>77</v>
      </c>
      <c r="AY1187" s="18" t="s">
        <v>131</v>
      </c>
      <c r="BE1187" s="172">
        <f>IF(N1187="základní",J1187,0)</f>
        <v>0</v>
      </c>
      <c r="BF1187" s="172">
        <f>IF(N1187="snížená",J1187,0)</f>
        <v>0</v>
      </c>
      <c r="BG1187" s="172">
        <f>IF(N1187="zákl. přenesená",J1187,0)</f>
        <v>0</v>
      </c>
      <c r="BH1187" s="172">
        <f>IF(N1187="sníž. přenesená",J1187,0)</f>
        <v>0</v>
      </c>
      <c r="BI1187" s="172">
        <f>IF(N1187="nulová",J1187,0)</f>
        <v>0</v>
      </c>
      <c r="BJ1187" s="18" t="s">
        <v>74</v>
      </c>
      <c r="BK1187" s="172">
        <f>ROUND(I1187*H1187,2)</f>
        <v>0</v>
      </c>
      <c r="BL1187" s="18" t="s">
        <v>253</v>
      </c>
      <c r="BM1187" s="18" t="s">
        <v>1529</v>
      </c>
    </row>
    <row r="1188" spans="2:47" s="1" customFormat="1" ht="13.5">
      <c r="B1188" s="35"/>
      <c r="D1188" s="191" t="s">
        <v>228</v>
      </c>
      <c r="F1188" s="225" t="s">
        <v>1528</v>
      </c>
      <c r="I1188" s="134"/>
      <c r="L1188" s="35"/>
      <c r="M1188" s="64"/>
      <c r="N1188" s="36"/>
      <c r="O1188" s="36"/>
      <c r="P1188" s="36"/>
      <c r="Q1188" s="36"/>
      <c r="R1188" s="36"/>
      <c r="S1188" s="36"/>
      <c r="T1188" s="65"/>
      <c r="AT1188" s="18" t="s">
        <v>228</v>
      </c>
      <c r="AU1188" s="18" t="s">
        <v>77</v>
      </c>
    </row>
    <row r="1189" spans="2:65" s="1" customFormat="1" ht="22.5" customHeight="1">
      <c r="B1189" s="160"/>
      <c r="C1189" s="161" t="s">
        <v>1530</v>
      </c>
      <c r="D1189" s="161" t="s">
        <v>133</v>
      </c>
      <c r="E1189" s="162" t="s">
        <v>1531</v>
      </c>
      <c r="F1189" s="163" t="s">
        <v>1532</v>
      </c>
      <c r="G1189" s="164" t="s">
        <v>939</v>
      </c>
      <c r="H1189" s="165">
        <v>1</v>
      </c>
      <c r="I1189" s="166"/>
      <c r="J1189" s="167">
        <f>ROUND(I1189*H1189,2)</f>
        <v>0</v>
      </c>
      <c r="K1189" s="163" t="s">
        <v>19</v>
      </c>
      <c r="L1189" s="35"/>
      <c r="M1189" s="168" t="s">
        <v>19</v>
      </c>
      <c r="N1189" s="169" t="s">
        <v>41</v>
      </c>
      <c r="O1189" s="36"/>
      <c r="P1189" s="170">
        <f>O1189*H1189</f>
        <v>0</v>
      </c>
      <c r="Q1189" s="170">
        <v>0</v>
      </c>
      <c r="R1189" s="170">
        <f>Q1189*H1189</f>
        <v>0</v>
      </c>
      <c r="S1189" s="170">
        <v>0</v>
      </c>
      <c r="T1189" s="171">
        <f>S1189*H1189</f>
        <v>0</v>
      </c>
      <c r="AR1189" s="18" t="s">
        <v>253</v>
      </c>
      <c r="AT1189" s="18" t="s">
        <v>133</v>
      </c>
      <c r="AU1189" s="18" t="s">
        <v>77</v>
      </c>
      <c r="AY1189" s="18" t="s">
        <v>131</v>
      </c>
      <c r="BE1189" s="172">
        <f>IF(N1189="základní",J1189,0)</f>
        <v>0</v>
      </c>
      <c r="BF1189" s="172">
        <f>IF(N1189="snížená",J1189,0)</f>
        <v>0</v>
      </c>
      <c r="BG1189" s="172">
        <f>IF(N1189="zákl. přenesená",J1189,0)</f>
        <v>0</v>
      </c>
      <c r="BH1189" s="172">
        <f>IF(N1189="sníž. přenesená",J1189,0)</f>
        <v>0</v>
      </c>
      <c r="BI1189" s="172">
        <f>IF(N1189="nulová",J1189,0)</f>
        <v>0</v>
      </c>
      <c r="BJ1189" s="18" t="s">
        <v>74</v>
      </c>
      <c r="BK1189" s="172">
        <f>ROUND(I1189*H1189,2)</f>
        <v>0</v>
      </c>
      <c r="BL1189" s="18" t="s">
        <v>253</v>
      </c>
      <c r="BM1189" s="18" t="s">
        <v>1533</v>
      </c>
    </row>
    <row r="1190" spans="2:47" s="1" customFormat="1" ht="13.5">
      <c r="B1190" s="35"/>
      <c r="D1190" s="191" t="s">
        <v>228</v>
      </c>
      <c r="F1190" s="225" t="s">
        <v>1532</v>
      </c>
      <c r="I1190" s="134"/>
      <c r="L1190" s="35"/>
      <c r="M1190" s="64"/>
      <c r="N1190" s="36"/>
      <c r="O1190" s="36"/>
      <c r="P1190" s="36"/>
      <c r="Q1190" s="36"/>
      <c r="R1190" s="36"/>
      <c r="S1190" s="36"/>
      <c r="T1190" s="65"/>
      <c r="AT1190" s="18" t="s">
        <v>228</v>
      </c>
      <c r="AU1190" s="18" t="s">
        <v>77</v>
      </c>
    </row>
    <row r="1191" spans="2:65" s="1" customFormat="1" ht="31.5" customHeight="1">
      <c r="B1191" s="160"/>
      <c r="C1191" s="161" t="s">
        <v>1534</v>
      </c>
      <c r="D1191" s="161" t="s">
        <v>133</v>
      </c>
      <c r="E1191" s="162" t="s">
        <v>1535</v>
      </c>
      <c r="F1191" s="163" t="s">
        <v>1536</v>
      </c>
      <c r="G1191" s="164" t="s">
        <v>939</v>
      </c>
      <c r="H1191" s="165">
        <v>1</v>
      </c>
      <c r="I1191" s="166"/>
      <c r="J1191" s="167">
        <f>ROUND(I1191*H1191,2)</f>
        <v>0</v>
      </c>
      <c r="K1191" s="163" t="s">
        <v>19</v>
      </c>
      <c r="L1191" s="35"/>
      <c r="M1191" s="168" t="s">
        <v>19</v>
      </c>
      <c r="N1191" s="169" t="s">
        <v>41</v>
      </c>
      <c r="O1191" s="36"/>
      <c r="P1191" s="170">
        <f>O1191*H1191</f>
        <v>0</v>
      </c>
      <c r="Q1191" s="170">
        <v>0</v>
      </c>
      <c r="R1191" s="170">
        <f>Q1191*H1191</f>
        <v>0</v>
      </c>
      <c r="S1191" s="170">
        <v>0</v>
      </c>
      <c r="T1191" s="171">
        <f>S1191*H1191</f>
        <v>0</v>
      </c>
      <c r="AR1191" s="18" t="s">
        <v>253</v>
      </c>
      <c r="AT1191" s="18" t="s">
        <v>133</v>
      </c>
      <c r="AU1191" s="18" t="s">
        <v>77</v>
      </c>
      <c r="AY1191" s="18" t="s">
        <v>131</v>
      </c>
      <c r="BE1191" s="172">
        <f>IF(N1191="základní",J1191,0)</f>
        <v>0</v>
      </c>
      <c r="BF1191" s="172">
        <f>IF(N1191="snížená",J1191,0)</f>
        <v>0</v>
      </c>
      <c r="BG1191" s="172">
        <f>IF(N1191="zákl. přenesená",J1191,0)</f>
        <v>0</v>
      </c>
      <c r="BH1191" s="172">
        <f>IF(N1191="sníž. přenesená",J1191,0)</f>
        <v>0</v>
      </c>
      <c r="BI1191" s="172">
        <f>IF(N1191="nulová",J1191,0)</f>
        <v>0</v>
      </c>
      <c r="BJ1191" s="18" t="s">
        <v>74</v>
      </c>
      <c r="BK1191" s="172">
        <f>ROUND(I1191*H1191,2)</f>
        <v>0</v>
      </c>
      <c r="BL1191" s="18" t="s">
        <v>253</v>
      </c>
      <c r="BM1191" s="18" t="s">
        <v>1537</v>
      </c>
    </row>
    <row r="1192" spans="2:47" s="1" customFormat="1" ht="27">
      <c r="B1192" s="35"/>
      <c r="D1192" s="191" t="s">
        <v>228</v>
      </c>
      <c r="F1192" s="225" t="s">
        <v>1536</v>
      </c>
      <c r="I1192" s="134"/>
      <c r="L1192" s="35"/>
      <c r="M1192" s="64"/>
      <c r="N1192" s="36"/>
      <c r="O1192" s="36"/>
      <c r="P1192" s="36"/>
      <c r="Q1192" s="36"/>
      <c r="R1192" s="36"/>
      <c r="S1192" s="36"/>
      <c r="T1192" s="65"/>
      <c r="AT1192" s="18" t="s">
        <v>228</v>
      </c>
      <c r="AU1192" s="18" t="s">
        <v>77</v>
      </c>
    </row>
    <row r="1193" spans="2:65" s="1" customFormat="1" ht="22.5" customHeight="1">
      <c r="B1193" s="160"/>
      <c r="C1193" s="161" t="s">
        <v>1538</v>
      </c>
      <c r="D1193" s="161" t="s">
        <v>133</v>
      </c>
      <c r="E1193" s="162" t="s">
        <v>1539</v>
      </c>
      <c r="F1193" s="163" t="s">
        <v>1540</v>
      </c>
      <c r="G1193" s="164" t="s">
        <v>939</v>
      </c>
      <c r="H1193" s="165">
        <v>1</v>
      </c>
      <c r="I1193" s="166"/>
      <c r="J1193" s="167">
        <f>ROUND(I1193*H1193,2)</f>
        <v>0</v>
      </c>
      <c r="K1193" s="163" t="s">
        <v>19</v>
      </c>
      <c r="L1193" s="35"/>
      <c r="M1193" s="168" t="s">
        <v>19</v>
      </c>
      <c r="N1193" s="169" t="s">
        <v>41</v>
      </c>
      <c r="O1193" s="36"/>
      <c r="P1193" s="170">
        <f>O1193*H1193</f>
        <v>0</v>
      </c>
      <c r="Q1193" s="170">
        <v>0</v>
      </c>
      <c r="R1193" s="170">
        <f>Q1193*H1193</f>
        <v>0</v>
      </c>
      <c r="S1193" s="170">
        <v>0</v>
      </c>
      <c r="T1193" s="171">
        <f>S1193*H1193</f>
        <v>0</v>
      </c>
      <c r="AR1193" s="18" t="s">
        <v>253</v>
      </c>
      <c r="AT1193" s="18" t="s">
        <v>133</v>
      </c>
      <c r="AU1193" s="18" t="s">
        <v>77</v>
      </c>
      <c r="AY1193" s="18" t="s">
        <v>131</v>
      </c>
      <c r="BE1193" s="172">
        <f>IF(N1193="základní",J1193,0)</f>
        <v>0</v>
      </c>
      <c r="BF1193" s="172">
        <f>IF(N1193="snížená",J1193,0)</f>
        <v>0</v>
      </c>
      <c r="BG1193" s="172">
        <f>IF(N1193="zákl. přenesená",J1193,0)</f>
        <v>0</v>
      </c>
      <c r="BH1193" s="172">
        <f>IF(N1193="sníž. přenesená",J1193,0)</f>
        <v>0</v>
      </c>
      <c r="BI1193" s="172">
        <f>IF(N1193="nulová",J1193,0)</f>
        <v>0</v>
      </c>
      <c r="BJ1193" s="18" t="s">
        <v>74</v>
      </c>
      <c r="BK1193" s="172">
        <f>ROUND(I1193*H1193,2)</f>
        <v>0</v>
      </c>
      <c r="BL1193" s="18" t="s">
        <v>253</v>
      </c>
      <c r="BM1193" s="18" t="s">
        <v>1541</v>
      </c>
    </row>
    <row r="1194" spans="2:47" s="1" customFormat="1" ht="13.5">
      <c r="B1194" s="35"/>
      <c r="D1194" s="191" t="s">
        <v>228</v>
      </c>
      <c r="F1194" s="225" t="s">
        <v>1540</v>
      </c>
      <c r="I1194" s="134"/>
      <c r="L1194" s="35"/>
      <c r="M1194" s="64"/>
      <c r="N1194" s="36"/>
      <c r="O1194" s="36"/>
      <c r="P1194" s="36"/>
      <c r="Q1194" s="36"/>
      <c r="R1194" s="36"/>
      <c r="S1194" s="36"/>
      <c r="T1194" s="65"/>
      <c r="AT1194" s="18" t="s">
        <v>228</v>
      </c>
      <c r="AU1194" s="18" t="s">
        <v>77</v>
      </c>
    </row>
    <row r="1195" spans="2:65" s="1" customFormat="1" ht="22.5" customHeight="1">
      <c r="B1195" s="160"/>
      <c r="C1195" s="161" t="s">
        <v>1542</v>
      </c>
      <c r="D1195" s="161" t="s">
        <v>133</v>
      </c>
      <c r="E1195" s="162" t="s">
        <v>1543</v>
      </c>
      <c r="F1195" s="163" t="s">
        <v>1544</v>
      </c>
      <c r="G1195" s="164" t="s">
        <v>939</v>
      </c>
      <c r="H1195" s="165">
        <v>1</v>
      </c>
      <c r="I1195" s="166"/>
      <c r="J1195" s="167">
        <f>ROUND(I1195*H1195,2)</f>
        <v>0</v>
      </c>
      <c r="K1195" s="163" t="s">
        <v>19</v>
      </c>
      <c r="L1195" s="35"/>
      <c r="M1195" s="168" t="s">
        <v>19</v>
      </c>
      <c r="N1195" s="169" t="s">
        <v>41</v>
      </c>
      <c r="O1195" s="36"/>
      <c r="P1195" s="170">
        <f>O1195*H1195</f>
        <v>0</v>
      </c>
      <c r="Q1195" s="170">
        <v>0</v>
      </c>
      <c r="R1195" s="170">
        <f>Q1195*H1195</f>
        <v>0</v>
      </c>
      <c r="S1195" s="170">
        <v>0</v>
      </c>
      <c r="T1195" s="171">
        <f>S1195*H1195</f>
        <v>0</v>
      </c>
      <c r="AR1195" s="18" t="s">
        <v>253</v>
      </c>
      <c r="AT1195" s="18" t="s">
        <v>133</v>
      </c>
      <c r="AU1195" s="18" t="s">
        <v>77</v>
      </c>
      <c r="AY1195" s="18" t="s">
        <v>131</v>
      </c>
      <c r="BE1195" s="172">
        <f>IF(N1195="základní",J1195,0)</f>
        <v>0</v>
      </c>
      <c r="BF1195" s="172">
        <f>IF(N1195="snížená",J1195,0)</f>
        <v>0</v>
      </c>
      <c r="BG1195" s="172">
        <f>IF(N1195="zákl. přenesená",J1195,0)</f>
        <v>0</v>
      </c>
      <c r="BH1195" s="172">
        <f>IF(N1195="sníž. přenesená",J1195,0)</f>
        <v>0</v>
      </c>
      <c r="BI1195" s="172">
        <f>IF(N1195="nulová",J1195,0)</f>
        <v>0</v>
      </c>
      <c r="BJ1195" s="18" t="s">
        <v>74</v>
      </c>
      <c r="BK1195" s="172">
        <f>ROUND(I1195*H1195,2)</f>
        <v>0</v>
      </c>
      <c r="BL1195" s="18" t="s">
        <v>253</v>
      </c>
      <c r="BM1195" s="18" t="s">
        <v>1545</v>
      </c>
    </row>
    <row r="1196" spans="2:47" s="1" customFormat="1" ht="13.5">
      <c r="B1196" s="35"/>
      <c r="D1196" s="191" t="s">
        <v>228</v>
      </c>
      <c r="F1196" s="225" t="s">
        <v>1544</v>
      </c>
      <c r="I1196" s="134"/>
      <c r="L1196" s="35"/>
      <c r="M1196" s="64"/>
      <c r="N1196" s="36"/>
      <c r="O1196" s="36"/>
      <c r="P1196" s="36"/>
      <c r="Q1196" s="36"/>
      <c r="R1196" s="36"/>
      <c r="S1196" s="36"/>
      <c r="T1196" s="65"/>
      <c r="AT1196" s="18" t="s">
        <v>228</v>
      </c>
      <c r="AU1196" s="18" t="s">
        <v>77</v>
      </c>
    </row>
    <row r="1197" spans="2:65" s="1" customFormat="1" ht="22.5" customHeight="1">
      <c r="B1197" s="160"/>
      <c r="C1197" s="161" t="s">
        <v>1546</v>
      </c>
      <c r="D1197" s="161" t="s">
        <v>133</v>
      </c>
      <c r="E1197" s="162" t="s">
        <v>1547</v>
      </c>
      <c r="F1197" s="163" t="s">
        <v>1548</v>
      </c>
      <c r="G1197" s="164" t="s">
        <v>939</v>
      </c>
      <c r="H1197" s="165">
        <v>1</v>
      </c>
      <c r="I1197" s="166"/>
      <c r="J1197" s="167">
        <f>ROUND(I1197*H1197,2)</f>
        <v>0</v>
      </c>
      <c r="K1197" s="163" t="s">
        <v>19</v>
      </c>
      <c r="L1197" s="35"/>
      <c r="M1197" s="168" t="s">
        <v>19</v>
      </c>
      <c r="N1197" s="169" t="s">
        <v>41</v>
      </c>
      <c r="O1197" s="36"/>
      <c r="P1197" s="170">
        <f>O1197*H1197</f>
        <v>0</v>
      </c>
      <c r="Q1197" s="170">
        <v>0</v>
      </c>
      <c r="R1197" s="170">
        <f>Q1197*H1197</f>
        <v>0</v>
      </c>
      <c r="S1197" s="170">
        <v>0</v>
      </c>
      <c r="T1197" s="171">
        <f>S1197*H1197</f>
        <v>0</v>
      </c>
      <c r="AR1197" s="18" t="s">
        <v>253</v>
      </c>
      <c r="AT1197" s="18" t="s">
        <v>133</v>
      </c>
      <c r="AU1197" s="18" t="s">
        <v>77</v>
      </c>
      <c r="AY1197" s="18" t="s">
        <v>131</v>
      </c>
      <c r="BE1197" s="172">
        <f>IF(N1197="základní",J1197,0)</f>
        <v>0</v>
      </c>
      <c r="BF1197" s="172">
        <f>IF(N1197="snížená",J1197,0)</f>
        <v>0</v>
      </c>
      <c r="BG1197" s="172">
        <f>IF(N1197="zákl. přenesená",J1197,0)</f>
        <v>0</v>
      </c>
      <c r="BH1197" s="172">
        <f>IF(N1197="sníž. přenesená",J1197,0)</f>
        <v>0</v>
      </c>
      <c r="BI1197" s="172">
        <f>IF(N1197="nulová",J1197,0)</f>
        <v>0</v>
      </c>
      <c r="BJ1197" s="18" t="s">
        <v>74</v>
      </c>
      <c r="BK1197" s="172">
        <f>ROUND(I1197*H1197,2)</f>
        <v>0</v>
      </c>
      <c r="BL1197" s="18" t="s">
        <v>253</v>
      </c>
      <c r="BM1197" s="18" t="s">
        <v>1549</v>
      </c>
    </row>
    <row r="1198" spans="2:47" s="1" customFormat="1" ht="13.5">
      <c r="B1198" s="35"/>
      <c r="D1198" s="191" t="s">
        <v>228</v>
      </c>
      <c r="F1198" s="225" t="s">
        <v>1548</v>
      </c>
      <c r="I1198" s="134"/>
      <c r="L1198" s="35"/>
      <c r="M1198" s="64"/>
      <c r="N1198" s="36"/>
      <c r="O1198" s="36"/>
      <c r="P1198" s="36"/>
      <c r="Q1198" s="36"/>
      <c r="R1198" s="36"/>
      <c r="S1198" s="36"/>
      <c r="T1198" s="65"/>
      <c r="AT1198" s="18" t="s">
        <v>228</v>
      </c>
      <c r="AU1198" s="18" t="s">
        <v>77</v>
      </c>
    </row>
    <row r="1199" spans="2:65" s="1" customFormat="1" ht="22.5" customHeight="1">
      <c r="B1199" s="160"/>
      <c r="C1199" s="161" t="s">
        <v>1550</v>
      </c>
      <c r="D1199" s="161" t="s">
        <v>133</v>
      </c>
      <c r="E1199" s="162" t="s">
        <v>1551</v>
      </c>
      <c r="F1199" s="163" t="s">
        <v>1552</v>
      </c>
      <c r="G1199" s="164" t="s">
        <v>939</v>
      </c>
      <c r="H1199" s="165">
        <v>1</v>
      </c>
      <c r="I1199" s="166"/>
      <c r="J1199" s="167">
        <f>ROUND(I1199*H1199,2)</f>
        <v>0</v>
      </c>
      <c r="K1199" s="163" t="s">
        <v>19</v>
      </c>
      <c r="L1199" s="35"/>
      <c r="M1199" s="168" t="s">
        <v>19</v>
      </c>
      <c r="N1199" s="169" t="s">
        <v>41</v>
      </c>
      <c r="O1199" s="36"/>
      <c r="P1199" s="170">
        <f>O1199*H1199</f>
        <v>0</v>
      </c>
      <c r="Q1199" s="170">
        <v>0</v>
      </c>
      <c r="R1199" s="170">
        <f>Q1199*H1199</f>
        <v>0</v>
      </c>
      <c r="S1199" s="170">
        <v>0</v>
      </c>
      <c r="T1199" s="171">
        <f>S1199*H1199</f>
        <v>0</v>
      </c>
      <c r="AR1199" s="18" t="s">
        <v>253</v>
      </c>
      <c r="AT1199" s="18" t="s">
        <v>133</v>
      </c>
      <c r="AU1199" s="18" t="s">
        <v>77</v>
      </c>
      <c r="AY1199" s="18" t="s">
        <v>131</v>
      </c>
      <c r="BE1199" s="172">
        <f>IF(N1199="základní",J1199,0)</f>
        <v>0</v>
      </c>
      <c r="BF1199" s="172">
        <f>IF(N1199="snížená",J1199,0)</f>
        <v>0</v>
      </c>
      <c r="BG1199" s="172">
        <f>IF(N1199="zákl. přenesená",J1199,0)</f>
        <v>0</v>
      </c>
      <c r="BH1199" s="172">
        <f>IF(N1199="sníž. přenesená",J1199,0)</f>
        <v>0</v>
      </c>
      <c r="BI1199" s="172">
        <f>IF(N1199="nulová",J1199,0)</f>
        <v>0</v>
      </c>
      <c r="BJ1199" s="18" t="s">
        <v>74</v>
      </c>
      <c r="BK1199" s="172">
        <f>ROUND(I1199*H1199,2)</f>
        <v>0</v>
      </c>
      <c r="BL1199" s="18" t="s">
        <v>253</v>
      </c>
      <c r="BM1199" s="18" t="s">
        <v>1553</v>
      </c>
    </row>
    <row r="1200" spans="2:47" s="1" customFormat="1" ht="13.5">
      <c r="B1200" s="35"/>
      <c r="D1200" s="191" t="s">
        <v>228</v>
      </c>
      <c r="F1200" s="225" t="s">
        <v>1552</v>
      </c>
      <c r="I1200" s="134"/>
      <c r="L1200" s="35"/>
      <c r="M1200" s="64"/>
      <c r="N1200" s="36"/>
      <c r="O1200" s="36"/>
      <c r="P1200" s="36"/>
      <c r="Q1200" s="36"/>
      <c r="R1200" s="36"/>
      <c r="S1200" s="36"/>
      <c r="T1200" s="65"/>
      <c r="AT1200" s="18" t="s">
        <v>228</v>
      </c>
      <c r="AU1200" s="18" t="s">
        <v>77</v>
      </c>
    </row>
    <row r="1201" spans="2:65" s="1" customFormat="1" ht="22.5" customHeight="1">
      <c r="B1201" s="160"/>
      <c r="C1201" s="161" t="s">
        <v>1554</v>
      </c>
      <c r="D1201" s="161" t="s">
        <v>133</v>
      </c>
      <c r="E1201" s="162" t="s">
        <v>1555</v>
      </c>
      <c r="F1201" s="163" t="s">
        <v>1556</v>
      </c>
      <c r="G1201" s="164" t="s">
        <v>939</v>
      </c>
      <c r="H1201" s="165">
        <v>1</v>
      </c>
      <c r="I1201" s="166"/>
      <c r="J1201" s="167">
        <f>ROUND(I1201*H1201,2)</f>
        <v>0</v>
      </c>
      <c r="K1201" s="163" t="s">
        <v>19</v>
      </c>
      <c r="L1201" s="35"/>
      <c r="M1201" s="168" t="s">
        <v>19</v>
      </c>
      <c r="N1201" s="169" t="s">
        <v>41</v>
      </c>
      <c r="O1201" s="36"/>
      <c r="P1201" s="170">
        <f>O1201*H1201</f>
        <v>0</v>
      </c>
      <c r="Q1201" s="170">
        <v>0</v>
      </c>
      <c r="R1201" s="170">
        <f>Q1201*H1201</f>
        <v>0</v>
      </c>
      <c r="S1201" s="170">
        <v>0</v>
      </c>
      <c r="T1201" s="171">
        <f>S1201*H1201</f>
        <v>0</v>
      </c>
      <c r="AR1201" s="18" t="s">
        <v>253</v>
      </c>
      <c r="AT1201" s="18" t="s">
        <v>133</v>
      </c>
      <c r="AU1201" s="18" t="s">
        <v>77</v>
      </c>
      <c r="AY1201" s="18" t="s">
        <v>131</v>
      </c>
      <c r="BE1201" s="172">
        <f>IF(N1201="základní",J1201,0)</f>
        <v>0</v>
      </c>
      <c r="BF1201" s="172">
        <f>IF(N1201="snížená",J1201,0)</f>
        <v>0</v>
      </c>
      <c r="BG1201" s="172">
        <f>IF(N1201="zákl. přenesená",J1201,0)</f>
        <v>0</v>
      </c>
      <c r="BH1201" s="172">
        <f>IF(N1201="sníž. přenesená",J1201,0)</f>
        <v>0</v>
      </c>
      <c r="BI1201" s="172">
        <f>IF(N1201="nulová",J1201,0)</f>
        <v>0</v>
      </c>
      <c r="BJ1201" s="18" t="s">
        <v>74</v>
      </c>
      <c r="BK1201" s="172">
        <f>ROUND(I1201*H1201,2)</f>
        <v>0</v>
      </c>
      <c r="BL1201" s="18" t="s">
        <v>253</v>
      </c>
      <c r="BM1201" s="18" t="s">
        <v>1557</v>
      </c>
    </row>
    <row r="1202" spans="2:47" s="1" customFormat="1" ht="13.5">
      <c r="B1202" s="35"/>
      <c r="D1202" s="191" t="s">
        <v>228</v>
      </c>
      <c r="F1202" s="225" t="s">
        <v>1556</v>
      </c>
      <c r="I1202" s="134"/>
      <c r="L1202" s="35"/>
      <c r="M1202" s="64"/>
      <c r="N1202" s="36"/>
      <c r="O1202" s="36"/>
      <c r="P1202" s="36"/>
      <c r="Q1202" s="36"/>
      <c r="R1202" s="36"/>
      <c r="S1202" s="36"/>
      <c r="T1202" s="65"/>
      <c r="AT1202" s="18" t="s">
        <v>228</v>
      </c>
      <c r="AU1202" s="18" t="s">
        <v>77</v>
      </c>
    </row>
    <row r="1203" spans="2:65" s="1" customFormat="1" ht="22.5" customHeight="1">
      <c r="B1203" s="160"/>
      <c r="C1203" s="161" t="s">
        <v>1558</v>
      </c>
      <c r="D1203" s="161" t="s">
        <v>133</v>
      </c>
      <c r="E1203" s="162" t="s">
        <v>1559</v>
      </c>
      <c r="F1203" s="163" t="s">
        <v>1560</v>
      </c>
      <c r="G1203" s="164" t="s">
        <v>939</v>
      </c>
      <c r="H1203" s="165">
        <v>1</v>
      </c>
      <c r="I1203" s="166"/>
      <c r="J1203" s="167">
        <f>ROUND(I1203*H1203,2)</f>
        <v>0</v>
      </c>
      <c r="K1203" s="163" t="s">
        <v>19</v>
      </c>
      <c r="L1203" s="35"/>
      <c r="M1203" s="168" t="s">
        <v>19</v>
      </c>
      <c r="N1203" s="169" t="s">
        <v>41</v>
      </c>
      <c r="O1203" s="36"/>
      <c r="P1203" s="170">
        <f>O1203*H1203</f>
        <v>0</v>
      </c>
      <c r="Q1203" s="170">
        <v>0</v>
      </c>
      <c r="R1203" s="170">
        <f>Q1203*H1203</f>
        <v>0</v>
      </c>
      <c r="S1203" s="170">
        <v>0</v>
      </c>
      <c r="T1203" s="171">
        <f>S1203*H1203</f>
        <v>0</v>
      </c>
      <c r="AR1203" s="18" t="s">
        <v>253</v>
      </c>
      <c r="AT1203" s="18" t="s">
        <v>133</v>
      </c>
      <c r="AU1203" s="18" t="s">
        <v>77</v>
      </c>
      <c r="AY1203" s="18" t="s">
        <v>131</v>
      </c>
      <c r="BE1203" s="172">
        <f>IF(N1203="základní",J1203,0)</f>
        <v>0</v>
      </c>
      <c r="BF1203" s="172">
        <f>IF(N1203="snížená",J1203,0)</f>
        <v>0</v>
      </c>
      <c r="BG1203" s="172">
        <f>IF(N1203="zákl. přenesená",J1203,0)</f>
        <v>0</v>
      </c>
      <c r="BH1203" s="172">
        <f>IF(N1203="sníž. přenesená",J1203,0)</f>
        <v>0</v>
      </c>
      <c r="BI1203" s="172">
        <f>IF(N1203="nulová",J1203,0)</f>
        <v>0</v>
      </c>
      <c r="BJ1203" s="18" t="s">
        <v>74</v>
      </c>
      <c r="BK1203" s="172">
        <f>ROUND(I1203*H1203,2)</f>
        <v>0</v>
      </c>
      <c r="BL1203" s="18" t="s">
        <v>253</v>
      </c>
      <c r="BM1203" s="18" t="s">
        <v>1561</v>
      </c>
    </row>
    <row r="1204" spans="2:47" s="1" customFormat="1" ht="13.5">
      <c r="B1204" s="35"/>
      <c r="D1204" s="191" t="s">
        <v>228</v>
      </c>
      <c r="F1204" s="225" t="s">
        <v>1560</v>
      </c>
      <c r="I1204" s="134"/>
      <c r="L1204" s="35"/>
      <c r="M1204" s="64"/>
      <c r="N1204" s="36"/>
      <c r="O1204" s="36"/>
      <c r="P1204" s="36"/>
      <c r="Q1204" s="36"/>
      <c r="R1204" s="36"/>
      <c r="S1204" s="36"/>
      <c r="T1204" s="65"/>
      <c r="AT1204" s="18" t="s">
        <v>228</v>
      </c>
      <c r="AU1204" s="18" t="s">
        <v>77</v>
      </c>
    </row>
    <row r="1205" spans="2:65" s="1" customFormat="1" ht="22.5" customHeight="1">
      <c r="B1205" s="160"/>
      <c r="C1205" s="161" t="s">
        <v>1562</v>
      </c>
      <c r="D1205" s="161" t="s">
        <v>133</v>
      </c>
      <c r="E1205" s="162" t="s">
        <v>1563</v>
      </c>
      <c r="F1205" s="163" t="s">
        <v>1564</v>
      </c>
      <c r="G1205" s="164" t="s">
        <v>939</v>
      </c>
      <c r="H1205" s="165">
        <v>1</v>
      </c>
      <c r="I1205" s="166"/>
      <c r="J1205" s="167">
        <f>ROUND(I1205*H1205,2)</f>
        <v>0</v>
      </c>
      <c r="K1205" s="163" t="s">
        <v>19</v>
      </c>
      <c r="L1205" s="35"/>
      <c r="M1205" s="168" t="s">
        <v>19</v>
      </c>
      <c r="N1205" s="169" t="s">
        <v>41</v>
      </c>
      <c r="O1205" s="36"/>
      <c r="P1205" s="170">
        <f>O1205*H1205</f>
        <v>0</v>
      </c>
      <c r="Q1205" s="170">
        <v>0</v>
      </c>
      <c r="R1205" s="170">
        <f>Q1205*H1205</f>
        <v>0</v>
      </c>
      <c r="S1205" s="170">
        <v>0</v>
      </c>
      <c r="T1205" s="171">
        <f>S1205*H1205</f>
        <v>0</v>
      </c>
      <c r="AR1205" s="18" t="s">
        <v>253</v>
      </c>
      <c r="AT1205" s="18" t="s">
        <v>133</v>
      </c>
      <c r="AU1205" s="18" t="s">
        <v>77</v>
      </c>
      <c r="AY1205" s="18" t="s">
        <v>131</v>
      </c>
      <c r="BE1205" s="172">
        <f>IF(N1205="základní",J1205,0)</f>
        <v>0</v>
      </c>
      <c r="BF1205" s="172">
        <f>IF(N1205="snížená",J1205,0)</f>
        <v>0</v>
      </c>
      <c r="BG1205" s="172">
        <f>IF(N1205="zákl. přenesená",J1205,0)</f>
        <v>0</v>
      </c>
      <c r="BH1205" s="172">
        <f>IF(N1205="sníž. přenesená",J1205,0)</f>
        <v>0</v>
      </c>
      <c r="BI1205" s="172">
        <f>IF(N1205="nulová",J1205,0)</f>
        <v>0</v>
      </c>
      <c r="BJ1205" s="18" t="s">
        <v>74</v>
      </c>
      <c r="BK1205" s="172">
        <f>ROUND(I1205*H1205,2)</f>
        <v>0</v>
      </c>
      <c r="BL1205" s="18" t="s">
        <v>253</v>
      </c>
      <c r="BM1205" s="18" t="s">
        <v>1565</v>
      </c>
    </row>
    <row r="1206" spans="2:47" s="1" customFormat="1" ht="13.5">
      <c r="B1206" s="35"/>
      <c r="D1206" s="191" t="s">
        <v>228</v>
      </c>
      <c r="F1206" s="225" t="s">
        <v>1564</v>
      </c>
      <c r="I1206" s="134"/>
      <c r="L1206" s="35"/>
      <c r="M1206" s="64"/>
      <c r="N1206" s="36"/>
      <c r="O1206" s="36"/>
      <c r="P1206" s="36"/>
      <c r="Q1206" s="36"/>
      <c r="R1206" s="36"/>
      <c r="S1206" s="36"/>
      <c r="T1206" s="65"/>
      <c r="AT1206" s="18" t="s">
        <v>228</v>
      </c>
      <c r="AU1206" s="18" t="s">
        <v>77</v>
      </c>
    </row>
    <row r="1207" spans="2:65" s="1" customFormat="1" ht="22.5" customHeight="1">
      <c r="B1207" s="160"/>
      <c r="C1207" s="161" t="s">
        <v>1566</v>
      </c>
      <c r="D1207" s="161" t="s">
        <v>133</v>
      </c>
      <c r="E1207" s="162" t="s">
        <v>1567</v>
      </c>
      <c r="F1207" s="163" t="s">
        <v>1567</v>
      </c>
      <c r="G1207" s="164" t="s">
        <v>939</v>
      </c>
      <c r="H1207" s="165">
        <v>1</v>
      </c>
      <c r="I1207" s="166"/>
      <c r="J1207" s="167">
        <f>ROUND(I1207*H1207,2)</f>
        <v>0</v>
      </c>
      <c r="K1207" s="163" t="s">
        <v>19</v>
      </c>
      <c r="L1207" s="35"/>
      <c r="M1207" s="168" t="s">
        <v>19</v>
      </c>
      <c r="N1207" s="169" t="s">
        <v>41</v>
      </c>
      <c r="O1207" s="36"/>
      <c r="P1207" s="170">
        <f>O1207*H1207</f>
        <v>0</v>
      </c>
      <c r="Q1207" s="170">
        <v>0</v>
      </c>
      <c r="R1207" s="170">
        <f>Q1207*H1207</f>
        <v>0</v>
      </c>
      <c r="S1207" s="170">
        <v>0</v>
      </c>
      <c r="T1207" s="171">
        <f>S1207*H1207</f>
        <v>0</v>
      </c>
      <c r="AR1207" s="18" t="s">
        <v>253</v>
      </c>
      <c r="AT1207" s="18" t="s">
        <v>133</v>
      </c>
      <c r="AU1207" s="18" t="s">
        <v>77</v>
      </c>
      <c r="AY1207" s="18" t="s">
        <v>131</v>
      </c>
      <c r="BE1207" s="172">
        <f>IF(N1207="základní",J1207,0)</f>
        <v>0</v>
      </c>
      <c r="BF1207" s="172">
        <f>IF(N1207="snížená",J1207,0)</f>
        <v>0</v>
      </c>
      <c r="BG1207" s="172">
        <f>IF(N1207="zákl. přenesená",J1207,0)</f>
        <v>0</v>
      </c>
      <c r="BH1207" s="172">
        <f>IF(N1207="sníž. přenesená",J1207,0)</f>
        <v>0</v>
      </c>
      <c r="BI1207" s="172">
        <f>IF(N1207="nulová",J1207,0)</f>
        <v>0</v>
      </c>
      <c r="BJ1207" s="18" t="s">
        <v>74</v>
      </c>
      <c r="BK1207" s="172">
        <f>ROUND(I1207*H1207,2)</f>
        <v>0</v>
      </c>
      <c r="BL1207" s="18" t="s">
        <v>253</v>
      </c>
      <c r="BM1207" s="18" t="s">
        <v>1568</v>
      </c>
    </row>
    <row r="1208" spans="2:47" s="1" customFormat="1" ht="13.5">
      <c r="B1208" s="35"/>
      <c r="D1208" s="174" t="s">
        <v>228</v>
      </c>
      <c r="F1208" s="203" t="s">
        <v>1567</v>
      </c>
      <c r="I1208" s="134"/>
      <c r="L1208" s="35"/>
      <c r="M1208" s="64"/>
      <c r="N1208" s="36"/>
      <c r="O1208" s="36"/>
      <c r="P1208" s="36"/>
      <c r="Q1208" s="36"/>
      <c r="R1208" s="36"/>
      <c r="S1208" s="36"/>
      <c r="T1208" s="65"/>
      <c r="AT1208" s="18" t="s">
        <v>228</v>
      </c>
      <c r="AU1208" s="18" t="s">
        <v>77</v>
      </c>
    </row>
    <row r="1209" spans="2:63" s="10" customFormat="1" ht="29.25" customHeight="1">
      <c r="B1209" s="146"/>
      <c r="D1209" s="157" t="s">
        <v>69</v>
      </c>
      <c r="E1209" s="158" t="s">
        <v>1569</v>
      </c>
      <c r="F1209" s="158" t="s">
        <v>1570</v>
      </c>
      <c r="I1209" s="149"/>
      <c r="J1209" s="159">
        <f>BK1209</f>
        <v>0</v>
      </c>
      <c r="L1209" s="146"/>
      <c r="M1209" s="151"/>
      <c r="N1209" s="152"/>
      <c r="O1209" s="152"/>
      <c r="P1209" s="153">
        <f>SUM(P1210:P1218)</f>
        <v>0</v>
      </c>
      <c r="Q1209" s="152"/>
      <c r="R1209" s="153">
        <f>SUM(R1210:R1218)</f>
        <v>0</v>
      </c>
      <c r="S1209" s="152"/>
      <c r="T1209" s="154">
        <f>SUM(T1210:T1218)</f>
        <v>0</v>
      </c>
      <c r="AR1209" s="147" t="s">
        <v>77</v>
      </c>
      <c r="AT1209" s="155" t="s">
        <v>69</v>
      </c>
      <c r="AU1209" s="155" t="s">
        <v>74</v>
      </c>
      <c r="AY1209" s="147" t="s">
        <v>131</v>
      </c>
      <c r="BK1209" s="156">
        <f>SUM(BK1210:BK1218)</f>
        <v>0</v>
      </c>
    </row>
    <row r="1210" spans="2:65" s="1" customFormat="1" ht="22.5" customHeight="1">
      <c r="B1210" s="160"/>
      <c r="C1210" s="161" t="s">
        <v>1571</v>
      </c>
      <c r="D1210" s="161" t="s">
        <v>133</v>
      </c>
      <c r="E1210" s="162" t="s">
        <v>1572</v>
      </c>
      <c r="F1210" s="163" t="s">
        <v>1573</v>
      </c>
      <c r="G1210" s="164" t="s">
        <v>939</v>
      </c>
      <c r="H1210" s="165">
        <v>1</v>
      </c>
      <c r="I1210" s="166"/>
      <c r="J1210" s="167">
        <f>ROUND(I1210*H1210,2)</f>
        <v>0</v>
      </c>
      <c r="K1210" s="163" t="s">
        <v>19</v>
      </c>
      <c r="L1210" s="35"/>
      <c r="M1210" s="168" t="s">
        <v>19</v>
      </c>
      <c r="N1210" s="169" t="s">
        <v>41</v>
      </c>
      <c r="O1210" s="36"/>
      <c r="P1210" s="170">
        <f>O1210*H1210</f>
        <v>0</v>
      </c>
      <c r="Q1210" s="170">
        <v>0</v>
      </c>
      <c r="R1210" s="170">
        <f>Q1210*H1210</f>
        <v>0</v>
      </c>
      <c r="S1210" s="170">
        <v>0</v>
      </c>
      <c r="T1210" s="171">
        <f>S1210*H1210</f>
        <v>0</v>
      </c>
      <c r="AR1210" s="18" t="s">
        <v>253</v>
      </c>
      <c r="AT1210" s="18" t="s">
        <v>133</v>
      </c>
      <c r="AU1210" s="18" t="s">
        <v>77</v>
      </c>
      <c r="AY1210" s="18" t="s">
        <v>131</v>
      </c>
      <c r="BE1210" s="172">
        <f>IF(N1210="základní",J1210,0)</f>
        <v>0</v>
      </c>
      <c r="BF1210" s="172">
        <f>IF(N1210="snížená",J1210,0)</f>
        <v>0</v>
      </c>
      <c r="BG1210" s="172">
        <f>IF(N1210="zákl. přenesená",J1210,0)</f>
        <v>0</v>
      </c>
      <c r="BH1210" s="172">
        <f>IF(N1210="sníž. přenesená",J1210,0)</f>
        <v>0</v>
      </c>
      <c r="BI1210" s="172">
        <f>IF(N1210="nulová",J1210,0)</f>
        <v>0</v>
      </c>
      <c r="BJ1210" s="18" t="s">
        <v>74</v>
      </c>
      <c r="BK1210" s="172">
        <f>ROUND(I1210*H1210,2)</f>
        <v>0</v>
      </c>
      <c r="BL1210" s="18" t="s">
        <v>253</v>
      </c>
      <c r="BM1210" s="18" t="s">
        <v>1574</v>
      </c>
    </row>
    <row r="1211" spans="2:51" s="11" customFormat="1" ht="27">
      <c r="B1211" s="173"/>
      <c r="D1211" s="174" t="s">
        <v>140</v>
      </c>
      <c r="E1211" s="175" t="s">
        <v>19</v>
      </c>
      <c r="F1211" s="176" t="s">
        <v>1575</v>
      </c>
      <c r="H1211" s="177" t="s">
        <v>19</v>
      </c>
      <c r="I1211" s="178"/>
      <c r="L1211" s="173"/>
      <c r="M1211" s="179"/>
      <c r="N1211" s="180"/>
      <c r="O1211" s="180"/>
      <c r="P1211" s="180"/>
      <c r="Q1211" s="180"/>
      <c r="R1211" s="180"/>
      <c r="S1211" s="180"/>
      <c r="T1211" s="181"/>
      <c r="AT1211" s="177" t="s">
        <v>140</v>
      </c>
      <c r="AU1211" s="177" t="s">
        <v>77</v>
      </c>
      <c r="AV1211" s="11" t="s">
        <v>74</v>
      </c>
      <c r="AW1211" s="11" t="s">
        <v>34</v>
      </c>
      <c r="AX1211" s="11" t="s">
        <v>70</v>
      </c>
      <c r="AY1211" s="177" t="s">
        <v>131</v>
      </c>
    </row>
    <row r="1212" spans="2:51" s="11" customFormat="1" ht="27">
      <c r="B1212" s="173"/>
      <c r="D1212" s="174" t="s">
        <v>140</v>
      </c>
      <c r="E1212" s="175" t="s">
        <v>19</v>
      </c>
      <c r="F1212" s="176" t="s">
        <v>1576</v>
      </c>
      <c r="H1212" s="177" t="s">
        <v>19</v>
      </c>
      <c r="I1212" s="178"/>
      <c r="L1212" s="173"/>
      <c r="M1212" s="179"/>
      <c r="N1212" s="180"/>
      <c r="O1212" s="180"/>
      <c r="P1212" s="180"/>
      <c r="Q1212" s="180"/>
      <c r="R1212" s="180"/>
      <c r="S1212" s="180"/>
      <c r="T1212" s="181"/>
      <c r="AT1212" s="177" t="s">
        <v>140</v>
      </c>
      <c r="AU1212" s="177" t="s">
        <v>77</v>
      </c>
      <c r="AV1212" s="11" t="s">
        <v>74</v>
      </c>
      <c r="AW1212" s="11" t="s">
        <v>34</v>
      </c>
      <c r="AX1212" s="11" t="s">
        <v>70</v>
      </c>
      <c r="AY1212" s="177" t="s">
        <v>131</v>
      </c>
    </row>
    <row r="1213" spans="2:51" s="12" customFormat="1" ht="13.5">
      <c r="B1213" s="182"/>
      <c r="D1213" s="174" t="s">
        <v>140</v>
      </c>
      <c r="E1213" s="183" t="s">
        <v>19</v>
      </c>
      <c r="F1213" s="184" t="s">
        <v>74</v>
      </c>
      <c r="H1213" s="185">
        <v>1</v>
      </c>
      <c r="I1213" s="186"/>
      <c r="L1213" s="182"/>
      <c r="M1213" s="187"/>
      <c r="N1213" s="188"/>
      <c r="O1213" s="188"/>
      <c r="P1213" s="188"/>
      <c r="Q1213" s="188"/>
      <c r="R1213" s="188"/>
      <c r="S1213" s="188"/>
      <c r="T1213" s="189"/>
      <c r="AT1213" s="183" t="s">
        <v>140</v>
      </c>
      <c r="AU1213" s="183" t="s">
        <v>77</v>
      </c>
      <c r="AV1213" s="12" t="s">
        <v>77</v>
      </c>
      <c r="AW1213" s="12" t="s">
        <v>34</v>
      </c>
      <c r="AX1213" s="12" t="s">
        <v>70</v>
      </c>
      <c r="AY1213" s="183" t="s">
        <v>131</v>
      </c>
    </row>
    <row r="1214" spans="2:51" s="13" customFormat="1" ht="13.5">
      <c r="B1214" s="190"/>
      <c r="D1214" s="191" t="s">
        <v>140</v>
      </c>
      <c r="E1214" s="192" t="s">
        <v>19</v>
      </c>
      <c r="F1214" s="193" t="s">
        <v>143</v>
      </c>
      <c r="H1214" s="194">
        <v>1</v>
      </c>
      <c r="I1214" s="195"/>
      <c r="L1214" s="190"/>
      <c r="M1214" s="196"/>
      <c r="N1214" s="197"/>
      <c r="O1214" s="197"/>
      <c r="P1214" s="197"/>
      <c r="Q1214" s="197"/>
      <c r="R1214" s="197"/>
      <c r="S1214" s="197"/>
      <c r="T1214" s="198"/>
      <c r="AT1214" s="199" t="s">
        <v>140</v>
      </c>
      <c r="AU1214" s="199" t="s">
        <v>77</v>
      </c>
      <c r="AV1214" s="13" t="s">
        <v>138</v>
      </c>
      <c r="AW1214" s="13" t="s">
        <v>34</v>
      </c>
      <c r="AX1214" s="13" t="s">
        <v>74</v>
      </c>
      <c r="AY1214" s="199" t="s">
        <v>131</v>
      </c>
    </row>
    <row r="1215" spans="2:65" s="1" customFormat="1" ht="22.5" customHeight="1">
      <c r="B1215" s="160"/>
      <c r="C1215" s="161" t="s">
        <v>1577</v>
      </c>
      <c r="D1215" s="161" t="s">
        <v>133</v>
      </c>
      <c r="E1215" s="162" t="s">
        <v>1578</v>
      </c>
      <c r="F1215" s="163" t="s">
        <v>1579</v>
      </c>
      <c r="G1215" s="164" t="s">
        <v>939</v>
      </c>
      <c r="H1215" s="165">
        <v>1</v>
      </c>
      <c r="I1215" s="166"/>
      <c r="J1215" s="167">
        <f>ROUND(I1215*H1215,2)</f>
        <v>0</v>
      </c>
      <c r="K1215" s="163" t="s">
        <v>19</v>
      </c>
      <c r="L1215" s="35"/>
      <c r="M1215" s="168" t="s">
        <v>19</v>
      </c>
      <c r="N1215" s="169" t="s">
        <v>41</v>
      </c>
      <c r="O1215" s="36"/>
      <c r="P1215" s="170">
        <f>O1215*H1215</f>
        <v>0</v>
      </c>
      <c r="Q1215" s="170">
        <v>0</v>
      </c>
      <c r="R1215" s="170">
        <f>Q1215*H1215</f>
        <v>0</v>
      </c>
      <c r="S1215" s="170">
        <v>0</v>
      </c>
      <c r="T1215" s="171">
        <f>S1215*H1215</f>
        <v>0</v>
      </c>
      <c r="AR1215" s="18" t="s">
        <v>253</v>
      </c>
      <c r="AT1215" s="18" t="s">
        <v>133</v>
      </c>
      <c r="AU1215" s="18" t="s">
        <v>77</v>
      </c>
      <c r="AY1215" s="18" t="s">
        <v>131</v>
      </c>
      <c r="BE1215" s="172">
        <f>IF(N1215="základní",J1215,0)</f>
        <v>0</v>
      </c>
      <c r="BF1215" s="172">
        <f>IF(N1215="snížená",J1215,0)</f>
        <v>0</v>
      </c>
      <c r="BG1215" s="172">
        <f>IF(N1215="zákl. přenesená",J1215,0)</f>
        <v>0</v>
      </c>
      <c r="BH1215" s="172">
        <f>IF(N1215="sníž. přenesená",J1215,0)</f>
        <v>0</v>
      </c>
      <c r="BI1215" s="172">
        <f>IF(N1215="nulová",J1215,0)</f>
        <v>0</v>
      </c>
      <c r="BJ1215" s="18" t="s">
        <v>74</v>
      </c>
      <c r="BK1215" s="172">
        <f>ROUND(I1215*H1215,2)</f>
        <v>0</v>
      </c>
      <c r="BL1215" s="18" t="s">
        <v>253</v>
      </c>
      <c r="BM1215" s="18" t="s">
        <v>1580</v>
      </c>
    </row>
    <row r="1216" spans="2:51" s="11" customFormat="1" ht="27">
      <c r="B1216" s="173"/>
      <c r="D1216" s="174" t="s">
        <v>140</v>
      </c>
      <c r="E1216" s="175" t="s">
        <v>19</v>
      </c>
      <c r="F1216" s="176" t="s">
        <v>1581</v>
      </c>
      <c r="H1216" s="177" t="s">
        <v>19</v>
      </c>
      <c r="I1216" s="178"/>
      <c r="L1216" s="173"/>
      <c r="M1216" s="179"/>
      <c r="N1216" s="180"/>
      <c r="O1216" s="180"/>
      <c r="P1216" s="180"/>
      <c r="Q1216" s="180"/>
      <c r="R1216" s="180"/>
      <c r="S1216" s="180"/>
      <c r="T1216" s="181"/>
      <c r="AT1216" s="177" t="s">
        <v>140</v>
      </c>
      <c r="AU1216" s="177" t="s">
        <v>77</v>
      </c>
      <c r="AV1216" s="11" t="s">
        <v>74</v>
      </c>
      <c r="AW1216" s="11" t="s">
        <v>34</v>
      </c>
      <c r="AX1216" s="11" t="s">
        <v>70</v>
      </c>
      <c r="AY1216" s="177" t="s">
        <v>131</v>
      </c>
    </row>
    <row r="1217" spans="2:51" s="12" customFormat="1" ht="13.5">
      <c r="B1217" s="182"/>
      <c r="D1217" s="174" t="s">
        <v>140</v>
      </c>
      <c r="E1217" s="183" t="s">
        <v>19</v>
      </c>
      <c r="F1217" s="184" t="s">
        <v>74</v>
      </c>
      <c r="H1217" s="185">
        <v>1</v>
      </c>
      <c r="I1217" s="186"/>
      <c r="L1217" s="182"/>
      <c r="M1217" s="187"/>
      <c r="N1217" s="188"/>
      <c r="O1217" s="188"/>
      <c r="P1217" s="188"/>
      <c r="Q1217" s="188"/>
      <c r="R1217" s="188"/>
      <c r="S1217" s="188"/>
      <c r="T1217" s="189"/>
      <c r="AT1217" s="183" t="s">
        <v>140</v>
      </c>
      <c r="AU1217" s="183" t="s">
        <v>77</v>
      </c>
      <c r="AV1217" s="12" t="s">
        <v>77</v>
      </c>
      <c r="AW1217" s="12" t="s">
        <v>34</v>
      </c>
      <c r="AX1217" s="12" t="s">
        <v>70</v>
      </c>
      <c r="AY1217" s="183" t="s">
        <v>131</v>
      </c>
    </row>
    <row r="1218" spans="2:51" s="13" customFormat="1" ht="13.5">
      <c r="B1218" s="190"/>
      <c r="D1218" s="174" t="s">
        <v>140</v>
      </c>
      <c r="E1218" s="200" t="s">
        <v>19</v>
      </c>
      <c r="F1218" s="201" t="s">
        <v>143</v>
      </c>
      <c r="H1218" s="202">
        <v>1</v>
      </c>
      <c r="I1218" s="195"/>
      <c r="L1218" s="190"/>
      <c r="M1218" s="196"/>
      <c r="N1218" s="197"/>
      <c r="O1218" s="197"/>
      <c r="P1218" s="197"/>
      <c r="Q1218" s="197"/>
      <c r="R1218" s="197"/>
      <c r="S1218" s="197"/>
      <c r="T1218" s="198"/>
      <c r="AT1218" s="199" t="s">
        <v>140</v>
      </c>
      <c r="AU1218" s="199" t="s">
        <v>77</v>
      </c>
      <c r="AV1218" s="13" t="s">
        <v>138</v>
      </c>
      <c r="AW1218" s="13" t="s">
        <v>34</v>
      </c>
      <c r="AX1218" s="13" t="s">
        <v>74</v>
      </c>
      <c r="AY1218" s="199" t="s">
        <v>131</v>
      </c>
    </row>
    <row r="1219" spans="2:63" s="10" customFormat="1" ht="29.25" customHeight="1">
      <c r="B1219" s="146"/>
      <c r="D1219" s="157" t="s">
        <v>69</v>
      </c>
      <c r="E1219" s="158" t="s">
        <v>1582</v>
      </c>
      <c r="F1219" s="158" t="s">
        <v>1583</v>
      </c>
      <c r="I1219" s="149"/>
      <c r="J1219" s="159">
        <f>BK1219</f>
        <v>0</v>
      </c>
      <c r="L1219" s="146"/>
      <c r="M1219" s="151"/>
      <c r="N1219" s="152"/>
      <c r="O1219" s="152"/>
      <c r="P1219" s="153">
        <f>SUM(P1220:P1355)</f>
        <v>0</v>
      </c>
      <c r="Q1219" s="152"/>
      <c r="R1219" s="153">
        <f>SUM(R1220:R1355)</f>
        <v>3.5554515300000005</v>
      </c>
      <c r="S1219" s="152"/>
      <c r="T1219" s="154">
        <f>SUM(T1220:T1355)</f>
        <v>0.616</v>
      </c>
      <c r="AR1219" s="147" t="s">
        <v>77</v>
      </c>
      <c r="AT1219" s="155" t="s">
        <v>69</v>
      </c>
      <c r="AU1219" s="155" t="s">
        <v>74</v>
      </c>
      <c r="AY1219" s="147" t="s">
        <v>131</v>
      </c>
      <c r="BK1219" s="156">
        <f>SUM(BK1220:BK1355)</f>
        <v>0</v>
      </c>
    </row>
    <row r="1220" spans="2:65" s="1" customFormat="1" ht="31.5" customHeight="1">
      <c r="B1220" s="160"/>
      <c r="C1220" s="161" t="s">
        <v>1584</v>
      </c>
      <c r="D1220" s="161" t="s">
        <v>133</v>
      </c>
      <c r="E1220" s="162" t="s">
        <v>1585</v>
      </c>
      <c r="F1220" s="163" t="s">
        <v>1586</v>
      </c>
      <c r="G1220" s="164" t="s">
        <v>136</v>
      </c>
      <c r="H1220" s="165">
        <v>3.627</v>
      </c>
      <c r="I1220" s="166"/>
      <c r="J1220" s="167">
        <f>ROUND(I1220*H1220,2)</f>
        <v>0</v>
      </c>
      <c r="K1220" s="163" t="s">
        <v>137</v>
      </c>
      <c r="L1220" s="35"/>
      <c r="M1220" s="168" t="s">
        <v>19</v>
      </c>
      <c r="N1220" s="169" t="s">
        <v>41</v>
      </c>
      <c r="O1220" s="36"/>
      <c r="P1220" s="170">
        <f>O1220*H1220</f>
        <v>0</v>
      </c>
      <c r="Q1220" s="170">
        <v>0.00189</v>
      </c>
      <c r="R1220" s="170">
        <f>Q1220*H1220</f>
        <v>0.00685503</v>
      </c>
      <c r="S1220" s="170">
        <v>0</v>
      </c>
      <c r="T1220" s="171">
        <f>S1220*H1220</f>
        <v>0</v>
      </c>
      <c r="AR1220" s="18" t="s">
        <v>253</v>
      </c>
      <c r="AT1220" s="18" t="s">
        <v>133</v>
      </c>
      <c r="AU1220" s="18" t="s">
        <v>77</v>
      </c>
      <c r="AY1220" s="18" t="s">
        <v>131</v>
      </c>
      <c r="BE1220" s="172">
        <f>IF(N1220="základní",J1220,0)</f>
        <v>0</v>
      </c>
      <c r="BF1220" s="172">
        <f>IF(N1220="snížená",J1220,0)</f>
        <v>0</v>
      </c>
      <c r="BG1220" s="172">
        <f>IF(N1220="zákl. přenesená",J1220,0)</f>
        <v>0</v>
      </c>
      <c r="BH1220" s="172">
        <f>IF(N1220="sníž. přenesená",J1220,0)</f>
        <v>0</v>
      </c>
      <c r="BI1220" s="172">
        <f>IF(N1220="nulová",J1220,0)</f>
        <v>0</v>
      </c>
      <c r="BJ1220" s="18" t="s">
        <v>74</v>
      </c>
      <c r="BK1220" s="172">
        <f>ROUND(I1220*H1220,2)</f>
        <v>0</v>
      </c>
      <c r="BL1220" s="18" t="s">
        <v>253</v>
      </c>
      <c r="BM1220" s="18" t="s">
        <v>1587</v>
      </c>
    </row>
    <row r="1221" spans="2:47" s="1" customFormat="1" ht="27">
      <c r="B1221" s="35"/>
      <c r="D1221" s="174" t="s">
        <v>228</v>
      </c>
      <c r="F1221" s="203" t="s">
        <v>1588</v>
      </c>
      <c r="I1221" s="134"/>
      <c r="L1221" s="35"/>
      <c r="M1221" s="64"/>
      <c r="N1221" s="36"/>
      <c r="O1221" s="36"/>
      <c r="P1221" s="36"/>
      <c r="Q1221" s="36"/>
      <c r="R1221" s="36"/>
      <c r="S1221" s="36"/>
      <c r="T1221" s="65"/>
      <c r="AT1221" s="18" t="s">
        <v>228</v>
      </c>
      <c r="AU1221" s="18" t="s">
        <v>77</v>
      </c>
    </row>
    <row r="1222" spans="2:51" s="11" customFormat="1" ht="13.5">
      <c r="B1222" s="173"/>
      <c r="D1222" s="174" t="s">
        <v>140</v>
      </c>
      <c r="E1222" s="175" t="s">
        <v>19</v>
      </c>
      <c r="F1222" s="176" t="s">
        <v>1589</v>
      </c>
      <c r="H1222" s="177" t="s">
        <v>19</v>
      </c>
      <c r="I1222" s="178"/>
      <c r="L1222" s="173"/>
      <c r="M1222" s="179"/>
      <c r="N1222" s="180"/>
      <c r="O1222" s="180"/>
      <c r="P1222" s="180"/>
      <c r="Q1222" s="180"/>
      <c r="R1222" s="180"/>
      <c r="S1222" s="180"/>
      <c r="T1222" s="181"/>
      <c r="AT1222" s="177" t="s">
        <v>140</v>
      </c>
      <c r="AU1222" s="177" t="s">
        <v>77</v>
      </c>
      <c r="AV1222" s="11" t="s">
        <v>74</v>
      </c>
      <c r="AW1222" s="11" t="s">
        <v>34</v>
      </c>
      <c r="AX1222" s="11" t="s">
        <v>70</v>
      </c>
      <c r="AY1222" s="177" t="s">
        <v>131</v>
      </c>
    </row>
    <row r="1223" spans="2:51" s="12" customFormat="1" ht="13.5">
      <c r="B1223" s="182"/>
      <c r="D1223" s="174" t="s">
        <v>140</v>
      </c>
      <c r="E1223" s="183" t="s">
        <v>19</v>
      </c>
      <c r="F1223" s="184" t="s">
        <v>1590</v>
      </c>
      <c r="H1223" s="185">
        <v>0.276</v>
      </c>
      <c r="I1223" s="186"/>
      <c r="L1223" s="182"/>
      <c r="M1223" s="187"/>
      <c r="N1223" s="188"/>
      <c r="O1223" s="188"/>
      <c r="P1223" s="188"/>
      <c r="Q1223" s="188"/>
      <c r="R1223" s="188"/>
      <c r="S1223" s="188"/>
      <c r="T1223" s="189"/>
      <c r="AT1223" s="183" t="s">
        <v>140</v>
      </c>
      <c r="AU1223" s="183" t="s">
        <v>77</v>
      </c>
      <c r="AV1223" s="12" t="s">
        <v>77</v>
      </c>
      <c r="AW1223" s="12" t="s">
        <v>34</v>
      </c>
      <c r="AX1223" s="12" t="s">
        <v>70</v>
      </c>
      <c r="AY1223" s="183" t="s">
        <v>131</v>
      </c>
    </row>
    <row r="1224" spans="2:51" s="11" customFormat="1" ht="13.5">
      <c r="B1224" s="173"/>
      <c r="D1224" s="174" t="s">
        <v>140</v>
      </c>
      <c r="E1224" s="175" t="s">
        <v>19</v>
      </c>
      <c r="F1224" s="176" t="s">
        <v>1591</v>
      </c>
      <c r="H1224" s="177" t="s">
        <v>19</v>
      </c>
      <c r="I1224" s="178"/>
      <c r="L1224" s="173"/>
      <c r="M1224" s="179"/>
      <c r="N1224" s="180"/>
      <c r="O1224" s="180"/>
      <c r="P1224" s="180"/>
      <c r="Q1224" s="180"/>
      <c r="R1224" s="180"/>
      <c r="S1224" s="180"/>
      <c r="T1224" s="181"/>
      <c r="AT1224" s="177" t="s">
        <v>140</v>
      </c>
      <c r="AU1224" s="177" t="s">
        <v>77</v>
      </c>
      <c r="AV1224" s="11" t="s">
        <v>74</v>
      </c>
      <c r="AW1224" s="11" t="s">
        <v>34</v>
      </c>
      <c r="AX1224" s="11" t="s">
        <v>70</v>
      </c>
      <c r="AY1224" s="177" t="s">
        <v>131</v>
      </c>
    </row>
    <row r="1225" spans="2:51" s="12" customFormat="1" ht="13.5">
      <c r="B1225" s="182"/>
      <c r="D1225" s="174" t="s">
        <v>140</v>
      </c>
      <c r="E1225" s="183" t="s">
        <v>19</v>
      </c>
      <c r="F1225" s="184" t="s">
        <v>1592</v>
      </c>
      <c r="H1225" s="185">
        <v>0.616</v>
      </c>
      <c r="I1225" s="186"/>
      <c r="L1225" s="182"/>
      <c r="M1225" s="187"/>
      <c r="N1225" s="188"/>
      <c r="O1225" s="188"/>
      <c r="P1225" s="188"/>
      <c r="Q1225" s="188"/>
      <c r="R1225" s="188"/>
      <c r="S1225" s="188"/>
      <c r="T1225" s="189"/>
      <c r="AT1225" s="183" t="s">
        <v>140</v>
      </c>
      <c r="AU1225" s="183" t="s">
        <v>77</v>
      </c>
      <c r="AV1225" s="12" t="s">
        <v>77</v>
      </c>
      <c r="AW1225" s="12" t="s">
        <v>34</v>
      </c>
      <c r="AX1225" s="12" t="s">
        <v>70</v>
      </c>
      <c r="AY1225" s="183" t="s">
        <v>131</v>
      </c>
    </row>
    <row r="1226" spans="2:51" s="12" customFormat="1" ht="13.5">
      <c r="B1226" s="182"/>
      <c r="D1226" s="174" t="s">
        <v>140</v>
      </c>
      <c r="E1226" s="183" t="s">
        <v>19</v>
      </c>
      <c r="F1226" s="184" t="s">
        <v>1593</v>
      </c>
      <c r="H1226" s="185">
        <v>1.2</v>
      </c>
      <c r="I1226" s="186"/>
      <c r="L1226" s="182"/>
      <c r="M1226" s="187"/>
      <c r="N1226" s="188"/>
      <c r="O1226" s="188"/>
      <c r="P1226" s="188"/>
      <c r="Q1226" s="188"/>
      <c r="R1226" s="188"/>
      <c r="S1226" s="188"/>
      <c r="T1226" s="189"/>
      <c r="AT1226" s="183" t="s">
        <v>140</v>
      </c>
      <c r="AU1226" s="183" t="s">
        <v>77</v>
      </c>
      <c r="AV1226" s="12" t="s">
        <v>77</v>
      </c>
      <c r="AW1226" s="12" t="s">
        <v>34</v>
      </c>
      <c r="AX1226" s="12" t="s">
        <v>70</v>
      </c>
      <c r="AY1226" s="183" t="s">
        <v>131</v>
      </c>
    </row>
    <row r="1227" spans="2:51" s="12" customFormat="1" ht="13.5">
      <c r="B1227" s="182"/>
      <c r="D1227" s="174" t="s">
        <v>140</v>
      </c>
      <c r="E1227" s="183" t="s">
        <v>19</v>
      </c>
      <c r="F1227" s="184" t="s">
        <v>1594</v>
      </c>
      <c r="H1227" s="185">
        <v>0.04</v>
      </c>
      <c r="I1227" s="186"/>
      <c r="L1227" s="182"/>
      <c r="M1227" s="187"/>
      <c r="N1227" s="188"/>
      <c r="O1227" s="188"/>
      <c r="P1227" s="188"/>
      <c r="Q1227" s="188"/>
      <c r="R1227" s="188"/>
      <c r="S1227" s="188"/>
      <c r="T1227" s="189"/>
      <c r="AT1227" s="183" t="s">
        <v>140</v>
      </c>
      <c r="AU1227" s="183" t="s">
        <v>77</v>
      </c>
      <c r="AV1227" s="12" t="s">
        <v>77</v>
      </c>
      <c r="AW1227" s="12" t="s">
        <v>34</v>
      </c>
      <c r="AX1227" s="12" t="s">
        <v>70</v>
      </c>
      <c r="AY1227" s="183" t="s">
        <v>131</v>
      </c>
    </row>
    <row r="1228" spans="2:51" s="12" customFormat="1" ht="13.5">
      <c r="B1228" s="182"/>
      <c r="D1228" s="174" t="s">
        <v>140</v>
      </c>
      <c r="E1228" s="183" t="s">
        <v>19</v>
      </c>
      <c r="F1228" s="184" t="s">
        <v>1595</v>
      </c>
      <c r="H1228" s="185">
        <v>0.32</v>
      </c>
      <c r="I1228" s="186"/>
      <c r="L1228" s="182"/>
      <c r="M1228" s="187"/>
      <c r="N1228" s="188"/>
      <c r="O1228" s="188"/>
      <c r="P1228" s="188"/>
      <c r="Q1228" s="188"/>
      <c r="R1228" s="188"/>
      <c r="S1228" s="188"/>
      <c r="T1228" s="189"/>
      <c r="AT1228" s="183" t="s">
        <v>140</v>
      </c>
      <c r="AU1228" s="183" t="s">
        <v>77</v>
      </c>
      <c r="AV1228" s="12" t="s">
        <v>77</v>
      </c>
      <c r="AW1228" s="12" t="s">
        <v>34</v>
      </c>
      <c r="AX1228" s="12" t="s">
        <v>70</v>
      </c>
      <c r="AY1228" s="183" t="s">
        <v>131</v>
      </c>
    </row>
    <row r="1229" spans="2:51" s="12" customFormat="1" ht="13.5">
      <c r="B1229" s="182"/>
      <c r="D1229" s="174" t="s">
        <v>140</v>
      </c>
      <c r="E1229" s="183" t="s">
        <v>19</v>
      </c>
      <c r="F1229" s="184" t="s">
        <v>1596</v>
      </c>
      <c r="H1229" s="185">
        <v>0.072</v>
      </c>
      <c r="I1229" s="186"/>
      <c r="L1229" s="182"/>
      <c r="M1229" s="187"/>
      <c r="N1229" s="188"/>
      <c r="O1229" s="188"/>
      <c r="P1229" s="188"/>
      <c r="Q1229" s="188"/>
      <c r="R1229" s="188"/>
      <c r="S1229" s="188"/>
      <c r="T1229" s="189"/>
      <c r="AT1229" s="183" t="s">
        <v>140</v>
      </c>
      <c r="AU1229" s="183" t="s">
        <v>77</v>
      </c>
      <c r="AV1229" s="12" t="s">
        <v>77</v>
      </c>
      <c r="AW1229" s="12" t="s">
        <v>34</v>
      </c>
      <c r="AX1229" s="12" t="s">
        <v>70</v>
      </c>
      <c r="AY1229" s="183" t="s">
        <v>131</v>
      </c>
    </row>
    <row r="1230" spans="2:51" s="11" customFormat="1" ht="13.5">
      <c r="B1230" s="173"/>
      <c r="D1230" s="174" t="s">
        <v>140</v>
      </c>
      <c r="E1230" s="175" t="s">
        <v>19</v>
      </c>
      <c r="F1230" s="176" t="s">
        <v>1597</v>
      </c>
      <c r="H1230" s="177" t="s">
        <v>19</v>
      </c>
      <c r="I1230" s="178"/>
      <c r="L1230" s="173"/>
      <c r="M1230" s="179"/>
      <c r="N1230" s="180"/>
      <c r="O1230" s="180"/>
      <c r="P1230" s="180"/>
      <c r="Q1230" s="180"/>
      <c r="R1230" s="180"/>
      <c r="S1230" s="180"/>
      <c r="T1230" s="181"/>
      <c r="AT1230" s="177" t="s">
        <v>140</v>
      </c>
      <c r="AU1230" s="177" t="s">
        <v>77</v>
      </c>
      <c r="AV1230" s="11" t="s">
        <v>74</v>
      </c>
      <c r="AW1230" s="11" t="s">
        <v>34</v>
      </c>
      <c r="AX1230" s="11" t="s">
        <v>70</v>
      </c>
      <c r="AY1230" s="177" t="s">
        <v>131</v>
      </c>
    </row>
    <row r="1231" spans="2:51" s="12" customFormat="1" ht="13.5">
      <c r="B1231" s="182"/>
      <c r="D1231" s="174" t="s">
        <v>140</v>
      </c>
      <c r="E1231" s="183" t="s">
        <v>19</v>
      </c>
      <c r="F1231" s="184" t="s">
        <v>1598</v>
      </c>
      <c r="H1231" s="185">
        <v>0.176</v>
      </c>
      <c r="I1231" s="186"/>
      <c r="L1231" s="182"/>
      <c r="M1231" s="187"/>
      <c r="N1231" s="188"/>
      <c r="O1231" s="188"/>
      <c r="P1231" s="188"/>
      <c r="Q1231" s="188"/>
      <c r="R1231" s="188"/>
      <c r="S1231" s="188"/>
      <c r="T1231" s="189"/>
      <c r="AT1231" s="183" t="s">
        <v>140</v>
      </c>
      <c r="AU1231" s="183" t="s">
        <v>77</v>
      </c>
      <c r="AV1231" s="12" t="s">
        <v>77</v>
      </c>
      <c r="AW1231" s="12" t="s">
        <v>34</v>
      </c>
      <c r="AX1231" s="12" t="s">
        <v>70</v>
      </c>
      <c r="AY1231" s="183" t="s">
        <v>131</v>
      </c>
    </row>
    <row r="1232" spans="2:51" s="12" customFormat="1" ht="13.5">
      <c r="B1232" s="182"/>
      <c r="D1232" s="174" t="s">
        <v>140</v>
      </c>
      <c r="E1232" s="183" t="s">
        <v>19</v>
      </c>
      <c r="F1232" s="184" t="s">
        <v>1599</v>
      </c>
      <c r="H1232" s="185">
        <v>0.043</v>
      </c>
      <c r="I1232" s="186"/>
      <c r="L1232" s="182"/>
      <c r="M1232" s="187"/>
      <c r="N1232" s="188"/>
      <c r="O1232" s="188"/>
      <c r="P1232" s="188"/>
      <c r="Q1232" s="188"/>
      <c r="R1232" s="188"/>
      <c r="S1232" s="188"/>
      <c r="T1232" s="189"/>
      <c r="AT1232" s="183" t="s">
        <v>140</v>
      </c>
      <c r="AU1232" s="183" t="s">
        <v>77</v>
      </c>
      <c r="AV1232" s="12" t="s">
        <v>77</v>
      </c>
      <c r="AW1232" s="12" t="s">
        <v>34</v>
      </c>
      <c r="AX1232" s="12" t="s">
        <v>70</v>
      </c>
      <c r="AY1232" s="183" t="s">
        <v>131</v>
      </c>
    </row>
    <row r="1233" spans="2:51" s="11" customFormat="1" ht="13.5">
      <c r="B1233" s="173"/>
      <c r="D1233" s="174" t="s">
        <v>140</v>
      </c>
      <c r="E1233" s="175" t="s">
        <v>19</v>
      </c>
      <c r="F1233" s="176" t="s">
        <v>1600</v>
      </c>
      <c r="H1233" s="177" t="s">
        <v>19</v>
      </c>
      <c r="I1233" s="178"/>
      <c r="L1233" s="173"/>
      <c r="M1233" s="179"/>
      <c r="N1233" s="180"/>
      <c r="O1233" s="180"/>
      <c r="P1233" s="180"/>
      <c r="Q1233" s="180"/>
      <c r="R1233" s="180"/>
      <c r="S1233" s="180"/>
      <c r="T1233" s="181"/>
      <c r="AT1233" s="177" t="s">
        <v>140</v>
      </c>
      <c r="AU1233" s="177" t="s">
        <v>77</v>
      </c>
      <c r="AV1233" s="11" t="s">
        <v>74</v>
      </c>
      <c r="AW1233" s="11" t="s">
        <v>34</v>
      </c>
      <c r="AX1233" s="11" t="s">
        <v>70</v>
      </c>
      <c r="AY1233" s="177" t="s">
        <v>131</v>
      </c>
    </row>
    <row r="1234" spans="2:51" s="12" customFormat="1" ht="13.5">
      <c r="B1234" s="182"/>
      <c r="D1234" s="174" t="s">
        <v>140</v>
      </c>
      <c r="E1234" s="183" t="s">
        <v>19</v>
      </c>
      <c r="F1234" s="184" t="s">
        <v>1601</v>
      </c>
      <c r="H1234" s="185">
        <v>0.225</v>
      </c>
      <c r="I1234" s="186"/>
      <c r="L1234" s="182"/>
      <c r="M1234" s="187"/>
      <c r="N1234" s="188"/>
      <c r="O1234" s="188"/>
      <c r="P1234" s="188"/>
      <c r="Q1234" s="188"/>
      <c r="R1234" s="188"/>
      <c r="S1234" s="188"/>
      <c r="T1234" s="189"/>
      <c r="AT1234" s="183" t="s">
        <v>140</v>
      </c>
      <c r="AU1234" s="183" t="s">
        <v>77</v>
      </c>
      <c r="AV1234" s="12" t="s">
        <v>77</v>
      </c>
      <c r="AW1234" s="12" t="s">
        <v>34</v>
      </c>
      <c r="AX1234" s="12" t="s">
        <v>70</v>
      </c>
      <c r="AY1234" s="183" t="s">
        <v>131</v>
      </c>
    </row>
    <row r="1235" spans="2:51" s="12" customFormat="1" ht="13.5">
      <c r="B1235" s="182"/>
      <c r="D1235" s="174" t="s">
        <v>140</v>
      </c>
      <c r="E1235" s="183" t="s">
        <v>19</v>
      </c>
      <c r="F1235" s="184" t="s">
        <v>1601</v>
      </c>
      <c r="H1235" s="185">
        <v>0.225</v>
      </c>
      <c r="I1235" s="186"/>
      <c r="L1235" s="182"/>
      <c r="M1235" s="187"/>
      <c r="N1235" s="188"/>
      <c r="O1235" s="188"/>
      <c r="P1235" s="188"/>
      <c r="Q1235" s="188"/>
      <c r="R1235" s="188"/>
      <c r="S1235" s="188"/>
      <c r="T1235" s="189"/>
      <c r="AT1235" s="183" t="s">
        <v>140</v>
      </c>
      <c r="AU1235" s="183" t="s">
        <v>77</v>
      </c>
      <c r="AV1235" s="12" t="s">
        <v>77</v>
      </c>
      <c r="AW1235" s="12" t="s">
        <v>34</v>
      </c>
      <c r="AX1235" s="12" t="s">
        <v>70</v>
      </c>
      <c r="AY1235" s="183" t="s">
        <v>131</v>
      </c>
    </row>
    <row r="1236" spans="2:51" s="11" customFormat="1" ht="13.5">
      <c r="B1236" s="173"/>
      <c r="D1236" s="174" t="s">
        <v>140</v>
      </c>
      <c r="E1236" s="175" t="s">
        <v>19</v>
      </c>
      <c r="F1236" s="176" t="s">
        <v>1602</v>
      </c>
      <c r="H1236" s="177" t="s">
        <v>19</v>
      </c>
      <c r="I1236" s="178"/>
      <c r="L1236" s="173"/>
      <c r="M1236" s="179"/>
      <c r="N1236" s="180"/>
      <c r="O1236" s="180"/>
      <c r="P1236" s="180"/>
      <c r="Q1236" s="180"/>
      <c r="R1236" s="180"/>
      <c r="S1236" s="180"/>
      <c r="T1236" s="181"/>
      <c r="AT1236" s="177" t="s">
        <v>140</v>
      </c>
      <c r="AU1236" s="177" t="s">
        <v>77</v>
      </c>
      <c r="AV1236" s="11" t="s">
        <v>74</v>
      </c>
      <c r="AW1236" s="11" t="s">
        <v>34</v>
      </c>
      <c r="AX1236" s="11" t="s">
        <v>70</v>
      </c>
      <c r="AY1236" s="177" t="s">
        <v>131</v>
      </c>
    </row>
    <row r="1237" spans="2:51" s="12" customFormat="1" ht="13.5">
      <c r="B1237" s="182"/>
      <c r="D1237" s="174" t="s">
        <v>140</v>
      </c>
      <c r="E1237" s="183" t="s">
        <v>19</v>
      </c>
      <c r="F1237" s="184" t="s">
        <v>1603</v>
      </c>
      <c r="H1237" s="185">
        <v>0.101</v>
      </c>
      <c r="I1237" s="186"/>
      <c r="L1237" s="182"/>
      <c r="M1237" s="187"/>
      <c r="N1237" s="188"/>
      <c r="O1237" s="188"/>
      <c r="P1237" s="188"/>
      <c r="Q1237" s="188"/>
      <c r="R1237" s="188"/>
      <c r="S1237" s="188"/>
      <c r="T1237" s="189"/>
      <c r="AT1237" s="183" t="s">
        <v>140</v>
      </c>
      <c r="AU1237" s="183" t="s">
        <v>77</v>
      </c>
      <c r="AV1237" s="12" t="s">
        <v>77</v>
      </c>
      <c r="AW1237" s="12" t="s">
        <v>34</v>
      </c>
      <c r="AX1237" s="12" t="s">
        <v>70</v>
      </c>
      <c r="AY1237" s="183" t="s">
        <v>131</v>
      </c>
    </row>
    <row r="1238" spans="2:51" s="12" customFormat="1" ht="13.5">
      <c r="B1238" s="182"/>
      <c r="D1238" s="174" t="s">
        <v>140</v>
      </c>
      <c r="E1238" s="183" t="s">
        <v>19</v>
      </c>
      <c r="F1238" s="184" t="s">
        <v>1599</v>
      </c>
      <c r="H1238" s="185">
        <v>0.043</v>
      </c>
      <c r="I1238" s="186"/>
      <c r="L1238" s="182"/>
      <c r="M1238" s="187"/>
      <c r="N1238" s="188"/>
      <c r="O1238" s="188"/>
      <c r="P1238" s="188"/>
      <c r="Q1238" s="188"/>
      <c r="R1238" s="188"/>
      <c r="S1238" s="188"/>
      <c r="T1238" s="189"/>
      <c r="AT1238" s="183" t="s">
        <v>140</v>
      </c>
      <c r="AU1238" s="183" t="s">
        <v>77</v>
      </c>
      <c r="AV1238" s="12" t="s">
        <v>77</v>
      </c>
      <c r="AW1238" s="12" t="s">
        <v>34</v>
      </c>
      <c r="AX1238" s="12" t="s">
        <v>70</v>
      </c>
      <c r="AY1238" s="183" t="s">
        <v>131</v>
      </c>
    </row>
    <row r="1239" spans="2:51" s="11" customFormat="1" ht="13.5">
      <c r="B1239" s="173"/>
      <c r="D1239" s="174" t="s">
        <v>140</v>
      </c>
      <c r="E1239" s="175" t="s">
        <v>19</v>
      </c>
      <c r="F1239" s="176" t="s">
        <v>1602</v>
      </c>
      <c r="H1239" s="177" t="s">
        <v>19</v>
      </c>
      <c r="I1239" s="178"/>
      <c r="L1239" s="173"/>
      <c r="M1239" s="179"/>
      <c r="N1239" s="180"/>
      <c r="O1239" s="180"/>
      <c r="P1239" s="180"/>
      <c r="Q1239" s="180"/>
      <c r="R1239" s="180"/>
      <c r="S1239" s="180"/>
      <c r="T1239" s="181"/>
      <c r="AT1239" s="177" t="s">
        <v>140</v>
      </c>
      <c r="AU1239" s="177" t="s">
        <v>77</v>
      </c>
      <c r="AV1239" s="11" t="s">
        <v>74</v>
      </c>
      <c r="AW1239" s="11" t="s">
        <v>34</v>
      </c>
      <c r="AX1239" s="11" t="s">
        <v>70</v>
      </c>
      <c r="AY1239" s="177" t="s">
        <v>131</v>
      </c>
    </row>
    <row r="1240" spans="2:51" s="12" customFormat="1" ht="13.5">
      <c r="B1240" s="182"/>
      <c r="D1240" s="174" t="s">
        <v>140</v>
      </c>
      <c r="E1240" s="183" t="s">
        <v>19</v>
      </c>
      <c r="F1240" s="184" t="s">
        <v>1604</v>
      </c>
      <c r="H1240" s="185">
        <v>0.29</v>
      </c>
      <c r="I1240" s="186"/>
      <c r="L1240" s="182"/>
      <c r="M1240" s="187"/>
      <c r="N1240" s="188"/>
      <c r="O1240" s="188"/>
      <c r="P1240" s="188"/>
      <c r="Q1240" s="188"/>
      <c r="R1240" s="188"/>
      <c r="S1240" s="188"/>
      <c r="T1240" s="189"/>
      <c r="AT1240" s="183" t="s">
        <v>140</v>
      </c>
      <c r="AU1240" s="183" t="s">
        <v>77</v>
      </c>
      <c r="AV1240" s="12" t="s">
        <v>77</v>
      </c>
      <c r="AW1240" s="12" t="s">
        <v>34</v>
      </c>
      <c r="AX1240" s="12" t="s">
        <v>70</v>
      </c>
      <c r="AY1240" s="183" t="s">
        <v>131</v>
      </c>
    </row>
    <row r="1241" spans="2:51" s="13" customFormat="1" ht="13.5">
      <c r="B1241" s="190"/>
      <c r="D1241" s="191" t="s">
        <v>140</v>
      </c>
      <c r="E1241" s="192" t="s">
        <v>19</v>
      </c>
      <c r="F1241" s="193" t="s">
        <v>143</v>
      </c>
      <c r="H1241" s="194">
        <v>3.627</v>
      </c>
      <c r="I1241" s="195"/>
      <c r="L1241" s="190"/>
      <c r="M1241" s="196"/>
      <c r="N1241" s="197"/>
      <c r="O1241" s="197"/>
      <c r="P1241" s="197"/>
      <c r="Q1241" s="197"/>
      <c r="R1241" s="197"/>
      <c r="S1241" s="197"/>
      <c r="T1241" s="198"/>
      <c r="AT1241" s="199" t="s">
        <v>140</v>
      </c>
      <c r="AU1241" s="199" t="s">
        <v>77</v>
      </c>
      <c r="AV1241" s="13" t="s">
        <v>138</v>
      </c>
      <c r="AW1241" s="13" t="s">
        <v>34</v>
      </c>
      <c r="AX1241" s="13" t="s">
        <v>74</v>
      </c>
      <c r="AY1241" s="199" t="s">
        <v>131</v>
      </c>
    </row>
    <row r="1242" spans="2:65" s="1" customFormat="1" ht="22.5" customHeight="1">
      <c r="B1242" s="160"/>
      <c r="C1242" s="161" t="s">
        <v>1605</v>
      </c>
      <c r="D1242" s="161" t="s">
        <v>133</v>
      </c>
      <c r="E1242" s="162" t="s">
        <v>1606</v>
      </c>
      <c r="F1242" s="163" t="s">
        <v>1607</v>
      </c>
      <c r="G1242" s="164" t="s">
        <v>256</v>
      </c>
      <c r="H1242" s="165">
        <v>22</v>
      </c>
      <c r="I1242" s="166"/>
      <c r="J1242" s="167">
        <f>ROUND(I1242*H1242,2)</f>
        <v>0</v>
      </c>
      <c r="K1242" s="163" t="s">
        <v>137</v>
      </c>
      <c r="L1242" s="35"/>
      <c r="M1242" s="168" t="s">
        <v>19</v>
      </c>
      <c r="N1242" s="169" t="s">
        <v>41</v>
      </c>
      <c r="O1242" s="36"/>
      <c r="P1242" s="170">
        <f>O1242*H1242</f>
        <v>0</v>
      </c>
      <c r="Q1242" s="170">
        <v>0.00267</v>
      </c>
      <c r="R1242" s="170">
        <f>Q1242*H1242</f>
        <v>0.05874</v>
      </c>
      <c r="S1242" s="170">
        <v>0</v>
      </c>
      <c r="T1242" s="171">
        <f>S1242*H1242</f>
        <v>0</v>
      </c>
      <c r="AR1242" s="18" t="s">
        <v>253</v>
      </c>
      <c r="AT1242" s="18" t="s">
        <v>133</v>
      </c>
      <c r="AU1242" s="18" t="s">
        <v>77</v>
      </c>
      <c r="AY1242" s="18" t="s">
        <v>131</v>
      </c>
      <c r="BE1242" s="172">
        <f>IF(N1242="základní",J1242,0)</f>
        <v>0</v>
      </c>
      <c r="BF1242" s="172">
        <f>IF(N1242="snížená",J1242,0)</f>
        <v>0</v>
      </c>
      <c r="BG1242" s="172">
        <f>IF(N1242="zákl. přenesená",J1242,0)</f>
        <v>0</v>
      </c>
      <c r="BH1242" s="172">
        <f>IF(N1242="sníž. přenesená",J1242,0)</f>
        <v>0</v>
      </c>
      <c r="BI1242" s="172">
        <f>IF(N1242="nulová",J1242,0)</f>
        <v>0</v>
      </c>
      <c r="BJ1242" s="18" t="s">
        <v>74</v>
      </c>
      <c r="BK1242" s="172">
        <f>ROUND(I1242*H1242,2)</f>
        <v>0</v>
      </c>
      <c r="BL1242" s="18" t="s">
        <v>253</v>
      </c>
      <c r="BM1242" s="18" t="s">
        <v>1608</v>
      </c>
    </row>
    <row r="1243" spans="2:47" s="1" customFormat="1" ht="27">
      <c r="B1243" s="35"/>
      <c r="D1243" s="174" t="s">
        <v>228</v>
      </c>
      <c r="F1243" s="203" t="s">
        <v>1609</v>
      </c>
      <c r="I1243" s="134"/>
      <c r="L1243" s="35"/>
      <c r="M1243" s="64"/>
      <c r="N1243" s="36"/>
      <c r="O1243" s="36"/>
      <c r="P1243" s="36"/>
      <c r="Q1243" s="36"/>
      <c r="R1243" s="36"/>
      <c r="S1243" s="36"/>
      <c r="T1243" s="65"/>
      <c r="AT1243" s="18" t="s">
        <v>228</v>
      </c>
      <c r="AU1243" s="18" t="s">
        <v>77</v>
      </c>
    </row>
    <row r="1244" spans="2:51" s="11" customFormat="1" ht="13.5">
      <c r="B1244" s="173"/>
      <c r="D1244" s="174" t="s">
        <v>140</v>
      </c>
      <c r="E1244" s="175" t="s">
        <v>19</v>
      </c>
      <c r="F1244" s="176" t="s">
        <v>1610</v>
      </c>
      <c r="H1244" s="177" t="s">
        <v>19</v>
      </c>
      <c r="I1244" s="178"/>
      <c r="L1244" s="173"/>
      <c r="M1244" s="179"/>
      <c r="N1244" s="180"/>
      <c r="O1244" s="180"/>
      <c r="P1244" s="180"/>
      <c r="Q1244" s="180"/>
      <c r="R1244" s="180"/>
      <c r="S1244" s="180"/>
      <c r="T1244" s="181"/>
      <c r="AT1244" s="177" t="s">
        <v>140</v>
      </c>
      <c r="AU1244" s="177" t="s">
        <v>77</v>
      </c>
      <c r="AV1244" s="11" t="s">
        <v>74</v>
      </c>
      <c r="AW1244" s="11" t="s">
        <v>34</v>
      </c>
      <c r="AX1244" s="11" t="s">
        <v>70</v>
      </c>
      <c r="AY1244" s="177" t="s">
        <v>131</v>
      </c>
    </row>
    <row r="1245" spans="2:51" s="12" customFormat="1" ht="13.5">
      <c r="B1245" s="182"/>
      <c r="D1245" s="174" t="s">
        <v>140</v>
      </c>
      <c r="E1245" s="183" t="s">
        <v>19</v>
      </c>
      <c r="F1245" s="184" t="s">
        <v>1611</v>
      </c>
      <c r="H1245" s="185">
        <v>22</v>
      </c>
      <c r="I1245" s="186"/>
      <c r="L1245" s="182"/>
      <c r="M1245" s="187"/>
      <c r="N1245" s="188"/>
      <c r="O1245" s="188"/>
      <c r="P1245" s="188"/>
      <c r="Q1245" s="188"/>
      <c r="R1245" s="188"/>
      <c r="S1245" s="188"/>
      <c r="T1245" s="189"/>
      <c r="AT1245" s="183" t="s">
        <v>140</v>
      </c>
      <c r="AU1245" s="183" t="s">
        <v>77</v>
      </c>
      <c r="AV1245" s="12" t="s">
        <v>77</v>
      </c>
      <c r="AW1245" s="12" t="s">
        <v>34</v>
      </c>
      <c r="AX1245" s="12" t="s">
        <v>70</v>
      </c>
      <c r="AY1245" s="183" t="s">
        <v>131</v>
      </c>
    </row>
    <row r="1246" spans="2:51" s="13" customFormat="1" ht="13.5">
      <c r="B1246" s="190"/>
      <c r="D1246" s="191" t="s">
        <v>140</v>
      </c>
      <c r="E1246" s="192" t="s">
        <v>19</v>
      </c>
      <c r="F1246" s="193" t="s">
        <v>143</v>
      </c>
      <c r="H1246" s="194">
        <v>22</v>
      </c>
      <c r="I1246" s="195"/>
      <c r="L1246" s="190"/>
      <c r="M1246" s="196"/>
      <c r="N1246" s="197"/>
      <c r="O1246" s="197"/>
      <c r="P1246" s="197"/>
      <c r="Q1246" s="197"/>
      <c r="R1246" s="197"/>
      <c r="S1246" s="197"/>
      <c r="T1246" s="198"/>
      <c r="AT1246" s="199" t="s">
        <v>140</v>
      </c>
      <c r="AU1246" s="199" t="s">
        <v>77</v>
      </c>
      <c r="AV1246" s="13" t="s">
        <v>138</v>
      </c>
      <c r="AW1246" s="13" t="s">
        <v>34</v>
      </c>
      <c r="AX1246" s="13" t="s">
        <v>74</v>
      </c>
      <c r="AY1246" s="199" t="s">
        <v>131</v>
      </c>
    </row>
    <row r="1247" spans="2:65" s="1" customFormat="1" ht="22.5" customHeight="1">
      <c r="B1247" s="160"/>
      <c r="C1247" s="212" t="s">
        <v>1612</v>
      </c>
      <c r="D1247" s="212" t="s">
        <v>632</v>
      </c>
      <c r="E1247" s="213" t="s">
        <v>1613</v>
      </c>
      <c r="F1247" s="214" t="s">
        <v>1614</v>
      </c>
      <c r="G1247" s="215" t="s">
        <v>256</v>
      </c>
      <c r="H1247" s="216">
        <v>22</v>
      </c>
      <c r="I1247" s="217"/>
      <c r="J1247" s="218">
        <f>ROUND(I1247*H1247,2)</f>
        <v>0</v>
      </c>
      <c r="K1247" s="214" t="s">
        <v>19</v>
      </c>
      <c r="L1247" s="219"/>
      <c r="M1247" s="220" t="s">
        <v>19</v>
      </c>
      <c r="N1247" s="221" t="s">
        <v>41</v>
      </c>
      <c r="O1247" s="36"/>
      <c r="P1247" s="170">
        <f>O1247*H1247</f>
        <v>0</v>
      </c>
      <c r="Q1247" s="170">
        <v>0.00028</v>
      </c>
      <c r="R1247" s="170">
        <f>Q1247*H1247</f>
        <v>0.00616</v>
      </c>
      <c r="S1247" s="170">
        <v>0</v>
      </c>
      <c r="T1247" s="171">
        <f>S1247*H1247</f>
        <v>0</v>
      </c>
      <c r="AR1247" s="18" t="s">
        <v>385</v>
      </c>
      <c r="AT1247" s="18" t="s">
        <v>632</v>
      </c>
      <c r="AU1247" s="18" t="s">
        <v>77</v>
      </c>
      <c r="AY1247" s="18" t="s">
        <v>131</v>
      </c>
      <c r="BE1247" s="172">
        <f>IF(N1247="základní",J1247,0)</f>
        <v>0</v>
      </c>
      <c r="BF1247" s="172">
        <f>IF(N1247="snížená",J1247,0)</f>
        <v>0</v>
      </c>
      <c r="BG1247" s="172">
        <f>IF(N1247="zákl. přenesená",J1247,0)</f>
        <v>0</v>
      </c>
      <c r="BH1247" s="172">
        <f>IF(N1247="sníž. přenesená",J1247,0)</f>
        <v>0</v>
      </c>
      <c r="BI1247" s="172">
        <f>IF(N1247="nulová",J1247,0)</f>
        <v>0</v>
      </c>
      <c r="BJ1247" s="18" t="s">
        <v>74</v>
      </c>
      <c r="BK1247" s="172">
        <f>ROUND(I1247*H1247,2)</f>
        <v>0</v>
      </c>
      <c r="BL1247" s="18" t="s">
        <v>253</v>
      </c>
      <c r="BM1247" s="18" t="s">
        <v>1615</v>
      </c>
    </row>
    <row r="1248" spans="2:47" s="1" customFormat="1" ht="13.5">
      <c r="B1248" s="35"/>
      <c r="D1248" s="191" t="s">
        <v>228</v>
      </c>
      <c r="F1248" s="225" t="s">
        <v>1616</v>
      </c>
      <c r="I1248" s="134"/>
      <c r="L1248" s="35"/>
      <c r="M1248" s="64"/>
      <c r="N1248" s="36"/>
      <c r="O1248" s="36"/>
      <c r="P1248" s="36"/>
      <c r="Q1248" s="36"/>
      <c r="R1248" s="36"/>
      <c r="S1248" s="36"/>
      <c r="T1248" s="65"/>
      <c r="AT1248" s="18" t="s">
        <v>228</v>
      </c>
      <c r="AU1248" s="18" t="s">
        <v>77</v>
      </c>
    </row>
    <row r="1249" spans="2:65" s="1" customFormat="1" ht="22.5" customHeight="1">
      <c r="B1249" s="160"/>
      <c r="C1249" s="161" t="s">
        <v>1617</v>
      </c>
      <c r="D1249" s="161" t="s">
        <v>133</v>
      </c>
      <c r="E1249" s="162" t="s">
        <v>1618</v>
      </c>
      <c r="F1249" s="163" t="s">
        <v>1619</v>
      </c>
      <c r="G1249" s="164" t="s">
        <v>488</v>
      </c>
      <c r="H1249" s="165">
        <v>50</v>
      </c>
      <c r="I1249" s="166"/>
      <c r="J1249" s="167">
        <f>ROUND(I1249*H1249,2)</f>
        <v>0</v>
      </c>
      <c r="K1249" s="163" t="s">
        <v>137</v>
      </c>
      <c r="L1249" s="35"/>
      <c r="M1249" s="168" t="s">
        <v>19</v>
      </c>
      <c r="N1249" s="169" t="s">
        <v>41</v>
      </c>
      <c r="O1249" s="36"/>
      <c r="P1249" s="170">
        <f>O1249*H1249</f>
        <v>0</v>
      </c>
      <c r="Q1249" s="170">
        <v>0</v>
      </c>
      <c r="R1249" s="170">
        <f>Q1249*H1249</f>
        <v>0</v>
      </c>
      <c r="S1249" s="170">
        <v>0.01232</v>
      </c>
      <c r="T1249" s="171">
        <f>S1249*H1249</f>
        <v>0.616</v>
      </c>
      <c r="AR1249" s="18" t="s">
        <v>253</v>
      </c>
      <c r="AT1249" s="18" t="s">
        <v>133</v>
      </c>
      <c r="AU1249" s="18" t="s">
        <v>77</v>
      </c>
      <c r="AY1249" s="18" t="s">
        <v>131</v>
      </c>
      <c r="BE1249" s="172">
        <f>IF(N1249="základní",J1249,0)</f>
        <v>0</v>
      </c>
      <c r="BF1249" s="172">
        <f>IF(N1249="snížená",J1249,0)</f>
        <v>0</v>
      </c>
      <c r="BG1249" s="172">
        <f>IF(N1249="zákl. přenesená",J1249,0)</f>
        <v>0</v>
      </c>
      <c r="BH1249" s="172">
        <f>IF(N1249="sníž. přenesená",J1249,0)</f>
        <v>0</v>
      </c>
      <c r="BI1249" s="172">
        <f>IF(N1249="nulová",J1249,0)</f>
        <v>0</v>
      </c>
      <c r="BJ1249" s="18" t="s">
        <v>74</v>
      </c>
      <c r="BK1249" s="172">
        <f>ROUND(I1249*H1249,2)</f>
        <v>0</v>
      </c>
      <c r="BL1249" s="18" t="s">
        <v>253</v>
      </c>
      <c r="BM1249" s="18" t="s">
        <v>1620</v>
      </c>
    </row>
    <row r="1250" spans="2:51" s="11" customFormat="1" ht="13.5">
      <c r="B1250" s="173"/>
      <c r="D1250" s="174" t="s">
        <v>140</v>
      </c>
      <c r="E1250" s="175" t="s">
        <v>19</v>
      </c>
      <c r="F1250" s="176" t="s">
        <v>1621</v>
      </c>
      <c r="H1250" s="177" t="s">
        <v>19</v>
      </c>
      <c r="I1250" s="178"/>
      <c r="L1250" s="173"/>
      <c r="M1250" s="179"/>
      <c r="N1250" s="180"/>
      <c r="O1250" s="180"/>
      <c r="P1250" s="180"/>
      <c r="Q1250" s="180"/>
      <c r="R1250" s="180"/>
      <c r="S1250" s="180"/>
      <c r="T1250" s="181"/>
      <c r="AT1250" s="177" t="s">
        <v>140</v>
      </c>
      <c r="AU1250" s="177" t="s">
        <v>77</v>
      </c>
      <c r="AV1250" s="11" t="s">
        <v>74</v>
      </c>
      <c r="AW1250" s="11" t="s">
        <v>34</v>
      </c>
      <c r="AX1250" s="11" t="s">
        <v>70</v>
      </c>
      <c r="AY1250" s="177" t="s">
        <v>131</v>
      </c>
    </row>
    <row r="1251" spans="2:51" s="12" customFormat="1" ht="13.5">
      <c r="B1251" s="182"/>
      <c r="D1251" s="174" t="s">
        <v>140</v>
      </c>
      <c r="E1251" s="183" t="s">
        <v>19</v>
      </c>
      <c r="F1251" s="184" t="s">
        <v>520</v>
      </c>
      <c r="H1251" s="185">
        <v>50</v>
      </c>
      <c r="I1251" s="186"/>
      <c r="L1251" s="182"/>
      <c r="M1251" s="187"/>
      <c r="N1251" s="188"/>
      <c r="O1251" s="188"/>
      <c r="P1251" s="188"/>
      <c r="Q1251" s="188"/>
      <c r="R1251" s="188"/>
      <c r="S1251" s="188"/>
      <c r="T1251" s="189"/>
      <c r="AT1251" s="183" t="s">
        <v>140</v>
      </c>
      <c r="AU1251" s="183" t="s">
        <v>77</v>
      </c>
      <c r="AV1251" s="12" t="s">
        <v>77</v>
      </c>
      <c r="AW1251" s="12" t="s">
        <v>34</v>
      </c>
      <c r="AX1251" s="12" t="s">
        <v>70</v>
      </c>
      <c r="AY1251" s="183" t="s">
        <v>131</v>
      </c>
    </row>
    <row r="1252" spans="2:51" s="13" customFormat="1" ht="13.5">
      <c r="B1252" s="190"/>
      <c r="D1252" s="191" t="s">
        <v>140</v>
      </c>
      <c r="E1252" s="192" t="s">
        <v>19</v>
      </c>
      <c r="F1252" s="193" t="s">
        <v>143</v>
      </c>
      <c r="H1252" s="194">
        <v>50</v>
      </c>
      <c r="I1252" s="195"/>
      <c r="L1252" s="190"/>
      <c r="M1252" s="196"/>
      <c r="N1252" s="197"/>
      <c r="O1252" s="197"/>
      <c r="P1252" s="197"/>
      <c r="Q1252" s="197"/>
      <c r="R1252" s="197"/>
      <c r="S1252" s="197"/>
      <c r="T1252" s="198"/>
      <c r="AT1252" s="199" t="s">
        <v>140</v>
      </c>
      <c r="AU1252" s="199" t="s">
        <v>77</v>
      </c>
      <c r="AV1252" s="13" t="s">
        <v>138</v>
      </c>
      <c r="AW1252" s="13" t="s">
        <v>34</v>
      </c>
      <c r="AX1252" s="13" t="s">
        <v>74</v>
      </c>
      <c r="AY1252" s="199" t="s">
        <v>131</v>
      </c>
    </row>
    <row r="1253" spans="2:65" s="1" customFormat="1" ht="31.5" customHeight="1">
      <c r="B1253" s="160"/>
      <c r="C1253" s="161" t="s">
        <v>1622</v>
      </c>
      <c r="D1253" s="161" t="s">
        <v>133</v>
      </c>
      <c r="E1253" s="162" t="s">
        <v>1623</v>
      </c>
      <c r="F1253" s="163" t="s">
        <v>1624</v>
      </c>
      <c r="G1253" s="164" t="s">
        <v>488</v>
      </c>
      <c r="H1253" s="165">
        <v>46</v>
      </c>
      <c r="I1253" s="166"/>
      <c r="J1253" s="167">
        <f>ROUND(I1253*H1253,2)</f>
        <v>0</v>
      </c>
      <c r="K1253" s="163" t="s">
        <v>137</v>
      </c>
      <c r="L1253" s="35"/>
      <c r="M1253" s="168" t="s">
        <v>19</v>
      </c>
      <c r="N1253" s="169" t="s">
        <v>41</v>
      </c>
      <c r="O1253" s="36"/>
      <c r="P1253" s="170">
        <f>O1253*H1253</f>
        <v>0</v>
      </c>
      <c r="Q1253" s="170">
        <v>0</v>
      </c>
      <c r="R1253" s="170">
        <f>Q1253*H1253</f>
        <v>0</v>
      </c>
      <c r="S1253" s="170">
        <v>0</v>
      </c>
      <c r="T1253" s="171">
        <f>S1253*H1253</f>
        <v>0</v>
      </c>
      <c r="AR1253" s="18" t="s">
        <v>253</v>
      </c>
      <c r="AT1253" s="18" t="s">
        <v>133</v>
      </c>
      <c r="AU1253" s="18" t="s">
        <v>77</v>
      </c>
      <c r="AY1253" s="18" t="s">
        <v>131</v>
      </c>
      <c r="BE1253" s="172">
        <f>IF(N1253="základní",J1253,0)</f>
        <v>0</v>
      </c>
      <c r="BF1253" s="172">
        <f>IF(N1253="snížená",J1253,0)</f>
        <v>0</v>
      </c>
      <c r="BG1253" s="172">
        <f>IF(N1253="zákl. přenesená",J1253,0)</f>
        <v>0</v>
      </c>
      <c r="BH1253" s="172">
        <f>IF(N1253="sníž. přenesená",J1253,0)</f>
        <v>0</v>
      </c>
      <c r="BI1253" s="172">
        <f>IF(N1253="nulová",J1253,0)</f>
        <v>0</v>
      </c>
      <c r="BJ1253" s="18" t="s">
        <v>74</v>
      </c>
      <c r="BK1253" s="172">
        <f>ROUND(I1253*H1253,2)</f>
        <v>0</v>
      </c>
      <c r="BL1253" s="18" t="s">
        <v>253</v>
      </c>
      <c r="BM1253" s="18" t="s">
        <v>1625</v>
      </c>
    </row>
    <row r="1254" spans="2:47" s="1" customFormat="1" ht="27">
      <c r="B1254" s="35"/>
      <c r="D1254" s="174" t="s">
        <v>228</v>
      </c>
      <c r="F1254" s="203" t="s">
        <v>1626</v>
      </c>
      <c r="I1254" s="134"/>
      <c r="L1254" s="35"/>
      <c r="M1254" s="64"/>
      <c r="N1254" s="36"/>
      <c r="O1254" s="36"/>
      <c r="P1254" s="36"/>
      <c r="Q1254" s="36"/>
      <c r="R1254" s="36"/>
      <c r="S1254" s="36"/>
      <c r="T1254" s="65"/>
      <c r="AT1254" s="18" t="s">
        <v>228</v>
      </c>
      <c r="AU1254" s="18" t="s">
        <v>77</v>
      </c>
    </row>
    <row r="1255" spans="2:51" s="11" customFormat="1" ht="13.5">
      <c r="B1255" s="173"/>
      <c r="D1255" s="174" t="s">
        <v>140</v>
      </c>
      <c r="E1255" s="175" t="s">
        <v>19</v>
      </c>
      <c r="F1255" s="176" t="s">
        <v>1589</v>
      </c>
      <c r="H1255" s="177" t="s">
        <v>19</v>
      </c>
      <c r="I1255" s="178"/>
      <c r="L1255" s="173"/>
      <c r="M1255" s="179"/>
      <c r="N1255" s="180"/>
      <c r="O1255" s="180"/>
      <c r="P1255" s="180"/>
      <c r="Q1255" s="180"/>
      <c r="R1255" s="180"/>
      <c r="S1255" s="180"/>
      <c r="T1255" s="181"/>
      <c r="AT1255" s="177" t="s">
        <v>140</v>
      </c>
      <c r="AU1255" s="177" t="s">
        <v>77</v>
      </c>
      <c r="AV1255" s="11" t="s">
        <v>74</v>
      </c>
      <c r="AW1255" s="11" t="s">
        <v>34</v>
      </c>
      <c r="AX1255" s="11" t="s">
        <v>70</v>
      </c>
      <c r="AY1255" s="177" t="s">
        <v>131</v>
      </c>
    </row>
    <row r="1256" spans="2:51" s="12" customFormat="1" ht="13.5">
      <c r="B1256" s="182"/>
      <c r="D1256" s="174" t="s">
        <v>140</v>
      </c>
      <c r="E1256" s="183" t="s">
        <v>19</v>
      </c>
      <c r="F1256" s="184" t="s">
        <v>1627</v>
      </c>
      <c r="H1256" s="185">
        <v>46</v>
      </c>
      <c r="I1256" s="186"/>
      <c r="L1256" s="182"/>
      <c r="M1256" s="187"/>
      <c r="N1256" s="188"/>
      <c r="O1256" s="188"/>
      <c r="P1256" s="188"/>
      <c r="Q1256" s="188"/>
      <c r="R1256" s="188"/>
      <c r="S1256" s="188"/>
      <c r="T1256" s="189"/>
      <c r="AT1256" s="183" t="s">
        <v>140</v>
      </c>
      <c r="AU1256" s="183" t="s">
        <v>77</v>
      </c>
      <c r="AV1256" s="12" t="s">
        <v>77</v>
      </c>
      <c r="AW1256" s="12" t="s">
        <v>34</v>
      </c>
      <c r="AX1256" s="12" t="s">
        <v>70</v>
      </c>
      <c r="AY1256" s="183" t="s">
        <v>131</v>
      </c>
    </row>
    <row r="1257" spans="2:51" s="13" customFormat="1" ht="13.5">
      <c r="B1257" s="190"/>
      <c r="D1257" s="191" t="s">
        <v>140</v>
      </c>
      <c r="E1257" s="192" t="s">
        <v>19</v>
      </c>
      <c r="F1257" s="193" t="s">
        <v>143</v>
      </c>
      <c r="H1257" s="194">
        <v>46</v>
      </c>
      <c r="I1257" s="195"/>
      <c r="L1257" s="190"/>
      <c r="M1257" s="196"/>
      <c r="N1257" s="197"/>
      <c r="O1257" s="197"/>
      <c r="P1257" s="197"/>
      <c r="Q1257" s="197"/>
      <c r="R1257" s="197"/>
      <c r="S1257" s="197"/>
      <c r="T1257" s="198"/>
      <c r="AT1257" s="199" t="s">
        <v>140</v>
      </c>
      <c r="AU1257" s="199" t="s">
        <v>77</v>
      </c>
      <c r="AV1257" s="13" t="s">
        <v>138</v>
      </c>
      <c r="AW1257" s="13" t="s">
        <v>34</v>
      </c>
      <c r="AX1257" s="13" t="s">
        <v>74</v>
      </c>
      <c r="AY1257" s="199" t="s">
        <v>131</v>
      </c>
    </row>
    <row r="1258" spans="2:65" s="1" customFormat="1" ht="22.5" customHeight="1">
      <c r="B1258" s="160"/>
      <c r="C1258" s="212" t="s">
        <v>1628</v>
      </c>
      <c r="D1258" s="212" t="s">
        <v>632</v>
      </c>
      <c r="E1258" s="213" t="s">
        <v>1629</v>
      </c>
      <c r="F1258" s="214" t="s">
        <v>1630</v>
      </c>
      <c r="G1258" s="215" t="s">
        <v>136</v>
      </c>
      <c r="H1258" s="216">
        <v>0.304</v>
      </c>
      <c r="I1258" s="217"/>
      <c r="J1258" s="218">
        <f>ROUND(I1258*H1258,2)</f>
        <v>0</v>
      </c>
      <c r="K1258" s="214" t="s">
        <v>137</v>
      </c>
      <c r="L1258" s="219"/>
      <c r="M1258" s="220" t="s">
        <v>19</v>
      </c>
      <c r="N1258" s="221" t="s">
        <v>41</v>
      </c>
      <c r="O1258" s="36"/>
      <c r="P1258" s="170">
        <f>O1258*H1258</f>
        <v>0</v>
      </c>
      <c r="Q1258" s="170">
        <v>0.55</v>
      </c>
      <c r="R1258" s="170">
        <f>Q1258*H1258</f>
        <v>0.16720000000000002</v>
      </c>
      <c r="S1258" s="170">
        <v>0</v>
      </c>
      <c r="T1258" s="171">
        <f>S1258*H1258</f>
        <v>0</v>
      </c>
      <c r="AR1258" s="18" t="s">
        <v>385</v>
      </c>
      <c r="AT1258" s="18" t="s">
        <v>632</v>
      </c>
      <c r="AU1258" s="18" t="s">
        <v>77</v>
      </c>
      <c r="AY1258" s="18" t="s">
        <v>131</v>
      </c>
      <c r="BE1258" s="172">
        <f>IF(N1258="základní",J1258,0)</f>
        <v>0</v>
      </c>
      <c r="BF1258" s="172">
        <f>IF(N1258="snížená",J1258,0)</f>
        <v>0</v>
      </c>
      <c r="BG1258" s="172">
        <f>IF(N1258="zákl. přenesená",J1258,0)</f>
        <v>0</v>
      </c>
      <c r="BH1258" s="172">
        <f>IF(N1258="sníž. přenesená",J1258,0)</f>
        <v>0</v>
      </c>
      <c r="BI1258" s="172">
        <f>IF(N1258="nulová",J1258,0)</f>
        <v>0</v>
      </c>
      <c r="BJ1258" s="18" t="s">
        <v>74</v>
      </c>
      <c r="BK1258" s="172">
        <f>ROUND(I1258*H1258,2)</f>
        <v>0</v>
      </c>
      <c r="BL1258" s="18" t="s">
        <v>253</v>
      </c>
      <c r="BM1258" s="18" t="s">
        <v>1631</v>
      </c>
    </row>
    <row r="1259" spans="2:47" s="1" customFormat="1" ht="27">
      <c r="B1259" s="35"/>
      <c r="D1259" s="174" t="s">
        <v>228</v>
      </c>
      <c r="F1259" s="203" t="s">
        <v>1632</v>
      </c>
      <c r="I1259" s="134"/>
      <c r="L1259" s="35"/>
      <c r="M1259" s="64"/>
      <c r="N1259" s="36"/>
      <c r="O1259" s="36"/>
      <c r="P1259" s="36"/>
      <c r="Q1259" s="36"/>
      <c r="R1259" s="36"/>
      <c r="S1259" s="36"/>
      <c r="T1259" s="65"/>
      <c r="AT1259" s="18" t="s">
        <v>228</v>
      </c>
      <c r="AU1259" s="18" t="s">
        <v>77</v>
      </c>
    </row>
    <row r="1260" spans="2:51" s="11" customFormat="1" ht="13.5">
      <c r="B1260" s="173"/>
      <c r="D1260" s="174" t="s">
        <v>140</v>
      </c>
      <c r="E1260" s="175" t="s">
        <v>19</v>
      </c>
      <c r="F1260" s="176" t="s">
        <v>1589</v>
      </c>
      <c r="H1260" s="177" t="s">
        <v>19</v>
      </c>
      <c r="I1260" s="178"/>
      <c r="L1260" s="173"/>
      <c r="M1260" s="179"/>
      <c r="N1260" s="180"/>
      <c r="O1260" s="180"/>
      <c r="P1260" s="180"/>
      <c r="Q1260" s="180"/>
      <c r="R1260" s="180"/>
      <c r="S1260" s="180"/>
      <c r="T1260" s="181"/>
      <c r="AT1260" s="177" t="s">
        <v>140</v>
      </c>
      <c r="AU1260" s="177" t="s">
        <v>77</v>
      </c>
      <c r="AV1260" s="11" t="s">
        <v>74</v>
      </c>
      <c r="AW1260" s="11" t="s">
        <v>34</v>
      </c>
      <c r="AX1260" s="11" t="s">
        <v>70</v>
      </c>
      <c r="AY1260" s="177" t="s">
        <v>131</v>
      </c>
    </row>
    <row r="1261" spans="2:51" s="12" customFormat="1" ht="13.5">
      <c r="B1261" s="182"/>
      <c r="D1261" s="174" t="s">
        <v>140</v>
      </c>
      <c r="E1261" s="183" t="s">
        <v>19</v>
      </c>
      <c r="F1261" s="184" t="s">
        <v>1590</v>
      </c>
      <c r="H1261" s="185">
        <v>0.276</v>
      </c>
      <c r="I1261" s="186"/>
      <c r="L1261" s="182"/>
      <c r="M1261" s="187"/>
      <c r="N1261" s="188"/>
      <c r="O1261" s="188"/>
      <c r="P1261" s="188"/>
      <c r="Q1261" s="188"/>
      <c r="R1261" s="188"/>
      <c r="S1261" s="188"/>
      <c r="T1261" s="189"/>
      <c r="AT1261" s="183" t="s">
        <v>140</v>
      </c>
      <c r="AU1261" s="183" t="s">
        <v>77</v>
      </c>
      <c r="AV1261" s="12" t="s">
        <v>77</v>
      </c>
      <c r="AW1261" s="12" t="s">
        <v>34</v>
      </c>
      <c r="AX1261" s="12" t="s">
        <v>70</v>
      </c>
      <c r="AY1261" s="183" t="s">
        <v>131</v>
      </c>
    </row>
    <row r="1262" spans="2:51" s="13" customFormat="1" ht="13.5">
      <c r="B1262" s="190"/>
      <c r="D1262" s="174" t="s">
        <v>140</v>
      </c>
      <c r="E1262" s="200" t="s">
        <v>19</v>
      </c>
      <c r="F1262" s="201" t="s">
        <v>143</v>
      </c>
      <c r="H1262" s="202">
        <v>0.276</v>
      </c>
      <c r="I1262" s="195"/>
      <c r="L1262" s="190"/>
      <c r="M1262" s="196"/>
      <c r="N1262" s="197"/>
      <c r="O1262" s="197"/>
      <c r="P1262" s="197"/>
      <c r="Q1262" s="197"/>
      <c r="R1262" s="197"/>
      <c r="S1262" s="197"/>
      <c r="T1262" s="198"/>
      <c r="AT1262" s="199" t="s">
        <v>140</v>
      </c>
      <c r="AU1262" s="199" t="s">
        <v>77</v>
      </c>
      <c r="AV1262" s="13" t="s">
        <v>138</v>
      </c>
      <c r="AW1262" s="13" t="s">
        <v>34</v>
      </c>
      <c r="AX1262" s="13" t="s">
        <v>74</v>
      </c>
      <c r="AY1262" s="199" t="s">
        <v>131</v>
      </c>
    </row>
    <row r="1263" spans="2:51" s="12" customFormat="1" ht="13.5">
      <c r="B1263" s="182"/>
      <c r="D1263" s="191" t="s">
        <v>140</v>
      </c>
      <c r="F1263" s="222" t="s">
        <v>1633</v>
      </c>
      <c r="H1263" s="223">
        <v>0.304</v>
      </c>
      <c r="I1263" s="186"/>
      <c r="L1263" s="182"/>
      <c r="M1263" s="187"/>
      <c r="N1263" s="188"/>
      <c r="O1263" s="188"/>
      <c r="P1263" s="188"/>
      <c r="Q1263" s="188"/>
      <c r="R1263" s="188"/>
      <c r="S1263" s="188"/>
      <c r="T1263" s="189"/>
      <c r="AT1263" s="183" t="s">
        <v>140</v>
      </c>
      <c r="AU1263" s="183" t="s">
        <v>77</v>
      </c>
      <c r="AV1263" s="12" t="s">
        <v>77</v>
      </c>
      <c r="AW1263" s="12" t="s">
        <v>4</v>
      </c>
      <c r="AX1263" s="12" t="s">
        <v>74</v>
      </c>
      <c r="AY1263" s="183" t="s">
        <v>131</v>
      </c>
    </row>
    <row r="1264" spans="2:65" s="1" customFormat="1" ht="31.5" customHeight="1">
      <c r="B1264" s="160"/>
      <c r="C1264" s="161" t="s">
        <v>1634</v>
      </c>
      <c r="D1264" s="161" t="s">
        <v>133</v>
      </c>
      <c r="E1264" s="162" t="s">
        <v>1635</v>
      </c>
      <c r="F1264" s="163" t="s">
        <v>1636</v>
      </c>
      <c r="G1264" s="164" t="s">
        <v>488</v>
      </c>
      <c r="H1264" s="165">
        <v>185.5</v>
      </c>
      <c r="I1264" s="166"/>
      <c r="J1264" s="167">
        <f>ROUND(I1264*H1264,2)</f>
        <v>0</v>
      </c>
      <c r="K1264" s="163" t="s">
        <v>137</v>
      </c>
      <c r="L1264" s="35"/>
      <c r="M1264" s="168" t="s">
        <v>19</v>
      </c>
      <c r="N1264" s="169" t="s">
        <v>41</v>
      </c>
      <c r="O1264" s="36"/>
      <c r="P1264" s="170">
        <f>O1264*H1264</f>
        <v>0</v>
      </c>
      <c r="Q1264" s="170">
        <v>0</v>
      </c>
      <c r="R1264" s="170">
        <f>Q1264*H1264</f>
        <v>0</v>
      </c>
      <c r="S1264" s="170">
        <v>0</v>
      </c>
      <c r="T1264" s="171">
        <f>S1264*H1264</f>
        <v>0</v>
      </c>
      <c r="AR1264" s="18" t="s">
        <v>253</v>
      </c>
      <c r="AT1264" s="18" t="s">
        <v>133</v>
      </c>
      <c r="AU1264" s="18" t="s">
        <v>77</v>
      </c>
      <c r="AY1264" s="18" t="s">
        <v>131</v>
      </c>
      <c r="BE1264" s="172">
        <f>IF(N1264="základní",J1264,0)</f>
        <v>0</v>
      </c>
      <c r="BF1264" s="172">
        <f>IF(N1264="snížená",J1264,0)</f>
        <v>0</v>
      </c>
      <c r="BG1264" s="172">
        <f>IF(N1264="zákl. přenesená",J1264,0)</f>
        <v>0</v>
      </c>
      <c r="BH1264" s="172">
        <f>IF(N1264="sníž. přenesená",J1264,0)</f>
        <v>0</v>
      </c>
      <c r="BI1264" s="172">
        <f>IF(N1264="nulová",J1264,0)</f>
        <v>0</v>
      </c>
      <c r="BJ1264" s="18" t="s">
        <v>74</v>
      </c>
      <c r="BK1264" s="172">
        <f>ROUND(I1264*H1264,2)</f>
        <v>0</v>
      </c>
      <c r="BL1264" s="18" t="s">
        <v>253</v>
      </c>
      <c r="BM1264" s="18" t="s">
        <v>1637</v>
      </c>
    </row>
    <row r="1265" spans="2:47" s="1" customFormat="1" ht="27">
      <c r="B1265" s="35"/>
      <c r="D1265" s="174" t="s">
        <v>228</v>
      </c>
      <c r="F1265" s="203" t="s">
        <v>1638</v>
      </c>
      <c r="I1265" s="134"/>
      <c r="L1265" s="35"/>
      <c r="M1265" s="64"/>
      <c r="N1265" s="36"/>
      <c r="O1265" s="36"/>
      <c r="P1265" s="36"/>
      <c r="Q1265" s="36"/>
      <c r="R1265" s="36"/>
      <c r="S1265" s="36"/>
      <c r="T1265" s="65"/>
      <c r="AT1265" s="18" t="s">
        <v>228</v>
      </c>
      <c r="AU1265" s="18" t="s">
        <v>77</v>
      </c>
    </row>
    <row r="1266" spans="2:51" s="11" customFormat="1" ht="13.5">
      <c r="B1266" s="173"/>
      <c r="D1266" s="174" t="s">
        <v>140</v>
      </c>
      <c r="E1266" s="175" t="s">
        <v>19</v>
      </c>
      <c r="F1266" s="176" t="s">
        <v>1591</v>
      </c>
      <c r="H1266" s="177" t="s">
        <v>19</v>
      </c>
      <c r="I1266" s="178"/>
      <c r="L1266" s="173"/>
      <c r="M1266" s="179"/>
      <c r="N1266" s="180"/>
      <c r="O1266" s="180"/>
      <c r="P1266" s="180"/>
      <c r="Q1266" s="180"/>
      <c r="R1266" s="180"/>
      <c r="S1266" s="180"/>
      <c r="T1266" s="181"/>
      <c r="AT1266" s="177" t="s">
        <v>140</v>
      </c>
      <c r="AU1266" s="177" t="s">
        <v>77</v>
      </c>
      <c r="AV1266" s="11" t="s">
        <v>74</v>
      </c>
      <c r="AW1266" s="11" t="s">
        <v>34</v>
      </c>
      <c r="AX1266" s="11" t="s">
        <v>70</v>
      </c>
      <c r="AY1266" s="177" t="s">
        <v>131</v>
      </c>
    </row>
    <row r="1267" spans="2:51" s="12" customFormat="1" ht="13.5">
      <c r="B1267" s="182"/>
      <c r="D1267" s="174" t="s">
        <v>140</v>
      </c>
      <c r="E1267" s="183" t="s">
        <v>19</v>
      </c>
      <c r="F1267" s="184" t="s">
        <v>1639</v>
      </c>
      <c r="H1267" s="185">
        <v>38.5</v>
      </c>
      <c r="I1267" s="186"/>
      <c r="L1267" s="182"/>
      <c r="M1267" s="187"/>
      <c r="N1267" s="188"/>
      <c r="O1267" s="188"/>
      <c r="P1267" s="188"/>
      <c r="Q1267" s="188"/>
      <c r="R1267" s="188"/>
      <c r="S1267" s="188"/>
      <c r="T1267" s="189"/>
      <c r="AT1267" s="183" t="s">
        <v>140</v>
      </c>
      <c r="AU1267" s="183" t="s">
        <v>77</v>
      </c>
      <c r="AV1267" s="12" t="s">
        <v>77</v>
      </c>
      <c r="AW1267" s="12" t="s">
        <v>34</v>
      </c>
      <c r="AX1267" s="12" t="s">
        <v>70</v>
      </c>
      <c r="AY1267" s="183" t="s">
        <v>131</v>
      </c>
    </row>
    <row r="1268" spans="2:51" s="12" customFormat="1" ht="13.5">
      <c r="B1268" s="182"/>
      <c r="D1268" s="174" t="s">
        <v>140</v>
      </c>
      <c r="E1268" s="183" t="s">
        <v>19</v>
      </c>
      <c r="F1268" s="184" t="s">
        <v>1640</v>
      </c>
      <c r="H1268" s="185">
        <v>75</v>
      </c>
      <c r="I1268" s="186"/>
      <c r="L1268" s="182"/>
      <c r="M1268" s="187"/>
      <c r="N1268" s="188"/>
      <c r="O1268" s="188"/>
      <c r="P1268" s="188"/>
      <c r="Q1268" s="188"/>
      <c r="R1268" s="188"/>
      <c r="S1268" s="188"/>
      <c r="T1268" s="189"/>
      <c r="AT1268" s="183" t="s">
        <v>140</v>
      </c>
      <c r="AU1268" s="183" t="s">
        <v>77</v>
      </c>
      <c r="AV1268" s="12" t="s">
        <v>77</v>
      </c>
      <c r="AW1268" s="12" t="s">
        <v>34</v>
      </c>
      <c r="AX1268" s="12" t="s">
        <v>70</v>
      </c>
      <c r="AY1268" s="183" t="s">
        <v>131</v>
      </c>
    </row>
    <row r="1269" spans="2:51" s="12" customFormat="1" ht="13.5">
      <c r="B1269" s="182"/>
      <c r="D1269" s="174" t="s">
        <v>140</v>
      </c>
      <c r="E1269" s="183" t="s">
        <v>19</v>
      </c>
      <c r="F1269" s="184" t="s">
        <v>1641</v>
      </c>
      <c r="H1269" s="185">
        <v>2.5</v>
      </c>
      <c r="I1269" s="186"/>
      <c r="L1269" s="182"/>
      <c r="M1269" s="187"/>
      <c r="N1269" s="188"/>
      <c r="O1269" s="188"/>
      <c r="P1269" s="188"/>
      <c r="Q1269" s="188"/>
      <c r="R1269" s="188"/>
      <c r="S1269" s="188"/>
      <c r="T1269" s="189"/>
      <c r="AT1269" s="183" t="s">
        <v>140</v>
      </c>
      <c r="AU1269" s="183" t="s">
        <v>77</v>
      </c>
      <c r="AV1269" s="12" t="s">
        <v>77</v>
      </c>
      <c r="AW1269" s="12" t="s">
        <v>34</v>
      </c>
      <c r="AX1269" s="12" t="s">
        <v>70</v>
      </c>
      <c r="AY1269" s="183" t="s">
        <v>131</v>
      </c>
    </row>
    <row r="1270" spans="2:51" s="12" customFormat="1" ht="13.5">
      <c r="B1270" s="182"/>
      <c r="D1270" s="174" t="s">
        <v>140</v>
      </c>
      <c r="E1270" s="183" t="s">
        <v>19</v>
      </c>
      <c r="F1270" s="184" t="s">
        <v>1642</v>
      </c>
      <c r="H1270" s="185">
        <v>20</v>
      </c>
      <c r="I1270" s="186"/>
      <c r="L1270" s="182"/>
      <c r="M1270" s="187"/>
      <c r="N1270" s="188"/>
      <c r="O1270" s="188"/>
      <c r="P1270" s="188"/>
      <c r="Q1270" s="188"/>
      <c r="R1270" s="188"/>
      <c r="S1270" s="188"/>
      <c r="T1270" s="189"/>
      <c r="AT1270" s="183" t="s">
        <v>140</v>
      </c>
      <c r="AU1270" s="183" t="s">
        <v>77</v>
      </c>
      <c r="AV1270" s="12" t="s">
        <v>77</v>
      </c>
      <c r="AW1270" s="12" t="s">
        <v>34</v>
      </c>
      <c r="AX1270" s="12" t="s">
        <v>70</v>
      </c>
      <c r="AY1270" s="183" t="s">
        <v>131</v>
      </c>
    </row>
    <row r="1271" spans="2:51" s="12" customFormat="1" ht="13.5">
      <c r="B1271" s="182"/>
      <c r="D1271" s="174" t="s">
        <v>140</v>
      </c>
      <c r="E1271" s="183" t="s">
        <v>19</v>
      </c>
      <c r="F1271" s="184" t="s">
        <v>1643</v>
      </c>
      <c r="H1271" s="185">
        <v>4.5</v>
      </c>
      <c r="I1271" s="186"/>
      <c r="L1271" s="182"/>
      <c r="M1271" s="187"/>
      <c r="N1271" s="188"/>
      <c r="O1271" s="188"/>
      <c r="P1271" s="188"/>
      <c r="Q1271" s="188"/>
      <c r="R1271" s="188"/>
      <c r="S1271" s="188"/>
      <c r="T1271" s="189"/>
      <c r="AT1271" s="183" t="s">
        <v>140</v>
      </c>
      <c r="AU1271" s="183" t="s">
        <v>77</v>
      </c>
      <c r="AV1271" s="12" t="s">
        <v>77</v>
      </c>
      <c r="AW1271" s="12" t="s">
        <v>34</v>
      </c>
      <c r="AX1271" s="12" t="s">
        <v>70</v>
      </c>
      <c r="AY1271" s="183" t="s">
        <v>131</v>
      </c>
    </row>
    <row r="1272" spans="2:51" s="11" customFormat="1" ht="13.5">
      <c r="B1272" s="173"/>
      <c r="D1272" s="174" t="s">
        <v>140</v>
      </c>
      <c r="E1272" s="175" t="s">
        <v>19</v>
      </c>
      <c r="F1272" s="176" t="s">
        <v>1597</v>
      </c>
      <c r="H1272" s="177" t="s">
        <v>19</v>
      </c>
      <c r="I1272" s="178"/>
      <c r="L1272" s="173"/>
      <c r="M1272" s="179"/>
      <c r="N1272" s="180"/>
      <c r="O1272" s="180"/>
      <c r="P1272" s="180"/>
      <c r="Q1272" s="180"/>
      <c r="R1272" s="180"/>
      <c r="S1272" s="180"/>
      <c r="T1272" s="181"/>
      <c r="AT1272" s="177" t="s">
        <v>140</v>
      </c>
      <c r="AU1272" s="177" t="s">
        <v>77</v>
      </c>
      <c r="AV1272" s="11" t="s">
        <v>74</v>
      </c>
      <c r="AW1272" s="11" t="s">
        <v>34</v>
      </c>
      <c r="AX1272" s="11" t="s">
        <v>70</v>
      </c>
      <c r="AY1272" s="177" t="s">
        <v>131</v>
      </c>
    </row>
    <row r="1273" spans="2:51" s="12" customFormat="1" ht="13.5">
      <c r="B1273" s="182"/>
      <c r="D1273" s="174" t="s">
        <v>140</v>
      </c>
      <c r="E1273" s="183" t="s">
        <v>19</v>
      </c>
      <c r="F1273" s="184" t="s">
        <v>1644</v>
      </c>
      <c r="H1273" s="185">
        <v>9</v>
      </c>
      <c r="I1273" s="186"/>
      <c r="L1273" s="182"/>
      <c r="M1273" s="187"/>
      <c r="N1273" s="188"/>
      <c r="O1273" s="188"/>
      <c r="P1273" s="188"/>
      <c r="Q1273" s="188"/>
      <c r="R1273" s="188"/>
      <c r="S1273" s="188"/>
      <c r="T1273" s="189"/>
      <c r="AT1273" s="183" t="s">
        <v>140</v>
      </c>
      <c r="AU1273" s="183" t="s">
        <v>77</v>
      </c>
      <c r="AV1273" s="12" t="s">
        <v>77</v>
      </c>
      <c r="AW1273" s="12" t="s">
        <v>34</v>
      </c>
      <c r="AX1273" s="12" t="s">
        <v>70</v>
      </c>
      <c r="AY1273" s="183" t="s">
        <v>131</v>
      </c>
    </row>
    <row r="1274" spans="2:51" s="12" customFormat="1" ht="13.5">
      <c r="B1274" s="182"/>
      <c r="D1274" s="174" t="s">
        <v>140</v>
      </c>
      <c r="E1274" s="183" t="s">
        <v>19</v>
      </c>
      <c r="F1274" s="184" t="s">
        <v>1645</v>
      </c>
      <c r="H1274" s="185">
        <v>3</v>
      </c>
      <c r="I1274" s="186"/>
      <c r="L1274" s="182"/>
      <c r="M1274" s="187"/>
      <c r="N1274" s="188"/>
      <c r="O1274" s="188"/>
      <c r="P1274" s="188"/>
      <c r="Q1274" s="188"/>
      <c r="R1274" s="188"/>
      <c r="S1274" s="188"/>
      <c r="T1274" s="189"/>
      <c r="AT1274" s="183" t="s">
        <v>140</v>
      </c>
      <c r="AU1274" s="183" t="s">
        <v>77</v>
      </c>
      <c r="AV1274" s="12" t="s">
        <v>77</v>
      </c>
      <c r="AW1274" s="12" t="s">
        <v>34</v>
      </c>
      <c r="AX1274" s="12" t="s">
        <v>70</v>
      </c>
      <c r="AY1274" s="183" t="s">
        <v>131</v>
      </c>
    </row>
    <row r="1275" spans="2:51" s="11" customFormat="1" ht="13.5">
      <c r="B1275" s="173"/>
      <c r="D1275" s="174" t="s">
        <v>140</v>
      </c>
      <c r="E1275" s="175" t="s">
        <v>19</v>
      </c>
      <c r="F1275" s="176" t="s">
        <v>1600</v>
      </c>
      <c r="H1275" s="177" t="s">
        <v>19</v>
      </c>
      <c r="I1275" s="178"/>
      <c r="L1275" s="173"/>
      <c r="M1275" s="179"/>
      <c r="N1275" s="180"/>
      <c r="O1275" s="180"/>
      <c r="P1275" s="180"/>
      <c r="Q1275" s="180"/>
      <c r="R1275" s="180"/>
      <c r="S1275" s="180"/>
      <c r="T1275" s="181"/>
      <c r="AT1275" s="177" t="s">
        <v>140</v>
      </c>
      <c r="AU1275" s="177" t="s">
        <v>77</v>
      </c>
      <c r="AV1275" s="11" t="s">
        <v>74</v>
      </c>
      <c r="AW1275" s="11" t="s">
        <v>34</v>
      </c>
      <c r="AX1275" s="11" t="s">
        <v>70</v>
      </c>
      <c r="AY1275" s="177" t="s">
        <v>131</v>
      </c>
    </row>
    <row r="1276" spans="2:51" s="12" customFormat="1" ht="13.5">
      <c r="B1276" s="182"/>
      <c r="D1276" s="174" t="s">
        <v>140</v>
      </c>
      <c r="E1276" s="183" t="s">
        <v>19</v>
      </c>
      <c r="F1276" s="184" t="s">
        <v>1646</v>
      </c>
      <c r="H1276" s="185">
        <v>11.5</v>
      </c>
      <c r="I1276" s="186"/>
      <c r="L1276" s="182"/>
      <c r="M1276" s="187"/>
      <c r="N1276" s="188"/>
      <c r="O1276" s="188"/>
      <c r="P1276" s="188"/>
      <c r="Q1276" s="188"/>
      <c r="R1276" s="188"/>
      <c r="S1276" s="188"/>
      <c r="T1276" s="189"/>
      <c r="AT1276" s="183" t="s">
        <v>140</v>
      </c>
      <c r="AU1276" s="183" t="s">
        <v>77</v>
      </c>
      <c r="AV1276" s="12" t="s">
        <v>77</v>
      </c>
      <c r="AW1276" s="12" t="s">
        <v>34</v>
      </c>
      <c r="AX1276" s="12" t="s">
        <v>70</v>
      </c>
      <c r="AY1276" s="183" t="s">
        <v>131</v>
      </c>
    </row>
    <row r="1277" spans="2:51" s="12" customFormat="1" ht="13.5">
      <c r="B1277" s="182"/>
      <c r="D1277" s="174" t="s">
        <v>140</v>
      </c>
      <c r="E1277" s="183" t="s">
        <v>19</v>
      </c>
      <c r="F1277" s="184" t="s">
        <v>1646</v>
      </c>
      <c r="H1277" s="185">
        <v>11.5</v>
      </c>
      <c r="I1277" s="186"/>
      <c r="L1277" s="182"/>
      <c r="M1277" s="187"/>
      <c r="N1277" s="188"/>
      <c r="O1277" s="188"/>
      <c r="P1277" s="188"/>
      <c r="Q1277" s="188"/>
      <c r="R1277" s="188"/>
      <c r="S1277" s="188"/>
      <c r="T1277" s="189"/>
      <c r="AT1277" s="183" t="s">
        <v>140</v>
      </c>
      <c r="AU1277" s="183" t="s">
        <v>77</v>
      </c>
      <c r="AV1277" s="12" t="s">
        <v>77</v>
      </c>
      <c r="AW1277" s="12" t="s">
        <v>34</v>
      </c>
      <c r="AX1277" s="12" t="s">
        <v>70</v>
      </c>
      <c r="AY1277" s="183" t="s">
        <v>131</v>
      </c>
    </row>
    <row r="1278" spans="2:51" s="11" customFormat="1" ht="13.5">
      <c r="B1278" s="173"/>
      <c r="D1278" s="174" t="s">
        <v>140</v>
      </c>
      <c r="E1278" s="175" t="s">
        <v>19</v>
      </c>
      <c r="F1278" s="176" t="s">
        <v>1602</v>
      </c>
      <c r="H1278" s="177" t="s">
        <v>19</v>
      </c>
      <c r="I1278" s="178"/>
      <c r="L1278" s="173"/>
      <c r="M1278" s="179"/>
      <c r="N1278" s="180"/>
      <c r="O1278" s="180"/>
      <c r="P1278" s="180"/>
      <c r="Q1278" s="180"/>
      <c r="R1278" s="180"/>
      <c r="S1278" s="180"/>
      <c r="T1278" s="181"/>
      <c r="AT1278" s="177" t="s">
        <v>140</v>
      </c>
      <c r="AU1278" s="177" t="s">
        <v>77</v>
      </c>
      <c r="AV1278" s="11" t="s">
        <v>74</v>
      </c>
      <c r="AW1278" s="11" t="s">
        <v>34</v>
      </c>
      <c r="AX1278" s="11" t="s">
        <v>70</v>
      </c>
      <c r="AY1278" s="177" t="s">
        <v>131</v>
      </c>
    </row>
    <row r="1279" spans="2:51" s="12" customFormat="1" ht="13.5">
      <c r="B1279" s="182"/>
      <c r="D1279" s="174" t="s">
        <v>140</v>
      </c>
      <c r="E1279" s="183" t="s">
        <v>19</v>
      </c>
      <c r="F1279" s="184" t="s">
        <v>1647</v>
      </c>
      <c r="H1279" s="185">
        <v>7</v>
      </c>
      <c r="I1279" s="186"/>
      <c r="L1279" s="182"/>
      <c r="M1279" s="187"/>
      <c r="N1279" s="188"/>
      <c r="O1279" s="188"/>
      <c r="P1279" s="188"/>
      <c r="Q1279" s="188"/>
      <c r="R1279" s="188"/>
      <c r="S1279" s="188"/>
      <c r="T1279" s="189"/>
      <c r="AT1279" s="183" t="s">
        <v>140</v>
      </c>
      <c r="AU1279" s="183" t="s">
        <v>77</v>
      </c>
      <c r="AV1279" s="12" t="s">
        <v>77</v>
      </c>
      <c r="AW1279" s="12" t="s">
        <v>34</v>
      </c>
      <c r="AX1279" s="12" t="s">
        <v>70</v>
      </c>
      <c r="AY1279" s="183" t="s">
        <v>131</v>
      </c>
    </row>
    <row r="1280" spans="2:51" s="12" customFormat="1" ht="13.5">
      <c r="B1280" s="182"/>
      <c r="D1280" s="174" t="s">
        <v>140</v>
      </c>
      <c r="E1280" s="183" t="s">
        <v>19</v>
      </c>
      <c r="F1280" s="184" t="s">
        <v>1645</v>
      </c>
      <c r="H1280" s="185">
        <v>3</v>
      </c>
      <c r="I1280" s="186"/>
      <c r="L1280" s="182"/>
      <c r="M1280" s="187"/>
      <c r="N1280" s="188"/>
      <c r="O1280" s="188"/>
      <c r="P1280" s="188"/>
      <c r="Q1280" s="188"/>
      <c r="R1280" s="188"/>
      <c r="S1280" s="188"/>
      <c r="T1280" s="189"/>
      <c r="AT1280" s="183" t="s">
        <v>140</v>
      </c>
      <c r="AU1280" s="183" t="s">
        <v>77</v>
      </c>
      <c r="AV1280" s="12" t="s">
        <v>77</v>
      </c>
      <c r="AW1280" s="12" t="s">
        <v>34</v>
      </c>
      <c r="AX1280" s="12" t="s">
        <v>70</v>
      </c>
      <c r="AY1280" s="183" t="s">
        <v>131</v>
      </c>
    </row>
    <row r="1281" spans="2:51" s="13" customFormat="1" ht="13.5">
      <c r="B1281" s="190"/>
      <c r="D1281" s="191" t="s">
        <v>140</v>
      </c>
      <c r="E1281" s="192" t="s">
        <v>19</v>
      </c>
      <c r="F1281" s="193" t="s">
        <v>143</v>
      </c>
      <c r="H1281" s="194">
        <v>185.5</v>
      </c>
      <c r="I1281" s="195"/>
      <c r="L1281" s="190"/>
      <c r="M1281" s="196"/>
      <c r="N1281" s="197"/>
      <c r="O1281" s="197"/>
      <c r="P1281" s="197"/>
      <c r="Q1281" s="197"/>
      <c r="R1281" s="197"/>
      <c r="S1281" s="197"/>
      <c r="T1281" s="198"/>
      <c r="AT1281" s="199" t="s">
        <v>140</v>
      </c>
      <c r="AU1281" s="199" t="s">
        <v>77</v>
      </c>
      <c r="AV1281" s="13" t="s">
        <v>138</v>
      </c>
      <c r="AW1281" s="13" t="s">
        <v>34</v>
      </c>
      <c r="AX1281" s="13" t="s">
        <v>74</v>
      </c>
      <c r="AY1281" s="199" t="s">
        <v>131</v>
      </c>
    </row>
    <row r="1282" spans="2:65" s="1" customFormat="1" ht="22.5" customHeight="1">
      <c r="B1282" s="160"/>
      <c r="C1282" s="212" t="s">
        <v>1648</v>
      </c>
      <c r="D1282" s="212" t="s">
        <v>632</v>
      </c>
      <c r="E1282" s="213" t="s">
        <v>1649</v>
      </c>
      <c r="F1282" s="214" t="s">
        <v>1650</v>
      </c>
      <c r="G1282" s="215" t="s">
        <v>136</v>
      </c>
      <c r="H1282" s="216">
        <v>3.367</v>
      </c>
      <c r="I1282" s="217"/>
      <c r="J1282" s="218">
        <f>ROUND(I1282*H1282,2)</f>
        <v>0</v>
      </c>
      <c r="K1282" s="214" t="s">
        <v>137</v>
      </c>
      <c r="L1282" s="219"/>
      <c r="M1282" s="220" t="s">
        <v>19</v>
      </c>
      <c r="N1282" s="221" t="s">
        <v>41</v>
      </c>
      <c r="O1282" s="36"/>
      <c r="P1282" s="170">
        <f>O1282*H1282</f>
        <v>0</v>
      </c>
      <c r="Q1282" s="170">
        <v>0.55</v>
      </c>
      <c r="R1282" s="170">
        <f>Q1282*H1282</f>
        <v>1.8518500000000002</v>
      </c>
      <c r="S1282" s="170">
        <v>0</v>
      </c>
      <c r="T1282" s="171">
        <f>S1282*H1282</f>
        <v>0</v>
      </c>
      <c r="AR1282" s="18" t="s">
        <v>385</v>
      </c>
      <c r="AT1282" s="18" t="s">
        <v>632</v>
      </c>
      <c r="AU1282" s="18" t="s">
        <v>77</v>
      </c>
      <c r="AY1282" s="18" t="s">
        <v>131</v>
      </c>
      <c r="BE1282" s="172">
        <f>IF(N1282="základní",J1282,0)</f>
        <v>0</v>
      </c>
      <c r="BF1282" s="172">
        <f>IF(N1282="snížená",J1282,0)</f>
        <v>0</v>
      </c>
      <c r="BG1282" s="172">
        <f>IF(N1282="zákl. přenesená",J1282,0)</f>
        <v>0</v>
      </c>
      <c r="BH1282" s="172">
        <f>IF(N1282="sníž. přenesená",J1282,0)</f>
        <v>0</v>
      </c>
      <c r="BI1282" s="172">
        <f>IF(N1282="nulová",J1282,0)</f>
        <v>0</v>
      </c>
      <c r="BJ1282" s="18" t="s">
        <v>74</v>
      </c>
      <c r="BK1282" s="172">
        <f>ROUND(I1282*H1282,2)</f>
        <v>0</v>
      </c>
      <c r="BL1282" s="18" t="s">
        <v>253</v>
      </c>
      <c r="BM1282" s="18" t="s">
        <v>1651</v>
      </c>
    </row>
    <row r="1283" spans="2:47" s="1" customFormat="1" ht="27">
      <c r="B1283" s="35"/>
      <c r="D1283" s="174" t="s">
        <v>228</v>
      </c>
      <c r="F1283" s="203" t="s">
        <v>1652</v>
      </c>
      <c r="I1283" s="134"/>
      <c r="L1283" s="35"/>
      <c r="M1283" s="64"/>
      <c r="N1283" s="36"/>
      <c r="O1283" s="36"/>
      <c r="P1283" s="36"/>
      <c r="Q1283" s="36"/>
      <c r="R1283" s="36"/>
      <c r="S1283" s="36"/>
      <c r="T1283" s="65"/>
      <c r="AT1283" s="18" t="s">
        <v>228</v>
      </c>
      <c r="AU1283" s="18" t="s">
        <v>77</v>
      </c>
    </row>
    <row r="1284" spans="2:51" s="11" customFormat="1" ht="13.5">
      <c r="B1284" s="173"/>
      <c r="D1284" s="174" t="s">
        <v>140</v>
      </c>
      <c r="E1284" s="175" t="s">
        <v>19</v>
      </c>
      <c r="F1284" s="176" t="s">
        <v>1591</v>
      </c>
      <c r="H1284" s="177" t="s">
        <v>19</v>
      </c>
      <c r="I1284" s="178"/>
      <c r="L1284" s="173"/>
      <c r="M1284" s="179"/>
      <c r="N1284" s="180"/>
      <c r="O1284" s="180"/>
      <c r="P1284" s="180"/>
      <c r="Q1284" s="180"/>
      <c r="R1284" s="180"/>
      <c r="S1284" s="180"/>
      <c r="T1284" s="181"/>
      <c r="AT1284" s="177" t="s">
        <v>140</v>
      </c>
      <c r="AU1284" s="177" t="s">
        <v>77</v>
      </c>
      <c r="AV1284" s="11" t="s">
        <v>74</v>
      </c>
      <c r="AW1284" s="11" t="s">
        <v>34</v>
      </c>
      <c r="AX1284" s="11" t="s">
        <v>70</v>
      </c>
      <c r="AY1284" s="177" t="s">
        <v>131</v>
      </c>
    </row>
    <row r="1285" spans="2:51" s="12" customFormat="1" ht="13.5">
      <c r="B1285" s="182"/>
      <c r="D1285" s="174" t="s">
        <v>140</v>
      </c>
      <c r="E1285" s="183" t="s">
        <v>19</v>
      </c>
      <c r="F1285" s="184" t="s">
        <v>1592</v>
      </c>
      <c r="H1285" s="185">
        <v>0.616</v>
      </c>
      <c r="I1285" s="186"/>
      <c r="L1285" s="182"/>
      <c r="M1285" s="187"/>
      <c r="N1285" s="188"/>
      <c r="O1285" s="188"/>
      <c r="P1285" s="188"/>
      <c r="Q1285" s="188"/>
      <c r="R1285" s="188"/>
      <c r="S1285" s="188"/>
      <c r="T1285" s="189"/>
      <c r="AT1285" s="183" t="s">
        <v>140</v>
      </c>
      <c r="AU1285" s="183" t="s">
        <v>77</v>
      </c>
      <c r="AV1285" s="12" t="s">
        <v>77</v>
      </c>
      <c r="AW1285" s="12" t="s">
        <v>34</v>
      </c>
      <c r="AX1285" s="12" t="s">
        <v>70</v>
      </c>
      <c r="AY1285" s="183" t="s">
        <v>131</v>
      </c>
    </row>
    <row r="1286" spans="2:51" s="12" customFormat="1" ht="13.5">
      <c r="B1286" s="182"/>
      <c r="D1286" s="174" t="s">
        <v>140</v>
      </c>
      <c r="E1286" s="183" t="s">
        <v>19</v>
      </c>
      <c r="F1286" s="184" t="s">
        <v>1593</v>
      </c>
      <c r="H1286" s="185">
        <v>1.2</v>
      </c>
      <c r="I1286" s="186"/>
      <c r="L1286" s="182"/>
      <c r="M1286" s="187"/>
      <c r="N1286" s="188"/>
      <c r="O1286" s="188"/>
      <c r="P1286" s="188"/>
      <c r="Q1286" s="188"/>
      <c r="R1286" s="188"/>
      <c r="S1286" s="188"/>
      <c r="T1286" s="189"/>
      <c r="AT1286" s="183" t="s">
        <v>140</v>
      </c>
      <c r="AU1286" s="183" t="s">
        <v>77</v>
      </c>
      <c r="AV1286" s="12" t="s">
        <v>77</v>
      </c>
      <c r="AW1286" s="12" t="s">
        <v>34</v>
      </c>
      <c r="AX1286" s="12" t="s">
        <v>70</v>
      </c>
      <c r="AY1286" s="183" t="s">
        <v>131</v>
      </c>
    </row>
    <row r="1287" spans="2:51" s="12" customFormat="1" ht="13.5">
      <c r="B1287" s="182"/>
      <c r="D1287" s="174" t="s">
        <v>140</v>
      </c>
      <c r="E1287" s="183" t="s">
        <v>19</v>
      </c>
      <c r="F1287" s="184" t="s">
        <v>1594</v>
      </c>
      <c r="H1287" s="185">
        <v>0.04</v>
      </c>
      <c r="I1287" s="186"/>
      <c r="L1287" s="182"/>
      <c r="M1287" s="187"/>
      <c r="N1287" s="188"/>
      <c r="O1287" s="188"/>
      <c r="P1287" s="188"/>
      <c r="Q1287" s="188"/>
      <c r="R1287" s="188"/>
      <c r="S1287" s="188"/>
      <c r="T1287" s="189"/>
      <c r="AT1287" s="183" t="s">
        <v>140</v>
      </c>
      <c r="AU1287" s="183" t="s">
        <v>77</v>
      </c>
      <c r="AV1287" s="12" t="s">
        <v>77</v>
      </c>
      <c r="AW1287" s="12" t="s">
        <v>34</v>
      </c>
      <c r="AX1287" s="12" t="s">
        <v>70</v>
      </c>
      <c r="AY1287" s="183" t="s">
        <v>131</v>
      </c>
    </row>
    <row r="1288" spans="2:51" s="12" customFormat="1" ht="13.5">
      <c r="B1288" s="182"/>
      <c r="D1288" s="174" t="s">
        <v>140</v>
      </c>
      <c r="E1288" s="183" t="s">
        <v>19</v>
      </c>
      <c r="F1288" s="184" t="s">
        <v>1595</v>
      </c>
      <c r="H1288" s="185">
        <v>0.32</v>
      </c>
      <c r="I1288" s="186"/>
      <c r="L1288" s="182"/>
      <c r="M1288" s="187"/>
      <c r="N1288" s="188"/>
      <c r="O1288" s="188"/>
      <c r="P1288" s="188"/>
      <c r="Q1288" s="188"/>
      <c r="R1288" s="188"/>
      <c r="S1288" s="188"/>
      <c r="T1288" s="189"/>
      <c r="AT1288" s="183" t="s">
        <v>140</v>
      </c>
      <c r="AU1288" s="183" t="s">
        <v>77</v>
      </c>
      <c r="AV1288" s="12" t="s">
        <v>77</v>
      </c>
      <c r="AW1288" s="12" t="s">
        <v>34</v>
      </c>
      <c r="AX1288" s="12" t="s">
        <v>70</v>
      </c>
      <c r="AY1288" s="183" t="s">
        <v>131</v>
      </c>
    </row>
    <row r="1289" spans="2:51" s="12" customFormat="1" ht="13.5">
      <c r="B1289" s="182"/>
      <c r="D1289" s="174" t="s">
        <v>140</v>
      </c>
      <c r="E1289" s="183" t="s">
        <v>19</v>
      </c>
      <c r="F1289" s="184" t="s">
        <v>1596</v>
      </c>
      <c r="H1289" s="185">
        <v>0.072</v>
      </c>
      <c r="I1289" s="186"/>
      <c r="L1289" s="182"/>
      <c r="M1289" s="187"/>
      <c r="N1289" s="188"/>
      <c r="O1289" s="188"/>
      <c r="P1289" s="188"/>
      <c r="Q1289" s="188"/>
      <c r="R1289" s="188"/>
      <c r="S1289" s="188"/>
      <c r="T1289" s="189"/>
      <c r="AT1289" s="183" t="s">
        <v>140</v>
      </c>
      <c r="AU1289" s="183" t="s">
        <v>77</v>
      </c>
      <c r="AV1289" s="12" t="s">
        <v>77</v>
      </c>
      <c r="AW1289" s="12" t="s">
        <v>34</v>
      </c>
      <c r="AX1289" s="12" t="s">
        <v>70</v>
      </c>
      <c r="AY1289" s="183" t="s">
        <v>131</v>
      </c>
    </row>
    <row r="1290" spans="2:51" s="11" customFormat="1" ht="13.5">
      <c r="B1290" s="173"/>
      <c r="D1290" s="174" t="s">
        <v>140</v>
      </c>
      <c r="E1290" s="175" t="s">
        <v>19</v>
      </c>
      <c r="F1290" s="176" t="s">
        <v>1597</v>
      </c>
      <c r="H1290" s="177" t="s">
        <v>19</v>
      </c>
      <c r="I1290" s="178"/>
      <c r="L1290" s="173"/>
      <c r="M1290" s="179"/>
      <c r="N1290" s="180"/>
      <c r="O1290" s="180"/>
      <c r="P1290" s="180"/>
      <c r="Q1290" s="180"/>
      <c r="R1290" s="180"/>
      <c r="S1290" s="180"/>
      <c r="T1290" s="181"/>
      <c r="AT1290" s="177" t="s">
        <v>140</v>
      </c>
      <c r="AU1290" s="177" t="s">
        <v>77</v>
      </c>
      <c r="AV1290" s="11" t="s">
        <v>74</v>
      </c>
      <c r="AW1290" s="11" t="s">
        <v>34</v>
      </c>
      <c r="AX1290" s="11" t="s">
        <v>70</v>
      </c>
      <c r="AY1290" s="177" t="s">
        <v>131</v>
      </c>
    </row>
    <row r="1291" spans="2:51" s="12" customFormat="1" ht="13.5">
      <c r="B1291" s="182"/>
      <c r="D1291" s="174" t="s">
        <v>140</v>
      </c>
      <c r="E1291" s="183" t="s">
        <v>19</v>
      </c>
      <c r="F1291" s="184" t="s">
        <v>1598</v>
      </c>
      <c r="H1291" s="185">
        <v>0.176</v>
      </c>
      <c r="I1291" s="186"/>
      <c r="L1291" s="182"/>
      <c r="M1291" s="187"/>
      <c r="N1291" s="188"/>
      <c r="O1291" s="188"/>
      <c r="P1291" s="188"/>
      <c r="Q1291" s="188"/>
      <c r="R1291" s="188"/>
      <c r="S1291" s="188"/>
      <c r="T1291" s="189"/>
      <c r="AT1291" s="183" t="s">
        <v>140</v>
      </c>
      <c r="AU1291" s="183" t="s">
        <v>77</v>
      </c>
      <c r="AV1291" s="12" t="s">
        <v>77</v>
      </c>
      <c r="AW1291" s="12" t="s">
        <v>34</v>
      </c>
      <c r="AX1291" s="12" t="s">
        <v>70</v>
      </c>
      <c r="AY1291" s="183" t="s">
        <v>131</v>
      </c>
    </row>
    <row r="1292" spans="2:51" s="12" customFormat="1" ht="13.5">
      <c r="B1292" s="182"/>
      <c r="D1292" s="174" t="s">
        <v>140</v>
      </c>
      <c r="E1292" s="183" t="s">
        <v>19</v>
      </c>
      <c r="F1292" s="184" t="s">
        <v>1599</v>
      </c>
      <c r="H1292" s="185">
        <v>0.043</v>
      </c>
      <c r="I1292" s="186"/>
      <c r="L1292" s="182"/>
      <c r="M1292" s="187"/>
      <c r="N1292" s="188"/>
      <c r="O1292" s="188"/>
      <c r="P1292" s="188"/>
      <c r="Q1292" s="188"/>
      <c r="R1292" s="188"/>
      <c r="S1292" s="188"/>
      <c r="T1292" s="189"/>
      <c r="AT1292" s="183" t="s">
        <v>140</v>
      </c>
      <c r="AU1292" s="183" t="s">
        <v>77</v>
      </c>
      <c r="AV1292" s="12" t="s">
        <v>77</v>
      </c>
      <c r="AW1292" s="12" t="s">
        <v>34</v>
      </c>
      <c r="AX1292" s="12" t="s">
        <v>70</v>
      </c>
      <c r="AY1292" s="183" t="s">
        <v>131</v>
      </c>
    </row>
    <row r="1293" spans="2:51" s="11" customFormat="1" ht="13.5">
      <c r="B1293" s="173"/>
      <c r="D1293" s="174" t="s">
        <v>140</v>
      </c>
      <c r="E1293" s="175" t="s">
        <v>19</v>
      </c>
      <c r="F1293" s="176" t="s">
        <v>1600</v>
      </c>
      <c r="H1293" s="177" t="s">
        <v>19</v>
      </c>
      <c r="I1293" s="178"/>
      <c r="L1293" s="173"/>
      <c r="M1293" s="179"/>
      <c r="N1293" s="180"/>
      <c r="O1293" s="180"/>
      <c r="P1293" s="180"/>
      <c r="Q1293" s="180"/>
      <c r="R1293" s="180"/>
      <c r="S1293" s="180"/>
      <c r="T1293" s="181"/>
      <c r="AT1293" s="177" t="s">
        <v>140</v>
      </c>
      <c r="AU1293" s="177" t="s">
        <v>77</v>
      </c>
      <c r="AV1293" s="11" t="s">
        <v>74</v>
      </c>
      <c r="AW1293" s="11" t="s">
        <v>34</v>
      </c>
      <c r="AX1293" s="11" t="s">
        <v>70</v>
      </c>
      <c r="AY1293" s="177" t="s">
        <v>131</v>
      </c>
    </row>
    <row r="1294" spans="2:51" s="12" customFormat="1" ht="13.5">
      <c r="B1294" s="182"/>
      <c r="D1294" s="174" t="s">
        <v>140</v>
      </c>
      <c r="E1294" s="183" t="s">
        <v>19</v>
      </c>
      <c r="F1294" s="184" t="s">
        <v>1601</v>
      </c>
      <c r="H1294" s="185">
        <v>0.225</v>
      </c>
      <c r="I1294" s="186"/>
      <c r="L1294" s="182"/>
      <c r="M1294" s="187"/>
      <c r="N1294" s="188"/>
      <c r="O1294" s="188"/>
      <c r="P1294" s="188"/>
      <c r="Q1294" s="188"/>
      <c r="R1294" s="188"/>
      <c r="S1294" s="188"/>
      <c r="T1294" s="189"/>
      <c r="AT1294" s="183" t="s">
        <v>140</v>
      </c>
      <c r="AU1294" s="183" t="s">
        <v>77</v>
      </c>
      <c r="AV1294" s="12" t="s">
        <v>77</v>
      </c>
      <c r="AW1294" s="12" t="s">
        <v>34</v>
      </c>
      <c r="AX1294" s="12" t="s">
        <v>70</v>
      </c>
      <c r="AY1294" s="183" t="s">
        <v>131</v>
      </c>
    </row>
    <row r="1295" spans="2:51" s="12" customFormat="1" ht="13.5">
      <c r="B1295" s="182"/>
      <c r="D1295" s="174" t="s">
        <v>140</v>
      </c>
      <c r="E1295" s="183" t="s">
        <v>19</v>
      </c>
      <c r="F1295" s="184" t="s">
        <v>1601</v>
      </c>
      <c r="H1295" s="185">
        <v>0.225</v>
      </c>
      <c r="I1295" s="186"/>
      <c r="L1295" s="182"/>
      <c r="M1295" s="187"/>
      <c r="N1295" s="188"/>
      <c r="O1295" s="188"/>
      <c r="P1295" s="188"/>
      <c r="Q1295" s="188"/>
      <c r="R1295" s="188"/>
      <c r="S1295" s="188"/>
      <c r="T1295" s="189"/>
      <c r="AT1295" s="183" t="s">
        <v>140</v>
      </c>
      <c r="AU1295" s="183" t="s">
        <v>77</v>
      </c>
      <c r="AV1295" s="12" t="s">
        <v>77</v>
      </c>
      <c r="AW1295" s="12" t="s">
        <v>34</v>
      </c>
      <c r="AX1295" s="12" t="s">
        <v>70</v>
      </c>
      <c r="AY1295" s="183" t="s">
        <v>131</v>
      </c>
    </row>
    <row r="1296" spans="2:51" s="11" customFormat="1" ht="13.5">
      <c r="B1296" s="173"/>
      <c r="D1296" s="174" t="s">
        <v>140</v>
      </c>
      <c r="E1296" s="175" t="s">
        <v>19</v>
      </c>
      <c r="F1296" s="176" t="s">
        <v>1602</v>
      </c>
      <c r="H1296" s="177" t="s">
        <v>19</v>
      </c>
      <c r="I1296" s="178"/>
      <c r="L1296" s="173"/>
      <c r="M1296" s="179"/>
      <c r="N1296" s="180"/>
      <c r="O1296" s="180"/>
      <c r="P1296" s="180"/>
      <c r="Q1296" s="180"/>
      <c r="R1296" s="180"/>
      <c r="S1296" s="180"/>
      <c r="T1296" s="181"/>
      <c r="AT1296" s="177" t="s">
        <v>140</v>
      </c>
      <c r="AU1296" s="177" t="s">
        <v>77</v>
      </c>
      <c r="AV1296" s="11" t="s">
        <v>74</v>
      </c>
      <c r="AW1296" s="11" t="s">
        <v>34</v>
      </c>
      <c r="AX1296" s="11" t="s">
        <v>70</v>
      </c>
      <c r="AY1296" s="177" t="s">
        <v>131</v>
      </c>
    </row>
    <row r="1297" spans="2:51" s="12" customFormat="1" ht="13.5">
      <c r="B1297" s="182"/>
      <c r="D1297" s="174" t="s">
        <v>140</v>
      </c>
      <c r="E1297" s="183" t="s">
        <v>19</v>
      </c>
      <c r="F1297" s="184" t="s">
        <v>1603</v>
      </c>
      <c r="H1297" s="185">
        <v>0.101</v>
      </c>
      <c r="I1297" s="186"/>
      <c r="L1297" s="182"/>
      <c r="M1297" s="187"/>
      <c r="N1297" s="188"/>
      <c r="O1297" s="188"/>
      <c r="P1297" s="188"/>
      <c r="Q1297" s="188"/>
      <c r="R1297" s="188"/>
      <c r="S1297" s="188"/>
      <c r="T1297" s="189"/>
      <c r="AT1297" s="183" t="s">
        <v>140</v>
      </c>
      <c r="AU1297" s="183" t="s">
        <v>77</v>
      </c>
      <c r="AV1297" s="12" t="s">
        <v>77</v>
      </c>
      <c r="AW1297" s="12" t="s">
        <v>34</v>
      </c>
      <c r="AX1297" s="12" t="s">
        <v>70</v>
      </c>
      <c r="AY1297" s="183" t="s">
        <v>131</v>
      </c>
    </row>
    <row r="1298" spans="2:51" s="12" customFormat="1" ht="13.5">
      <c r="B1298" s="182"/>
      <c r="D1298" s="174" t="s">
        <v>140</v>
      </c>
      <c r="E1298" s="183" t="s">
        <v>19</v>
      </c>
      <c r="F1298" s="184" t="s">
        <v>1599</v>
      </c>
      <c r="H1298" s="185">
        <v>0.043</v>
      </c>
      <c r="I1298" s="186"/>
      <c r="L1298" s="182"/>
      <c r="M1298" s="187"/>
      <c r="N1298" s="188"/>
      <c r="O1298" s="188"/>
      <c r="P1298" s="188"/>
      <c r="Q1298" s="188"/>
      <c r="R1298" s="188"/>
      <c r="S1298" s="188"/>
      <c r="T1298" s="189"/>
      <c r="AT1298" s="183" t="s">
        <v>140</v>
      </c>
      <c r="AU1298" s="183" t="s">
        <v>77</v>
      </c>
      <c r="AV1298" s="12" t="s">
        <v>77</v>
      </c>
      <c r="AW1298" s="12" t="s">
        <v>34</v>
      </c>
      <c r="AX1298" s="12" t="s">
        <v>70</v>
      </c>
      <c r="AY1298" s="183" t="s">
        <v>131</v>
      </c>
    </row>
    <row r="1299" spans="2:51" s="13" customFormat="1" ht="13.5">
      <c r="B1299" s="190"/>
      <c r="D1299" s="174" t="s">
        <v>140</v>
      </c>
      <c r="E1299" s="200" t="s">
        <v>19</v>
      </c>
      <c r="F1299" s="201" t="s">
        <v>143</v>
      </c>
      <c r="H1299" s="202">
        <v>3.061</v>
      </c>
      <c r="I1299" s="195"/>
      <c r="L1299" s="190"/>
      <c r="M1299" s="196"/>
      <c r="N1299" s="197"/>
      <c r="O1299" s="197"/>
      <c r="P1299" s="197"/>
      <c r="Q1299" s="197"/>
      <c r="R1299" s="197"/>
      <c r="S1299" s="197"/>
      <c r="T1299" s="198"/>
      <c r="AT1299" s="199" t="s">
        <v>140</v>
      </c>
      <c r="AU1299" s="199" t="s">
        <v>77</v>
      </c>
      <c r="AV1299" s="13" t="s">
        <v>138</v>
      </c>
      <c r="AW1299" s="13" t="s">
        <v>34</v>
      </c>
      <c r="AX1299" s="13" t="s">
        <v>74</v>
      </c>
      <c r="AY1299" s="199" t="s">
        <v>131</v>
      </c>
    </row>
    <row r="1300" spans="2:51" s="12" customFormat="1" ht="13.5">
      <c r="B1300" s="182"/>
      <c r="D1300" s="191" t="s">
        <v>140</v>
      </c>
      <c r="F1300" s="222" t="s">
        <v>1653</v>
      </c>
      <c r="H1300" s="223">
        <v>3.367</v>
      </c>
      <c r="I1300" s="186"/>
      <c r="L1300" s="182"/>
      <c r="M1300" s="187"/>
      <c r="N1300" s="188"/>
      <c r="O1300" s="188"/>
      <c r="P1300" s="188"/>
      <c r="Q1300" s="188"/>
      <c r="R1300" s="188"/>
      <c r="S1300" s="188"/>
      <c r="T1300" s="189"/>
      <c r="AT1300" s="183" t="s">
        <v>140</v>
      </c>
      <c r="AU1300" s="183" t="s">
        <v>77</v>
      </c>
      <c r="AV1300" s="12" t="s">
        <v>77</v>
      </c>
      <c r="AW1300" s="12" t="s">
        <v>4</v>
      </c>
      <c r="AX1300" s="12" t="s">
        <v>74</v>
      </c>
      <c r="AY1300" s="183" t="s">
        <v>131</v>
      </c>
    </row>
    <row r="1301" spans="2:65" s="1" customFormat="1" ht="31.5" customHeight="1">
      <c r="B1301" s="160"/>
      <c r="C1301" s="161" t="s">
        <v>1654</v>
      </c>
      <c r="D1301" s="161" t="s">
        <v>133</v>
      </c>
      <c r="E1301" s="162" t="s">
        <v>1655</v>
      </c>
      <c r="F1301" s="163" t="s">
        <v>1656</v>
      </c>
      <c r="G1301" s="164" t="s">
        <v>488</v>
      </c>
      <c r="H1301" s="165">
        <v>11.5</v>
      </c>
      <c r="I1301" s="166"/>
      <c r="J1301" s="167">
        <f>ROUND(I1301*H1301,2)</f>
        <v>0</v>
      </c>
      <c r="K1301" s="163" t="s">
        <v>137</v>
      </c>
      <c r="L1301" s="35"/>
      <c r="M1301" s="168" t="s">
        <v>19</v>
      </c>
      <c r="N1301" s="169" t="s">
        <v>41</v>
      </c>
      <c r="O1301" s="36"/>
      <c r="P1301" s="170">
        <f>O1301*H1301</f>
        <v>0</v>
      </c>
      <c r="Q1301" s="170">
        <v>0</v>
      </c>
      <c r="R1301" s="170">
        <f>Q1301*H1301</f>
        <v>0</v>
      </c>
      <c r="S1301" s="170">
        <v>0</v>
      </c>
      <c r="T1301" s="171">
        <f>S1301*H1301</f>
        <v>0</v>
      </c>
      <c r="AR1301" s="18" t="s">
        <v>253</v>
      </c>
      <c r="AT1301" s="18" t="s">
        <v>133</v>
      </c>
      <c r="AU1301" s="18" t="s">
        <v>77</v>
      </c>
      <c r="AY1301" s="18" t="s">
        <v>131</v>
      </c>
      <c r="BE1301" s="172">
        <f>IF(N1301="základní",J1301,0)</f>
        <v>0</v>
      </c>
      <c r="BF1301" s="172">
        <f>IF(N1301="snížená",J1301,0)</f>
        <v>0</v>
      </c>
      <c r="BG1301" s="172">
        <f>IF(N1301="zákl. přenesená",J1301,0)</f>
        <v>0</v>
      </c>
      <c r="BH1301" s="172">
        <f>IF(N1301="sníž. přenesená",J1301,0)</f>
        <v>0</v>
      </c>
      <c r="BI1301" s="172">
        <f>IF(N1301="nulová",J1301,0)</f>
        <v>0</v>
      </c>
      <c r="BJ1301" s="18" t="s">
        <v>74</v>
      </c>
      <c r="BK1301" s="172">
        <f>ROUND(I1301*H1301,2)</f>
        <v>0</v>
      </c>
      <c r="BL1301" s="18" t="s">
        <v>253</v>
      </c>
      <c r="BM1301" s="18" t="s">
        <v>1657</v>
      </c>
    </row>
    <row r="1302" spans="2:47" s="1" customFormat="1" ht="27">
      <c r="B1302" s="35"/>
      <c r="D1302" s="174" t="s">
        <v>228</v>
      </c>
      <c r="F1302" s="203" t="s">
        <v>1658</v>
      </c>
      <c r="I1302" s="134"/>
      <c r="L1302" s="35"/>
      <c r="M1302" s="64"/>
      <c r="N1302" s="36"/>
      <c r="O1302" s="36"/>
      <c r="P1302" s="36"/>
      <c r="Q1302" s="36"/>
      <c r="R1302" s="36"/>
      <c r="S1302" s="36"/>
      <c r="T1302" s="65"/>
      <c r="AT1302" s="18" t="s">
        <v>228</v>
      </c>
      <c r="AU1302" s="18" t="s">
        <v>77</v>
      </c>
    </row>
    <row r="1303" spans="2:51" s="11" customFormat="1" ht="13.5">
      <c r="B1303" s="173"/>
      <c r="D1303" s="174" t="s">
        <v>140</v>
      </c>
      <c r="E1303" s="175" t="s">
        <v>19</v>
      </c>
      <c r="F1303" s="176" t="s">
        <v>1602</v>
      </c>
      <c r="H1303" s="177" t="s">
        <v>19</v>
      </c>
      <c r="I1303" s="178"/>
      <c r="L1303" s="173"/>
      <c r="M1303" s="179"/>
      <c r="N1303" s="180"/>
      <c r="O1303" s="180"/>
      <c r="P1303" s="180"/>
      <c r="Q1303" s="180"/>
      <c r="R1303" s="180"/>
      <c r="S1303" s="180"/>
      <c r="T1303" s="181"/>
      <c r="AT1303" s="177" t="s">
        <v>140</v>
      </c>
      <c r="AU1303" s="177" t="s">
        <v>77</v>
      </c>
      <c r="AV1303" s="11" t="s">
        <v>74</v>
      </c>
      <c r="AW1303" s="11" t="s">
        <v>34</v>
      </c>
      <c r="AX1303" s="11" t="s">
        <v>70</v>
      </c>
      <c r="AY1303" s="177" t="s">
        <v>131</v>
      </c>
    </row>
    <row r="1304" spans="2:51" s="12" customFormat="1" ht="13.5">
      <c r="B1304" s="182"/>
      <c r="D1304" s="174" t="s">
        <v>140</v>
      </c>
      <c r="E1304" s="183" t="s">
        <v>19</v>
      </c>
      <c r="F1304" s="184" t="s">
        <v>1646</v>
      </c>
      <c r="H1304" s="185">
        <v>11.5</v>
      </c>
      <c r="I1304" s="186"/>
      <c r="L1304" s="182"/>
      <c r="M1304" s="187"/>
      <c r="N1304" s="188"/>
      <c r="O1304" s="188"/>
      <c r="P1304" s="188"/>
      <c r="Q1304" s="188"/>
      <c r="R1304" s="188"/>
      <c r="S1304" s="188"/>
      <c r="T1304" s="189"/>
      <c r="AT1304" s="183" t="s">
        <v>140</v>
      </c>
      <c r="AU1304" s="183" t="s">
        <v>77</v>
      </c>
      <c r="AV1304" s="12" t="s">
        <v>77</v>
      </c>
      <c r="AW1304" s="12" t="s">
        <v>34</v>
      </c>
      <c r="AX1304" s="12" t="s">
        <v>70</v>
      </c>
      <c r="AY1304" s="183" t="s">
        <v>131</v>
      </c>
    </row>
    <row r="1305" spans="2:51" s="13" customFormat="1" ht="13.5">
      <c r="B1305" s="190"/>
      <c r="D1305" s="191" t="s">
        <v>140</v>
      </c>
      <c r="E1305" s="192" t="s">
        <v>19</v>
      </c>
      <c r="F1305" s="193" t="s">
        <v>143</v>
      </c>
      <c r="H1305" s="194">
        <v>11.5</v>
      </c>
      <c r="I1305" s="195"/>
      <c r="L1305" s="190"/>
      <c r="M1305" s="196"/>
      <c r="N1305" s="197"/>
      <c r="O1305" s="197"/>
      <c r="P1305" s="197"/>
      <c r="Q1305" s="197"/>
      <c r="R1305" s="197"/>
      <c r="S1305" s="197"/>
      <c r="T1305" s="198"/>
      <c r="AT1305" s="199" t="s">
        <v>140</v>
      </c>
      <c r="AU1305" s="199" t="s">
        <v>77</v>
      </c>
      <c r="AV1305" s="13" t="s">
        <v>138</v>
      </c>
      <c r="AW1305" s="13" t="s">
        <v>34</v>
      </c>
      <c r="AX1305" s="13" t="s">
        <v>74</v>
      </c>
      <c r="AY1305" s="199" t="s">
        <v>131</v>
      </c>
    </row>
    <row r="1306" spans="2:65" s="1" customFormat="1" ht="22.5" customHeight="1">
      <c r="B1306" s="160"/>
      <c r="C1306" s="212" t="s">
        <v>1659</v>
      </c>
      <c r="D1306" s="212" t="s">
        <v>632</v>
      </c>
      <c r="E1306" s="213" t="s">
        <v>1629</v>
      </c>
      <c r="F1306" s="214" t="s">
        <v>1630</v>
      </c>
      <c r="G1306" s="215" t="s">
        <v>136</v>
      </c>
      <c r="H1306" s="216">
        <v>0.319</v>
      </c>
      <c r="I1306" s="217"/>
      <c r="J1306" s="218">
        <f>ROUND(I1306*H1306,2)</f>
        <v>0</v>
      </c>
      <c r="K1306" s="214" t="s">
        <v>137</v>
      </c>
      <c r="L1306" s="219"/>
      <c r="M1306" s="220" t="s">
        <v>19</v>
      </c>
      <c r="N1306" s="221" t="s">
        <v>41</v>
      </c>
      <c r="O1306" s="36"/>
      <c r="P1306" s="170">
        <f>O1306*H1306</f>
        <v>0</v>
      </c>
      <c r="Q1306" s="170">
        <v>0.55</v>
      </c>
      <c r="R1306" s="170">
        <f>Q1306*H1306</f>
        <v>0.17545000000000002</v>
      </c>
      <c r="S1306" s="170">
        <v>0</v>
      </c>
      <c r="T1306" s="171">
        <f>S1306*H1306</f>
        <v>0</v>
      </c>
      <c r="AR1306" s="18" t="s">
        <v>385</v>
      </c>
      <c r="AT1306" s="18" t="s">
        <v>632</v>
      </c>
      <c r="AU1306" s="18" t="s">
        <v>77</v>
      </c>
      <c r="AY1306" s="18" t="s">
        <v>131</v>
      </c>
      <c r="BE1306" s="172">
        <f>IF(N1306="základní",J1306,0)</f>
        <v>0</v>
      </c>
      <c r="BF1306" s="172">
        <f>IF(N1306="snížená",J1306,0)</f>
        <v>0</v>
      </c>
      <c r="BG1306" s="172">
        <f>IF(N1306="zákl. přenesená",J1306,0)</f>
        <v>0</v>
      </c>
      <c r="BH1306" s="172">
        <f>IF(N1306="sníž. přenesená",J1306,0)</f>
        <v>0</v>
      </c>
      <c r="BI1306" s="172">
        <f>IF(N1306="nulová",J1306,0)</f>
        <v>0</v>
      </c>
      <c r="BJ1306" s="18" t="s">
        <v>74</v>
      </c>
      <c r="BK1306" s="172">
        <f>ROUND(I1306*H1306,2)</f>
        <v>0</v>
      </c>
      <c r="BL1306" s="18" t="s">
        <v>253</v>
      </c>
      <c r="BM1306" s="18" t="s">
        <v>1660</v>
      </c>
    </row>
    <row r="1307" spans="2:47" s="1" customFormat="1" ht="27">
      <c r="B1307" s="35"/>
      <c r="D1307" s="174" t="s">
        <v>228</v>
      </c>
      <c r="F1307" s="203" t="s">
        <v>1632</v>
      </c>
      <c r="I1307" s="134"/>
      <c r="L1307" s="35"/>
      <c r="M1307" s="64"/>
      <c r="N1307" s="36"/>
      <c r="O1307" s="36"/>
      <c r="P1307" s="36"/>
      <c r="Q1307" s="36"/>
      <c r="R1307" s="36"/>
      <c r="S1307" s="36"/>
      <c r="T1307" s="65"/>
      <c r="AT1307" s="18" t="s">
        <v>228</v>
      </c>
      <c r="AU1307" s="18" t="s">
        <v>77</v>
      </c>
    </row>
    <row r="1308" spans="2:51" s="11" customFormat="1" ht="13.5">
      <c r="B1308" s="173"/>
      <c r="D1308" s="174" t="s">
        <v>140</v>
      </c>
      <c r="E1308" s="175" t="s">
        <v>19</v>
      </c>
      <c r="F1308" s="176" t="s">
        <v>1602</v>
      </c>
      <c r="H1308" s="177" t="s">
        <v>19</v>
      </c>
      <c r="I1308" s="178"/>
      <c r="L1308" s="173"/>
      <c r="M1308" s="179"/>
      <c r="N1308" s="180"/>
      <c r="O1308" s="180"/>
      <c r="P1308" s="180"/>
      <c r="Q1308" s="180"/>
      <c r="R1308" s="180"/>
      <c r="S1308" s="180"/>
      <c r="T1308" s="181"/>
      <c r="AT1308" s="177" t="s">
        <v>140</v>
      </c>
      <c r="AU1308" s="177" t="s">
        <v>77</v>
      </c>
      <c r="AV1308" s="11" t="s">
        <v>74</v>
      </c>
      <c r="AW1308" s="11" t="s">
        <v>34</v>
      </c>
      <c r="AX1308" s="11" t="s">
        <v>70</v>
      </c>
      <c r="AY1308" s="177" t="s">
        <v>131</v>
      </c>
    </row>
    <row r="1309" spans="2:51" s="12" customFormat="1" ht="13.5">
      <c r="B1309" s="182"/>
      <c r="D1309" s="174" t="s">
        <v>140</v>
      </c>
      <c r="E1309" s="183" t="s">
        <v>19</v>
      </c>
      <c r="F1309" s="184" t="s">
        <v>1604</v>
      </c>
      <c r="H1309" s="185">
        <v>0.29</v>
      </c>
      <c r="I1309" s="186"/>
      <c r="L1309" s="182"/>
      <c r="M1309" s="187"/>
      <c r="N1309" s="188"/>
      <c r="O1309" s="188"/>
      <c r="P1309" s="188"/>
      <c r="Q1309" s="188"/>
      <c r="R1309" s="188"/>
      <c r="S1309" s="188"/>
      <c r="T1309" s="189"/>
      <c r="AT1309" s="183" t="s">
        <v>140</v>
      </c>
      <c r="AU1309" s="183" t="s">
        <v>77</v>
      </c>
      <c r="AV1309" s="12" t="s">
        <v>77</v>
      </c>
      <c r="AW1309" s="12" t="s">
        <v>34</v>
      </c>
      <c r="AX1309" s="12" t="s">
        <v>70</v>
      </c>
      <c r="AY1309" s="183" t="s">
        <v>131</v>
      </c>
    </row>
    <row r="1310" spans="2:51" s="13" customFormat="1" ht="13.5">
      <c r="B1310" s="190"/>
      <c r="D1310" s="174" t="s">
        <v>140</v>
      </c>
      <c r="E1310" s="200" t="s">
        <v>19</v>
      </c>
      <c r="F1310" s="201" t="s">
        <v>143</v>
      </c>
      <c r="H1310" s="202">
        <v>0.29</v>
      </c>
      <c r="I1310" s="195"/>
      <c r="L1310" s="190"/>
      <c r="M1310" s="196"/>
      <c r="N1310" s="197"/>
      <c r="O1310" s="197"/>
      <c r="P1310" s="197"/>
      <c r="Q1310" s="197"/>
      <c r="R1310" s="197"/>
      <c r="S1310" s="197"/>
      <c r="T1310" s="198"/>
      <c r="AT1310" s="199" t="s">
        <v>140</v>
      </c>
      <c r="AU1310" s="199" t="s">
        <v>77</v>
      </c>
      <c r="AV1310" s="13" t="s">
        <v>138</v>
      </c>
      <c r="AW1310" s="13" t="s">
        <v>34</v>
      </c>
      <c r="AX1310" s="13" t="s">
        <v>74</v>
      </c>
      <c r="AY1310" s="199" t="s">
        <v>131</v>
      </c>
    </row>
    <row r="1311" spans="2:51" s="12" customFormat="1" ht="13.5">
      <c r="B1311" s="182"/>
      <c r="D1311" s="191" t="s">
        <v>140</v>
      </c>
      <c r="F1311" s="222" t="s">
        <v>1661</v>
      </c>
      <c r="H1311" s="223">
        <v>0.319</v>
      </c>
      <c r="I1311" s="186"/>
      <c r="L1311" s="182"/>
      <c r="M1311" s="187"/>
      <c r="N1311" s="188"/>
      <c r="O1311" s="188"/>
      <c r="P1311" s="188"/>
      <c r="Q1311" s="188"/>
      <c r="R1311" s="188"/>
      <c r="S1311" s="188"/>
      <c r="T1311" s="189"/>
      <c r="AT1311" s="183" t="s">
        <v>140</v>
      </c>
      <c r="AU1311" s="183" t="s">
        <v>77</v>
      </c>
      <c r="AV1311" s="12" t="s">
        <v>77</v>
      </c>
      <c r="AW1311" s="12" t="s">
        <v>4</v>
      </c>
      <c r="AX1311" s="12" t="s">
        <v>74</v>
      </c>
      <c r="AY1311" s="183" t="s">
        <v>131</v>
      </c>
    </row>
    <row r="1312" spans="2:65" s="1" customFormat="1" ht="22.5" customHeight="1">
      <c r="B1312" s="160"/>
      <c r="C1312" s="161" t="s">
        <v>1662</v>
      </c>
      <c r="D1312" s="161" t="s">
        <v>133</v>
      </c>
      <c r="E1312" s="162" t="s">
        <v>1663</v>
      </c>
      <c r="F1312" s="163" t="s">
        <v>1664</v>
      </c>
      <c r="G1312" s="164" t="s">
        <v>212</v>
      </c>
      <c r="H1312" s="165">
        <v>5.57</v>
      </c>
      <c r="I1312" s="166"/>
      <c r="J1312" s="167">
        <f>ROUND(I1312*H1312,2)</f>
        <v>0</v>
      </c>
      <c r="K1312" s="163" t="s">
        <v>137</v>
      </c>
      <c r="L1312" s="35"/>
      <c r="M1312" s="168" t="s">
        <v>19</v>
      </c>
      <c r="N1312" s="169" t="s">
        <v>41</v>
      </c>
      <c r="O1312" s="36"/>
      <c r="P1312" s="170">
        <f>O1312*H1312</f>
        <v>0</v>
      </c>
      <c r="Q1312" s="170">
        <v>0.01152</v>
      </c>
      <c r="R1312" s="170">
        <f>Q1312*H1312</f>
        <v>0.06416640000000001</v>
      </c>
      <c r="S1312" s="170">
        <v>0</v>
      </c>
      <c r="T1312" s="171">
        <f>S1312*H1312</f>
        <v>0</v>
      </c>
      <c r="AR1312" s="18" t="s">
        <v>253</v>
      </c>
      <c r="AT1312" s="18" t="s">
        <v>133</v>
      </c>
      <c r="AU1312" s="18" t="s">
        <v>77</v>
      </c>
      <c r="AY1312" s="18" t="s">
        <v>131</v>
      </c>
      <c r="BE1312" s="172">
        <f>IF(N1312="základní",J1312,0)</f>
        <v>0</v>
      </c>
      <c r="BF1312" s="172">
        <f>IF(N1312="snížená",J1312,0)</f>
        <v>0</v>
      </c>
      <c r="BG1312" s="172">
        <f>IF(N1312="zákl. přenesená",J1312,0)</f>
        <v>0</v>
      </c>
      <c r="BH1312" s="172">
        <f>IF(N1312="sníž. přenesená",J1312,0)</f>
        <v>0</v>
      </c>
      <c r="BI1312" s="172">
        <f>IF(N1312="nulová",J1312,0)</f>
        <v>0</v>
      </c>
      <c r="BJ1312" s="18" t="s">
        <v>74</v>
      </c>
      <c r="BK1312" s="172">
        <f>ROUND(I1312*H1312,2)</f>
        <v>0</v>
      </c>
      <c r="BL1312" s="18" t="s">
        <v>253</v>
      </c>
      <c r="BM1312" s="18" t="s">
        <v>1665</v>
      </c>
    </row>
    <row r="1313" spans="2:47" s="1" customFormat="1" ht="27">
      <c r="B1313" s="35"/>
      <c r="D1313" s="174" t="s">
        <v>228</v>
      </c>
      <c r="F1313" s="203" t="s">
        <v>1666</v>
      </c>
      <c r="I1313" s="134"/>
      <c r="L1313" s="35"/>
      <c r="M1313" s="64"/>
      <c r="N1313" s="36"/>
      <c r="O1313" s="36"/>
      <c r="P1313" s="36"/>
      <c r="Q1313" s="36"/>
      <c r="R1313" s="36"/>
      <c r="S1313" s="36"/>
      <c r="T1313" s="65"/>
      <c r="AT1313" s="18" t="s">
        <v>228</v>
      </c>
      <c r="AU1313" s="18" t="s">
        <v>77</v>
      </c>
    </row>
    <row r="1314" spans="2:51" s="11" customFormat="1" ht="13.5">
      <c r="B1314" s="173"/>
      <c r="D1314" s="174" t="s">
        <v>140</v>
      </c>
      <c r="E1314" s="175" t="s">
        <v>19</v>
      </c>
      <c r="F1314" s="176" t="s">
        <v>1667</v>
      </c>
      <c r="H1314" s="177" t="s">
        <v>19</v>
      </c>
      <c r="I1314" s="178"/>
      <c r="L1314" s="173"/>
      <c r="M1314" s="179"/>
      <c r="N1314" s="180"/>
      <c r="O1314" s="180"/>
      <c r="P1314" s="180"/>
      <c r="Q1314" s="180"/>
      <c r="R1314" s="180"/>
      <c r="S1314" s="180"/>
      <c r="T1314" s="181"/>
      <c r="AT1314" s="177" t="s">
        <v>140</v>
      </c>
      <c r="AU1314" s="177" t="s">
        <v>77</v>
      </c>
      <c r="AV1314" s="11" t="s">
        <v>74</v>
      </c>
      <c r="AW1314" s="11" t="s">
        <v>34</v>
      </c>
      <c r="AX1314" s="11" t="s">
        <v>70</v>
      </c>
      <c r="AY1314" s="177" t="s">
        <v>131</v>
      </c>
    </row>
    <row r="1315" spans="2:51" s="12" customFormat="1" ht="13.5">
      <c r="B1315" s="182"/>
      <c r="D1315" s="174" t="s">
        <v>140</v>
      </c>
      <c r="E1315" s="183" t="s">
        <v>19</v>
      </c>
      <c r="F1315" s="184" t="s">
        <v>1668</v>
      </c>
      <c r="H1315" s="185">
        <v>3.5</v>
      </c>
      <c r="I1315" s="186"/>
      <c r="L1315" s="182"/>
      <c r="M1315" s="187"/>
      <c r="N1315" s="188"/>
      <c r="O1315" s="188"/>
      <c r="P1315" s="188"/>
      <c r="Q1315" s="188"/>
      <c r="R1315" s="188"/>
      <c r="S1315" s="188"/>
      <c r="T1315" s="189"/>
      <c r="AT1315" s="183" t="s">
        <v>140</v>
      </c>
      <c r="AU1315" s="183" t="s">
        <v>77</v>
      </c>
      <c r="AV1315" s="12" t="s">
        <v>77</v>
      </c>
      <c r="AW1315" s="12" t="s">
        <v>34</v>
      </c>
      <c r="AX1315" s="12" t="s">
        <v>70</v>
      </c>
      <c r="AY1315" s="183" t="s">
        <v>131</v>
      </c>
    </row>
    <row r="1316" spans="2:51" s="12" customFormat="1" ht="13.5">
      <c r="B1316" s="182"/>
      <c r="D1316" s="174" t="s">
        <v>140</v>
      </c>
      <c r="E1316" s="183" t="s">
        <v>19</v>
      </c>
      <c r="F1316" s="184" t="s">
        <v>1669</v>
      </c>
      <c r="H1316" s="185">
        <v>1.44</v>
      </c>
      <c r="I1316" s="186"/>
      <c r="L1316" s="182"/>
      <c r="M1316" s="187"/>
      <c r="N1316" s="188"/>
      <c r="O1316" s="188"/>
      <c r="P1316" s="188"/>
      <c r="Q1316" s="188"/>
      <c r="R1316" s="188"/>
      <c r="S1316" s="188"/>
      <c r="T1316" s="189"/>
      <c r="AT1316" s="183" t="s">
        <v>140</v>
      </c>
      <c r="AU1316" s="183" t="s">
        <v>77</v>
      </c>
      <c r="AV1316" s="12" t="s">
        <v>77</v>
      </c>
      <c r="AW1316" s="12" t="s">
        <v>34</v>
      </c>
      <c r="AX1316" s="12" t="s">
        <v>70</v>
      </c>
      <c r="AY1316" s="183" t="s">
        <v>131</v>
      </c>
    </row>
    <row r="1317" spans="2:51" s="12" customFormat="1" ht="13.5">
      <c r="B1317" s="182"/>
      <c r="D1317" s="174" t="s">
        <v>140</v>
      </c>
      <c r="E1317" s="183" t="s">
        <v>19</v>
      </c>
      <c r="F1317" s="184" t="s">
        <v>1670</v>
      </c>
      <c r="H1317" s="185">
        <v>0.63</v>
      </c>
      <c r="I1317" s="186"/>
      <c r="L1317" s="182"/>
      <c r="M1317" s="187"/>
      <c r="N1317" s="188"/>
      <c r="O1317" s="188"/>
      <c r="P1317" s="188"/>
      <c r="Q1317" s="188"/>
      <c r="R1317" s="188"/>
      <c r="S1317" s="188"/>
      <c r="T1317" s="189"/>
      <c r="AT1317" s="183" t="s">
        <v>140</v>
      </c>
      <c r="AU1317" s="183" t="s">
        <v>77</v>
      </c>
      <c r="AV1317" s="12" t="s">
        <v>77</v>
      </c>
      <c r="AW1317" s="12" t="s">
        <v>34</v>
      </c>
      <c r="AX1317" s="12" t="s">
        <v>70</v>
      </c>
      <c r="AY1317" s="183" t="s">
        <v>131</v>
      </c>
    </row>
    <row r="1318" spans="2:51" s="13" customFormat="1" ht="13.5">
      <c r="B1318" s="190"/>
      <c r="D1318" s="191" t="s">
        <v>140</v>
      </c>
      <c r="E1318" s="192" t="s">
        <v>19</v>
      </c>
      <c r="F1318" s="193" t="s">
        <v>143</v>
      </c>
      <c r="H1318" s="194">
        <v>5.57</v>
      </c>
      <c r="I1318" s="195"/>
      <c r="L1318" s="190"/>
      <c r="M1318" s="196"/>
      <c r="N1318" s="197"/>
      <c r="O1318" s="197"/>
      <c r="P1318" s="197"/>
      <c r="Q1318" s="197"/>
      <c r="R1318" s="197"/>
      <c r="S1318" s="197"/>
      <c r="T1318" s="198"/>
      <c r="AT1318" s="199" t="s">
        <v>140</v>
      </c>
      <c r="AU1318" s="199" t="s">
        <v>77</v>
      </c>
      <c r="AV1318" s="13" t="s">
        <v>138</v>
      </c>
      <c r="AW1318" s="13" t="s">
        <v>34</v>
      </c>
      <c r="AX1318" s="13" t="s">
        <v>74</v>
      </c>
      <c r="AY1318" s="199" t="s">
        <v>131</v>
      </c>
    </row>
    <row r="1319" spans="2:65" s="1" customFormat="1" ht="22.5" customHeight="1">
      <c r="B1319" s="160"/>
      <c r="C1319" s="161" t="s">
        <v>1671</v>
      </c>
      <c r="D1319" s="161" t="s">
        <v>133</v>
      </c>
      <c r="E1319" s="162" t="s">
        <v>1672</v>
      </c>
      <c r="F1319" s="163" t="s">
        <v>1673</v>
      </c>
      <c r="G1319" s="164" t="s">
        <v>212</v>
      </c>
      <c r="H1319" s="165">
        <v>120</v>
      </c>
      <c r="I1319" s="166"/>
      <c r="J1319" s="167">
        <f>ROUND(I1319*H1319,2)</f>
        <v>0</v>
      </c>
      <c r="K1319" s="163" t="s">
        <v>137</v>
      </c>
      <c r="L1319" s="35"/>
      <c r="M1319" s="168" t="s">
        <v>19</v>
      </c>
      <c r="N1319" s="169" t="s">
        <v>41</v>
      </c>
      <c r="O1319" s="36"/>
      <c r="P1319" s="170">
        <f>O1319*H1319</f>
        <v>0</v>
      </c>
      <c r="Q1319" s="170">
        <v>0</v>
      </c>
      <c r="R1319" s="170">
        <f>Q1319*H1319</f>
        <v>0</v>
      </c>
      <c r="S1319" s="170">
        <v>0</v>
      </c>
      <c r="T1319" s="171">
        <f>S1319*H1319</f>
        <v>0</v>
      </c>
      <c r="AR1319" s="18" t="s">
        <v>253</v>
      </c>
      <c r="AT1319" s="18" t="s">
        <v>133</v>
      </c>
      <c r="AU1319" s="18" t="s">
        <v>77</v>
      </c>
      <c r="AY1319" s="18" t="s">
        <v>131</v>
      </c>
      <c r="BE1319" s="172">
        <f>IF(N1319="základní",J1319,0)</f>
        <v>0</v>
      </c>
      <c r="BF1319" s="172">
        <f>IF(N1319="snížená",J1319,0)</f>
        <v>0</v>
      </c>
      <c r="BG1319" s="172">
        <f>IF(N1319="zákl. přenesená",J1319,0)</f>
        <v>0</v>
      </c>
      <c r="BH1319" s="172">
        <f>IF(N1319="sníž. přenesená",J1319,0)</f>
        <v>0</v>
      </c>
      <c r="BI1319" s="172">
        <f>IF(N1319="nulová",J1319,0)</f>
        <v>0</v>
      </c>
      <c r="BJ1319" s="18" t="s">
        <v>74</v>
      </c>
      <c r="BK1319" s="172">
        <f>ROUND(I1319*H1319,2)</f>
        <v>0</v>
      </c>
      <c r="BL1319" s="18" t="s">
        <v>253</v>
      </c>
      <c r="BM1319" s="18" t="s">
        <v>1674</v>
      </c>
    </row>
    <row r="1320" spans="2:47" s="1" customFormat="1" ht="27">
      <c r="B1320" s="35"/>
      <c r="D1320" s="174" t="s">
        <v>228</v>
      </c>
      <c r="F1320" s="203" t="s">
        <v>1675</v>
      </c>
      <c r="I1320" s="134"/>
      <c r="L1320" s="35"/>
      <c r="M1320" s="64"/>
      <c r="N1320" s="36"/>
      <c r="O1320" s="36"/>
      <c r="P1320" s="36"/>
      <c r="Q1320" s="36"/>
      <c r="R1320" s="36"/>
      <c r="S1320" s="36"/>
      <c r="T1320" s="65"/>
      <c r="AT1320" s="18" t="s">
        <v>228</v>
      </c>
      <c r="AU1320" s="18" t="s">
        <v>77</v>
      </c>
    </row>
    <row r="1321" spans="2:51" s="11" customFormat="1" ht="13.5">
      <c r="B1321" s="173"/>
      <c r="D1321" s="174" t="s">
        <v>140</v>
      </c>
      <c r="E1321" s="175" t="s">
        <v>19</v>
      </c>
      <c r="F1321" s="176" t="s">
        <v>1676</v>
      </c>
      <c r="H1321" s="177" t="s">
        <v>19</v>
      </c>
      <c r="I1321" s="178"/>
      <c r="L1321" s="173"/>
      <c r="M1321" s="179"/>
      <c r="N1321" s="180"/>
      <c r="O1321" s="180"/>
      <c r="P1321" s="180"/>
      <c r="Q1321" s="180"/>
      <c r="R1321" s="180"/>
      <c r="S1321" s="180"/>
      <c r="T1321" s="181"/>
      <c r="AT1321" s="177" t="s">
        <v>140</v>
      </c>
      <c r="AU1321" s="177" t="s">
        <v>77</v>
      </c>
      <c r="AV1321" s="11" t="s">
        <v>74</v>
      </c>
      <c r="AW1321" s="11" t="s">
        <v>34</v>
      </c>
      <c r="AX1321" s="11" t="s">
        <v>70</v>
      </c>
      <c r="AY1321" s="177" t="s">
        <v>131</v>
      </c>
    </row>
    <row r="1322" spans="2:51" s="12" customFormat="1" ht="13.5">
      <c r="B1322" s="182"/>
      <c r="D1322" s="174" t="s">
        <v>140</v>
      </c>
      <c r="E1322" s="183" t="s">
        <v>19</v>
      </c>
      <c r="F1322" s="184" t="s">
        <v>987</v>
      </c>
      <c r="H1322" s="185">
        <v>120</v>
      </c>
      <c r="I1322" s="186"/>
      <c r="L1322" s="182"/>
      <c r="M1322" s="187"/>
      <c r="N1322" s="188"/>
      <c r="O1322" s="188"/>
      <c r="P1322" s="188"/>
      <c r="Q1322" s="188"/>
      <c r="R1322" s="188"/>
      <c r="S1322" s="188"/>
      <c r="T1322" s="189"/>
      <c r="AT1322" s="183" t="s">
        <v>140</v>
      </c>
      <c r="AU1322" s="183" t="s">
        <v>77</v>
      </c>
      <c r="AV1322" s="12" t="s">
        <v>77</v>
      </c>
      <c r="AW1322" s="12" t="s">
        <v>34</v>
      </c>
      <c r="AX1322" s="12" t="s">
        <v>70</v>
      </c>
      <c r="AY1322" s="183" t="s">
        <v>131</v>
      </c>
    </row>
    <row r="1323" spans="2:51" s="13" customFormat="1" ht="13.5">
      <c r="B1323" s="190"/>
      <c r="D1323" s="191" t="s">
        <v>140</v>
      </c>
      <c r="E1323" s="192" t="s">
        <v>19</v>
      </c>
      <c r="F1323" s="193" t="s">
        <v>143</v>
      </c>
      <c r="H1323" s="194">
        <v>120</v>
      </c>
      <c r="I1323" s="195"/>
      <c r="L1323" s="190"/>
      <c r="M1323" s="196"/>
      <c r="N1323" s="197"/>
      <c r="O1323" s="197"/>
      <c r="P1323" s="197"/>
      <c r="Q1323" s="197"/>
      <c r="R1323" s="197"/>
      <c r="S1323" s="197"/>
      <c r="T1323" s="198"/>
      <c r="AT1323" s="199" t="s">
        <v>140</v>
      </c>
      <c r="AU1323" s="199" t="s">
        <v>77</v>
      </c>
      <c r="AV1323" s="13" t="s">
        <v>138</v>
      </c>
      <c r="AW1323" s="13" t="s">
        <v>34</v>
      </c>
      <c r="AX1323" s="13" t="s">
        <v>74</v>
      </c>
      <c r="AY1323" s="199" t="s">
        <v>131</v>
      </c>
    </row>
    <row r="1324" spans="2:65" s="1" customFormat="1" ht="22.5" customHeight="1">
      <c r="B1324" s="160"/>
      <c r="C1324" s="212" t="s">
        <v>1677</v>
      </c>
      <c r="D1324" s="212" t="s">
        <v>632</v>
      </c>
      <c r="E1324" s="213" t="s">
        <v>1678</v>
      </c>
      <c r="F1324" s="214" t="s">
        <v>1679</v>
      </c>
      <c r="G1324" s="215" t="s">
        <v>136</v>
      </c>
      <c r="H1324" s="216">
        <v>1.267</v>
      </c>
      <c r="I1324" s="217"/>
      <c r="J1324" s="218">
        <f>ROUND(I1324*H1324,2)</f>
        <v>0</v>
      </c>
      <c r="K1324" s="214" t="s">
        <v>137</v>
      </c>
      <c r="L1324" s="219"/>
      <c r="M1324" s="220" t="s">
        <v>19</v>
      </c>
      <c r="N1324" s="221" t="s">
        <v>41</v>
      </c>
      <c r="O1324" s="36"/>
      <c r="P1324" s="170">
        <f>O1324*H1324</f>
        <v>0</v>
      </c>
      <c r="Q1324" s="170">
        <v>0.55</v>
      </c>
      <c r="R1324" s="170">
        <f>Q1324*H1324</f>
        <v>0.69685</v>
      </c>
      <c r="S1324" s="170">
        <v>0</v>
      </c>
      <c r="T1324" s="171">
        <f>S1324*H1324</f>
        <v>0</v>
      </c>
      <c r="AR1324" s="18" t="s">
        <v>385</v>
      </c>
      <c r="AT1324" s="18" t="s">
        <v>632</v>
      </c>
      <c r="AU1324" s="18" t="s">
        <v>77</v>
      </c>
      <c r="AY1324" s="18" t="s">
        <v>131</v>
      </c>
      <c r="BE1324" s="172">
        <f>IF(N1324="základní",J1324,0)</f>
        <v>0</v>
      </c>
      <c r="BF1324" s="172">
        <f>IF(N1324="snížená",J1324,0)</f>
        <v>0</v>
      </c>
      <c r="BG1324" s="172">
        <f>IF(N1324="zákl. přenesená",J1324,0)</f>
        <v>0</v>
      </c>
      <c r="BH1324" s="172">
        <f>IF(N1324="sníž. přenesená",J1324,0)</f>
        <v>0</v>
      </c>
      <c r="BI1324" s="172">
        <f>IF(N1324="nulová",J1324,0)</f>
        <v>0</v>
      </c>
      <c r="BJ1324" s="18" t="s">
        <v>74</v>
      </c>
      <c r="BK1324" s="172">
        <f>ROUND(I1324*H1324,2)</f>
        <v>0</v>
      </c>
      <c r="BL1324" s="18" t="s">
        <v>253</v>
      </c>
      <c r="BM1324" s="18" t="s">
        <v>1680</v>
      </c>
    </row>
    <row r="1325" spans="2:47" s="1" customFormat="1" ht="27">
      <c r="B1325" s="35"/>
      <c r="D1325" s="174" t="s">
        <v>228</v>
      </c>
      <c r="F1325" s="203" t="s">
        <v>1681</v>
      </c>
      <c r="I1325" s="134"/>
      <c r="L1325" s="35"/>
      <c r="M1325" s="64"/>
      <c r="N1325" s="36"/>
      <c r="O1325" s="36"/>
      <c r="P1325" s="36"/>
      <c r="Q1325" s="36"/>
      <c r="R1325" s="36"/>
      <c r="S1325" s="36"/>
      <c r="T1325" s="65"/>
      <c r="AT1325" s="18" t="s">
        <v>228</v>
      </c>
      <c r="AU1325" s="18" t="s">
        <v>77</v>
      </c>
    </row>
    <row r="1326" spans="2:51" s="12" customFormat="1" ht="13.5">
      <c r="B1326" s="182"/>
      <c r="D1326" s="174" t="s">
        <v>140</v>
      </c>
      <c r="E1326" s="183" t="s">
        <v>19</v>
      </c>
      <c r="F1326" s="184" t="s">
        <v>1682</v>
      </c>
      <c r="H1326" s="185">
        <v>1.152</v>
      </c>
      <c r="I1326" s="186"/>
      <c r="L1326" s="182"/>
      <c r="M1326" s="187"/>
      <c r="N1326" s="188"/>
      <c r="O1326" s="188"/>
      <c r="P1326" s="188"/>
      <c r="Q1326" s="188"/>
      <c r="R1326" s="188"/>
      <c r="S1326" s="188"/>
      <c r="T1326" s="189"/>
      <c r="AT1326" s="183" t="s">
        <v>140</v>
      </c>
      <c r="AU1326" s="183" t="s">
        <v>77</v>
      </c>
      <c r="AV1326" s="12" t="s">
        <v>77</v>
      </c>
      <c r="AW1326" s="12" t="s">
        <v>34</v>
      </c>
      <c r="AX1326" s="12" t="s">
        <v>70</v>
      </c>
      <c r="AY1326" s="183" t="s">
        <v>131</v>
      </c>
    </row>
    <row r="1327" spans="2:51" s="13" customFormat="1" ht="13.5">
      <c r="B1327" s="190"/>
      <c r="D1327" s="174" t="s">
        <v>140</v>
      </c>
      <c r="E1327" s="200" t="s">
        <v>19</v>
      </c>
      <c r="F1327" s="201" t="s">
        <v>143</v>
      </c>
      <c r="H1327" s="202">
        <v>1.152</v>
      </c>
      <c r="I1327" s="195"/>
      <c r="L1327" s="190"/>
      <c r="M1327" s="196"/>
      <c r="N1327" s="197"/>
      <c r="O1327" s="197"/>
      <c r="P1327" s="197"/>
      <c r="Q1327" s="197"/>
      <c r="R1327" s="197"/>
      <c r="S1327" s="197"/>
      <c r="T1327" s="198"/>
      <c r="AT1327" s="199" t="s">
        <v>140</v>
      </c>
      <c r="AU1327" s="199" t="s">
        <v>77</v>
      </c>
      <c r="AV1327" s="13" t="s">
        <v>138</v>
      </c>
      <c r="AW1327" s="13" t="s">
        <v>34</v>
      </c>
      <c r="AX1327" s="13" t="s">
        <v>74</v>
      </c>
      <c r="AY1327" s="199" t="s">
        <v>131</v>
      </c>
    </row>
    <row r="1328" spans="2:51" s="12" customFormat="1" ht="13.5">
      <c r="B1328" s="182"/>
      <c r="D1328" s="191" t="s">
        <v>140</v>
      </c>
      <c r="F1328" s="222" t="s">
        <v>1683</v>
      </c>
      <c r="H1328" s="223">
        <v>1.267</v>
      </c>
      <c r="I1328" s="186"/>
      <c r="L1328" s="182"/>
      <c r="M1328" s="187"/>
      <c r="N1328" s="188"/>
      <c r="O1328" s="188"/>
      <c r="P1328" s="188"/>
      <c r="Q1328" s="188"/>
      <c r="R1328" s="188"/>
      <c r="S1328" s="188"/>
      <c r="T1328" s="189"/>
      <c r="AT1328" s="183" t="s">
        <v>140</v>
      </c>
      <c r="AU1328" s="183" t="s">
        <v>77</v>
      </c>
      <c r="AV1328" s="12" t="s">
        <v>77</v>
      </c>
      <c r="AW1328" s="12" t="s">
        <v>4</v>
      </c>
      <c r="AX1328" s="12" t="s">
        <v>74</v>
      </c>
      <c r="AY1328" s="183" t="s">
        <v>131</v>
      </c>
    </row>
    <row r="1329" spans="2:65" s="1" customFormat="1" ht="22.5" customHeight="1">
      <c r="B1329" s="160"/>
      <c r="C1329" s="161" t="s">
        <v>1684</v>
      </c>
      <c r="D1329" s="161" t="s">
        <v>133</v>
      </c>
      <c r="E1329" s="162" t="s">
        <v>1685</v>
      </c>
      <c r="F1329" s="163" t="s">
        <v>1686</v>
      </c>
      <c r="G1329" s="164" t="s">
        <v>488</v>
      </c>
      <c r="H1329" s="165">
        <v>150</v>
      </c>
      <c r="I1329" s="166"/>
      <c r="J1329" s="167">
        <f>ROUND(I1329*H1329,2)</f>
        <v>0</v>
      </c>
      <c r="K1329" s="163" t="s">
        <v>137</v>
      </c>
      <c r="L1329" s="35"/>
      <c r="M1329" s="168" t="s">
        <v>19</v>
      </c>
      <c r="N1329" s="169" t="s">
        <v>41</v>
      </c>
      <c r="O1329" s="36"/>
      <c r="P1329" s="170">
        <f>O1329*H1329</f>
        <v>0</v>
      </c>
      <c r="Q1329" s="170">
        <v>0</v>
      </c>
      <c r="R1329" s="170">
        <f>Q1329*H1329</f>
        <v>0</v>
      </c>
      <c r="S1329" s="170">
        <v>0</v>
      </c>
      <c r="T1329" s="171">
        <f>S1329*H1329</f>
        <v>0</v>
      </c>
      <c r="AR1329" s="18" t="s">
        <v>253</v>
      </c>
      <c r="AT1329" s="18" t="s">
        <v>133</v>
      </c>
      <c r="AU1329" s="18" t="s">
        <v>77</v>
      </c>
      <c r="AY1329" s="18" t="s">
        <v>131</v>
      </c>
      <c r="BE1329" s="172">
        <f>IF(N1329="základní",J1329,0)</f>
        <v>0</v>
      </c>
      <c r="BF1329" s="172">
        <f>IF(N1329="snížená",J1329,0)</f>
        <v>0</v>
      </c>
      <c r="BG1329" s="172">
        <f>IF(N1329="zákl. přenesená",J1329,0)</f>
        <v>0</v>
      </c>
      <c r="BH1329" s="172">
        <f>IF(N1329="sníž. přenesená",J1329,0)</f>
        <v>0</v>
      </c>
      <c r="BI1329" s="172">
        <f>IF(N1329="nulová",J1329,0)</f>
        <v>0</v>
      </c>
      <c r="BJ1329" s="18" t="s">
        <v>74</v>
      </c>
      <c r="BK1329" s="172">
        <f>ROUND(I1329*H1329,2)</f>
        <v>0</v>
      </c>
      <c r="BL1329" s="18" t="s">
        <v>253</v>
      </c>
      <c r="BM1329" s="18" t="s">
        <v>1687</v>
      </c>
    </row>
    <row r="1330" spans="2:47" s="1" customFormat="1" ht="13.5">
      <c r="B1330" s="35"/>
      <c r="D1330" s="174" t="s">
        <v>228</v>
      </c>
      <c r="F1330" s="203" t="s">
        <v>1688</v>
      </c>
      <c r="I1330" s="134"/>
      <c r="L1330" s="35"/>
      <c r="M1330" s="64"/>
      <c r="N1330" s="36"/>
      <c r="O1330" s="36"/>
      <c r="P1330" s="36"/>
      <c r="Q1330" s="36"/>
      <c r="R1330" s="36"/>
      <c r="S1330" s="36"/>
      <c r="T1330" s="65"/>
      <c r="AT1330" s="18" t="s">
        <v>228</v>
      </c>
      <c r="AU1330" s="18" t="s">
        <v>77</v>
      </c>
    </row>
    <row r="1331" spans="2:51" s="11" customFormat="1" ht="13.5">
      <c r="B1331" s="173"/>
      <c r="D1331" s="174" t="s">
        <v>140</v>
      </c>
      <c r="E1331" s="175" t="s">
        <v>19</v>
      </c>
      <c r="F1331" s="176" t="s">
        <v>1689</v>
      </c>
      <c r="H1331" s="177" t="s">
        <v>19</v>
      </c>
      <c r="I1331" s="178"/>
      <c r="L1331" s="173"/>
      <c r="M1331" s="179"/>
      <c r="N1331" s="180"/>
      <c r="O1331" s="180"/>
      <c r="P1331" s="180"/>
      <c r="Q1331" s="180"/>
      <c r="R1331" s="180"/>
      <c r="S1331" s="180"/>
      <c r="T1331" s="181"/>
      <c r="AT1331" s="177" t="s">
        <v>140</v>
      </c>
      <c r="AU1331" s="177" t="s">
        <v>77</v>
      </c>
      <c r="AV1331" s="11" t="s">
        <v>74</v>
      </c>
      <c r="AW1331" s="11" t="s">
        <v>34</v>
      </c>
      <c r="AX1331" s="11" t="s">
        <v>70</v>
      </c>
      <c r="AY1331" s="177" t="s">
        <v>131</v>
      </c>
    </row>
    <row r="1332" spans="2:51" s="12" customFormat="1" ht="13.5">
      <c r="B1332" s="182"/>
      <c r="D1332" s="174" t="s">
        <v>140</v>
      </c>
      <c r="E1332" s="183" t="s">
        <v>19</v>
      </c>
      <c r="F1332" s="184" t="s">
        <v>1115</v>
      </c>
      <c r="H1332" s="185">
        <v>150</v>
      </c>
      <c r="I1332" s="186"/>
      <c r="L1332" s="182"/>
      <c r="M1332" s="187"/>
      <c r="N1332" s="188"/>
      <c r="O1332" s="188"/>
      <c r="P1332" s="188"/>
      <c r="Q1332" s="188"/>
      <c r="R1332" s="188"/>
      <c r="S1332" s="188"/>
      <c r="T1332" s="189"/>
      <c r="AT1332" s="183" t="s">
        <v>140</v>
      </c>
      <c r="AU1332" s="183" t="s">
        <v>77</v>
      </c>
      <c r="AV1332" s="12" t="s">
        <v>77</v>
      </c>
      <c r="AW1332" s="12" t="s">
        <v>34</v>
      </c>
      <c r="AX1332" s="12" t="s">
        <v>70</v>
      </c>
      <c r="AY1332" s="183" t="s">
        <v>131</v>
      </c>
    </row>
    <row r="1333" spans="2:51" s="13" customFormat="1" ht="13.5">
      <c r="B1333" s="190"/>
      <c r="D1333" s="191" t="s">
        <v>140</v>
      </c>
      <c r="E1333" s="192" t="s">
        <v>19</v>
      </c>
      <c r="F1333" s="193" t="s">
        <v>143</v>
      </c>
      <c r="H1333" s="194">
        <v>150</v>
      </c>
      <c r="I1333" s="195"/>
      <c r="L1333" s="190"/>
      <c r="M1333" s="196"/>
      <c r="N1333" s="197"/>
      <c r="O1333" s="197"/>
      <c r="P1333" s="197"/>
      <c r="Q1333" s="197"/>
      <c r="R1333" s="197"/>
      <c r="S1333" s="197"/>
      <c r="T1333" s="198"/>
      <c r="AT1333" s="199" t="s">
        <v>140</v>
      </c>
      <c r="AU1333" s="199" t="s">
        <v>77</v>
      </c>
      <c r="AV1333" s="13" t="s">
        <v>138</v>
      </c>
      <c r="AW1333" s="13" t="s">
        <v>34</v>
      </c>
      <c r="AX1333" s="13" t="s">
        <v>74</v>
      </c>
      <c r="AY1333" s="199" t="s">
        <v>131</v>
      </c>
    </row>
    <row r="1334" spans="2:65" s="1" customFormat="1" ht="22.5" customHeight="1">
      <c r="B1334" s="160"/>
      <c r="C1334" s="212" t="s">
        <v>1690</v>
      </c>
      <c r="D1334" s="212" t="s">
        <v>632</v>
      </c>
      <c r="E1334" s="213" t="s">
        <v>1678</v>
      </c>
      <c r="F1334" s="214" t="s">
        <v>1679</v>
      </c>
      <c r="G1334" s="215" t="s">
        <v>136</v>
      </c>
      <c r="H1334" s="216">
        <v>0.396</v>
      </c>
      <c r="I1334" s="217"/>
      <c r="J1334" s="218">
        <f>ROUND(I1334*H1334,2)</f>
        <v>0</v>
      </c>
      <c r="K1334" s="214" t="s">
        <v>137</v>
      </c>
      <c r="L1334" s="219"/>
      <c r="M1334" s="220" t="s">
        <v>19</v>
      </c>
      <c r="N1334" s="221" t="s">
        <v>41</v>
      </c>
      <c r="O1334" s="36"/>
      <c r="P1334" s="170">
        <f>O1334*H1334</f>
        <v>0</v>
      </c>
      <c r="Q1334" s="170">
        <v>0.55</v>
      </c>
      <c r="R1334" s="170">
        <f>Q1334*H1334</f>
        <v>0.21780000000000002</v>
      </c>
      <c r="S1334" s="170">
        <v>0</v>
      </c>
      <c r="T1334" s="171">
        <f>S1334*H1334</f>
        <v>0</v>
      </c>
      <c r="AR1334" s="18" t="s">
        <v>385</v>
      </c>
      <c r="AT1334" s="18" t="s">
        <v>632</v>
      </c>
      <c r="AU1334" s="18" t="s">
        <v>77</v>
      </c>
      <c r="AY1334" s="18" t="s">
        <v>131</v>
      </c>
      <c r="BE1334" s="172">
        <f>IF(N1334="základní",J1334,0)</f>
        <v>0</v>
      </c>
      <c r="BF1334" s="172">
        <f>IF(N1334="snížená",J1334,0)</f>
        <v>0</v>
      </c>
      <c r="BG1334" s="172">
        <f>IF(N1334="zákl. přenesená",J1334,0)</f>
        <v>0</v>
      </c>
      <c r="BH1334" s="172">
        <f>IF(N1334="sníž. přenesená",J1334,0)</f>
        <v>0</v>
      </c>
      <c r="BI1334" s="172">
        <f>IF(N1334="nulová",J1334,0)</f>
        <v>0</v>
      </c>
      <c r="BJ1334" s="18" t="s">
        <v>74</v>
      </c>
      <c r="BK1334" s="172">
        <f>ROUND(I1334*H1334,2)</f>
        <v>0</v>
      </c>
      <c r="BL1334" s="18" t="s">
        <v>253</v>
      </c>
      <c r="BM1334" s="18" t="s">
        <v>1691</v>
      </c>
    </row>
    <row r="1335" spans="2:47" s="1" customFormat="1" ht="27">
      <c r="B1335" s="35"/>
      <c r="D1335" s="174" t="s">
        <v>228</v>
      </c>
      <c r="F1335" s="203" t="s">
        <v>1681</v>
      </c>
      <c r="I1335" s="134"/>
      <c r="L1335" s="35"/>
      <c r="M1335" s="64"/>
      <c r="N1335" s="36"/>
      <c r="O1335" s="36"/>
      <c r="P1335" s="36"/>
      <c r="Q1335" s="36"/>
      <c r="R1335" s="36"/>
      <c r="S1335" s="36"/>
      <c r="T1335" s="65"/>
      <c r="AT1335" s="18" t="s">
        <v>228</v>
      </c>
      <c r="AU1335" s="18" t="s">
        <v>77</v>
      </c>
    </row>
    <row r="1336" spans="2:51" s="11" customFormat="1" ht="13.5">
      <c r="B1336" s="173"/>
      <c r="D1336" s="174" t="s">
        <v>140</v>
      </c>
      <c r="E1336" s="175" t="s">
        <v>19</v>
      </c>
      <c r="F1336" s="176" t="s">
        <v>1689</v>
      </c>
      <c r="H1336" s="177" t="s">
        <v>19</v>
      </c>
      <c r="I1336" s="178"/>
      <c r="L1336" s="173"/>
      <c r="M1336" s="179"/>
      <c r="N1336" s="180"/>
      <c r="O1336" s="180"/>
      <c r="P1336" s="180"/>
      <c r="Q1336" s="180"/>
      <c r="R1336" s="180"/>
      <c r="S1336" s="180"/>
      <c r="T1336" s="181"/>
      <c r="AT1336" s="177" t="s">
        <v>140</v>
      </c>
      <c r="AU1336" s="177" t="s">
        <v>77</v>
      </c>
      <c r="AV1336" s="11" t="s">
        <v>74</v>
      </c>
      <c r="AW1336" s="11" t="s">
        <v>34</v>
      </c>
      <c r="AX1336" s="11" t="s">
        <v>70</v>
      </c>
      <c r="AY1336" s="177" t="s">
        <v>131</v>
      </c>
    </row>
    <row r="1337" spans="2:51" s="12" customFormat="1" ht="13.5">
      <c r="B1337" s="182"/>
      <c r="D1337" s="174" t="s">
        <v>140</v>
      </c>
      <c r="E1337" s="183" t="s">
        <v>19</v>
      </c>
      <c r="F1337" s="184" t="s">
        <v>1692</v>
      </c>
      <c r="H1337" s="185">
        <v>0.36</v>
      </c>
      <c r="I1337" s="186"/>
      <c r="L1337" s="182"/>
      <c r="M1337" s="187"/>
      <c r="N1337" s="188"/>
      <c r="O1337" s="188"/>
      <c r="P1337" s="188"/>
      <c r="Q1337" s="188"/>
      <c r="R1337" s="188"/>
      <c r="S1337" s="188"/>
      <c r="T1337" s="189"/>
      <c r="AT1337" s="183" t="s">
        <v>140</v>
      </c>
      <c r="AU1337" s="183" t="s">
        <v>77</v>
      </c>
      <c r="AV1337" s="12" t="s">
        <v>77</v>
      </c>
      <c r="AW1337" s="12" t="s">
        <v>34</v>
      </c>
      <c r="AX1337" s="12" t="s">
        <v>70</v>
      </c>
      <c r="AY1337" s="183" t="s">
        <v>131</v>
      </c>
    </row>
    <row r="1338" spans="2:51" s="13" customFormat="1" ht="13.5">
      <c r="B1338" s="190"/>
      <c r="D1338" s="174" t="s">
        <v>140</v>
      </c>
      <c r="E1338" s="200" t="s">
        <v>19</v>
      </c>
      <c r="F1338" s="201" t="s">
        <v>143</v>
      </c>
      <c r="H1338" s="202">
        <v>0.36</v>
      </c>
      <c r="I1338" s="195"/>
      <c r="L1338" s="190"/>
      <c r="M1338" s="196"/>
      <c r="N1338" s="197"/>
      <c r="O1338" s="197"/>
      <c r="P1338" s="197"/>
      <c r="Q1338" s="197"/>
      <c r="R1338" s="197"/>
      <c r="S1338" s="197"/>
      <c r="T1338" s="198"/>
      <c r="AT1338" s="199" t="s">
        <v>140</v>
      </c>
      <c r="AU1338" s="199" t="s">
        <v>77</v>
      </c>
      <c r="AV1338" s="13" t="s">
        <v>138</v>
      </c>
      <c r="AW1338" s="13" t="s">
        <v>34</v>
      </c>
      <c r="AX1338" s="13" t="s">
        <v>74</v>
      </c>
      <c r="AY1338" s="199" t="s">
        <v>131</v>
      </c>
    </row>
    <row r="1339" spans="2:51" s="12" customFormat="1" ht="13.5">
      <c r="B1339" s="182"/>
      <c r="D1339" s="191" t="s">
        <v>140</v>
      </c>
      <c r="F1339" s="222" t="s">
        <v>1693</v>
      </c>
      <c r="H1339" s="223">
        <v>0.396</v>
      </c>
      <c r="I1339" s="186"/>
      <c r="L1339" s="182"/>
      <c r="M1339" s="187"/>
      <c r="N1339" s="188"/>
      <c r="O1339" s="188"/>
      <c r="P1339" s="188"/>
      <c r="Q1339" s="188"/>
      <c r="R1339" s="188"/>
      <c r="S1339" s="188"/>
      <c r="T1339" s="189"/>
      <c r="AT1339" s="183" t="s">
        <v>140</v>
      </c>
      <c r="AU1339" s="183" t="s">
        <v>77</v>
      </c>
      <c r="AV1339" s="12" t="s">
        <v>77</v>
      </c>
      <c r="AW1339" s="12" t="s">
        <v>4</v>
      </c>
      <c r="AX1339" s="12" t="s">
        <v>74</v>
      </c>
      <c r="AY1339" s="183" t="s">
        <v>131</v>
      </c>
    </row>
    <row r="1340" spans="2:65" s="1" customFormat="1" ht="22.5" customHeight="1">
      <c r="B1340" s="160"/>
      <c r="C1340" s="161" t="s">
        <v>1694</v>
      </c>
      <c r="D1340" s="161" t="s">
        <v>133</v>
      </c>
      <c r="E1340" s="162" t="s">
        <v>1695</v>
      </c>
      <c r="F1340" s="163" t="s">
        <v>1696</v>
      </c>
      <c r="G1340" s="164" t="s">
        <v>136</v>
      </c>
      <c r="H1340" s="165">
        <v>5.29</v>
      </c>
      <c r="I1340" s="166"/>
      <c r="J1340" s="167">
        <f>ROUND(I1340*H1340,2)</f>
        <v>0</v>
      </c>
      <c r="K1340" s="163" t="s">
        <v>137</v>
      </c>
      <c r="L1340" s="35"/>
      <c r="M1340" s="168" t="s">
        <v>19</v>
      </c>
      <c r="N1340" s="169" t="s">
        <v>41</v>
      </c>
      <c r="O1340" s="36"/>
      <c r="P1340" s="170">
        <f>O1340*H1340</f>
        <v>0</v>
      </c>
      <c r="Q1340" s="170">
        <v>0.02431</v>
      </c>
      <c r="R1340" s="170">
        <f>Q1340*H1340</f>
        <v>0.1285999</v>
      </c>
      <c r="S1340" s="170">
        <v>0</v>
      </c>
      <c r="T1340" s="171">
        <f>S1340*H1340</f>
        <v>0</v>
      </c>
      <c r="AR1340" s="18" t="s">
        <v>253</v>
      </c>
      <c r="AT1340" s="18" t="s">
        <v>133</v>
      </c>
      <c r="AU1340" s="18" t="s">
        <v>77</v>
      </c>
      <c r="AY1340" s="18" t="s">
        <v>131</v>
      </c>
      <c r="BE1340" s="172">
        <f>IF(N1340="základní",J1340,0)</f>
        <v>0</v>
      </c>
      <c r="BF1340" s="172">
        <f>IF(N1340="snížená",J1340,0)</f>
        <v>0</v>
      </c>
      <c r="BG1340" s="172">
        <f>IF(N1340="zákl. přenesená",J1340,0)</f>
        <v>0</v>
      </c>
      <c r="BH1340" s="172">
        <f>IF(N1340="sníž. přenesená",J1340,0)</f>
        <v>0</v>
      </c>
      <c r="BI1340" s="172">
        <f>IF(N1340="nulová",J1340,0)</f>
        <v>0</v>
      </c>
      <c r="BJ1340" s="18" t="s">
        <v>74</v>
      </c>
      <c r="BK1340" s="172">
        <f>ROUND(I1340*H1340,2)</f>
        <v>0</v>
      </c>
      <c r="BL1340" s="18" t="s">
        <v>253</v>
      </c>
      <c r="BM1340" s="18" t="s">
        <v>1697</v>
      </c>
    </row>
    <row r="1341" spans="2:47" s="1" customFormat="1" ht="27">
      <c r="B1341" s="35"/>
      <c r="D1341" s="191" t="s">
        <v>228</v>
      </c>
      <c r="F1341" s="225" t="s">
        <v>1698</v>
      </c>
      <c r="I1341" s="134"/>
      <c r="L1341" s="35"/>
      <c r="M1341" s="64"/>
      <c r="N1341" s="36"/>
      <c r="O1341" s="36"/>
      <c r="P1341" s="36"/>
      <c r="Q1341" s="36"/>
      <c r="R1341" s="36"/>
      <c r="S1341" s="36"/>
      <c r="T1341" s="65"/>
      <c r="AT1341" s="18" t="s">
        <v>228</v>
      </c>
      <c r="AU1341" s="18" t="s">
        <v>77</v>
      </c>
    </row>
    <row r="1342" spans="2:65" s="1" customFormat="1" ht="22.5" customHeight="1">
      <c r="B1342" s="160"/>
      <c r="C1342" s="161" t="s">
        <v>1699</v>
      </c>
      <c r="D1342" s="161" t="s">
        <v>133</v>
      </c>
      <c r="E1342" s="162" t="s">
        <v>1700</v>
      </c>
      <c r="F1342" s="163" t="s">
        <v>1701</v>
      </c>
      <c r="G1342" s="164" t="s">
        <v>212</v>
      </c>
      <c r="H1342" s="165">
        <v>22.484</v>
      </c>
      <c r="I1342" s="166"/>
      <c r="J1342" s="167">
        <f>ROUND(I1342*H1342,2)</f>
        <v>0</v>
      </c>
      <c r="K1342" s="163" t="s">
        <v>137</v>
      </c>
      <c r="L1342" s="35"/>
      <c r="M1342" s="168" t="s">
        <v>19</v>
      </c>
      <c r="N1342" s="169" t="s">
        <v>41</v>
      </c>
      <c r="O1342" s="36"/>
      <c r="P1342" s="170">
        <f>O1342*H1342</f>
        <v>0</v>
      </c>
      <c r="Q1342" s="170">
        <v>0</v>
      </c>
      <c r="R1342" s="170">
        <f>Q1342*H1342</f>
        <v>0</v>
      </c>
      <c r="S1342" s="170">
        <v>0</v>
      </c>
      <c r="T1342" s="171">
        <f>S1342*H1342</f>
        <v>0</v>
      </c>
      <c r="AR1342" s="18" t="s">
        <v>253</v>
      </c>
      <c r="AT1342" s="18" t="s">
        <v>133</v>
      </c>
      <c r="AU1342" s="18" t="s">
        <v>77</v>
      </c>
      <c r="AY1342" s="18" t="s">
        <v>131</v>
      </c>
      <c r="BE1342" s="172">
        <f>IF(N1342="základní",J1342,0)</f>
        <v>0</v>
      </c>
      <c r="BF1342" s="172">
        <f>IF(N1342="snížená",J1342,0)</f>
        <v>0</v>
      </c>
      <c r="BG1342" s="172">
        <f>IF(N1342="zákl. přenesená",J1342,0)</f>
        <v>0</v>
      </c>
      <c r="BH1342" s="172">
        <f>IF(N1342="sníž. přenesená",J1342,0)</f>
        <v>0</v>
      </c>
      <c r="BI1342" s="172">
        <f>IF(N1342="nulová",J1342,0)</f>
        <v>0</v>
      </c>
      <c r="BJ1342" s="18" t="s">
        <v>74</v>
      </c>
      <c r="BK1342" s="172">
        <f>ROUND(I1342*H1342,2)</f>
        <v>0</v>
      </c>
      <c r="BL1342" s="18" t="s">
        <v>253</v>
      </c>
      <c r="BM1342" s="18" t="s">
        <v>1702</v>
      </c>
    </row>
    <row r="1343" spans="2:47" s="1" customFormat="1" ht="27">
      <c r="B1343" s="35"/>
      <c r="D1343" s="174" t="s">
        <v>228</v>
      </c>
      <c r="F1343" s="203" t="s">
        <v>1703</v>
      </c>
      <c r="I1343" s="134"/>
      <c r="L1343" s="35"/>
      <c r="M1343" s="64"/>
      <c r="N1343" s="36"/>
      <c r="O1343" s="36"/>
      <c r="P1343" s="36"/>
      <c r="Q1343" s="36"/>
      <c r="R1343" s="36"/>
      <c r="S1343" s="36"/>
      <c r="T1343" s="65"/>
      <c r="AT1343" s="18" t="s">
        <v>228</v>
      </c>
      <c r="AU1343" s="18" t="s">
        <v>77</v>
      </c>
    </row>
    <row r="1344" spans="2:51" s="12" customFormat="1" ht="13.5">
      <c r="B1344" s="182"/>
      <c r="D1344" s="174" t="s">
        <v>140</v>
      </c>
      <c r="E1344" s="183" t="s">
        <v>19</v>
      </c>
      <c r="F1344" s="184" t="s">
        <v>1704</v>
      </c>
      <c r="H1344" s="185">
        <v>8.964</v>
      </c>
      <c r="I1344" s="186"/>
      <c r="L1344" s="182"/>
      <c r="M1344" s="187"/>
      <c r="N1344" s="188"/>
      <c r="O1344" s="188"/>
      <c r="P1344" s="188"/>
      <c r="Q1344" s="188"/>
      <c r="R1344" s="188"/>
      <c r="S1344" s="188"/>
      <c r="T1344" s="189"/>
      <c r="AT1344" s="183" t="s">
        <v>140</v>
      </c>
      <c r="AU1344" s="183" t="s">
        <v>77</v>
      </c>
      <c r="AV1344" s="12" t="s">
        <v>77</v>
      </c>
      <c r="AW1344" s="12" t="s">
        <v>34</v>
      </c>
      <c r="AX1344" s="12" t="s">
        <v>70</v>
      </c>
      <c r="AY1344" s="183" t="s">
        <v>131</v>
      </c>
    </row>
    <row r="1345" spans="2:51" s="12" customFormat="1" ht="13.5">
      <c r="B1345" s="182"/>
      <c r="D1345" s="174" t="s">
        <v>140</v>
      </c>
      <c r="E1345" s="183" t="s">
        <v>19</v>
      </c>
      <c r="F1345" s="184" t="s">
        <v>1705</v>
      </c>
      <c r="H1345" s="185">
        <v>8.64</v>
      </c>
      <c r="I1345" s="186"/>
      <c r="L1345" s="182"/>
      <c r="M1345" s="187"/>
      <c r="N1345" s="188"/>
      <c r="O1345" s="188"/>
      <c r="P1345" s="188"/>
      <c r="Q1345" s="188"/>
      <c r="R1345" s="188"/>
      <c r="S1345" s="188"/>
      <c r="T1345" s="189"/>
      <c r="AT1345" s="183" t="s">
        <v>140</v>
      </c>
      <c r="AU1345" s="183" t="s">
        <v>77</v>
      </c>
      <c r="AV1345" s="12" t="s">
        <v>77</v>
      </c>
      <c r="AW1345" s="12" t="s">
        <v>34</v>
      </c>
      <c r="AX1345" s="12" t="s">
        <v>70</v>
      </c>
      <c r="AY1345" s="183" t="s">
        <v>131</v>
      </c>
    </row>
    <row r="1346" spans="2:51" s="12" customFormat="1" ht="13.5">
      <c r="B1346" s="182"/>
      <c r="D1346" s="174" t="s">
        <v>140</v>
      </c>
      <c r="E1346" s="183" t="s">
        <v>19</v>
      </c>
      <c r="F1346" s="184" t="s">
        <v>1706</v>
      </c>
      <c r="H1346" s="185">
        <v>1.8</v>
      </c>
      <c r="I1346" s="186"/>
      <c r="L1346" s="182"/>
      <c r="M1346" s="187"/>
      <c r="N1346" s="188"/>
      <c r="O1346" s="188"/>
      <c r="P1346" s="188"/>
      <c r="Q1346" s="188"/>
      <c r="R1346" s="188"/>
      <c r="S1346" s="188"/>
      <c r="T1346" s="189"/>
      <c r="AT1346" s="183" t="s">
        <v>140</v>
      </c>
      <c r="AU1346" s="183" t="s">
        <v>77</v>
      </c>
      <c r="AV1346" s="12" t="s">
        <v>77</v>
      </c>
      <c r="AW1346" s="12" t="s">
        <v>34</v>
      </c>
      <c r="AX1346" s="12" t="s">
        <v>70</v>
      </c>
      <c r="AY1346" s="183" t="s">
        <v>131</v>
      </c>
    </row>
    <row r="1347" spans="2:51" s="12" customFormat="1" ht="13.5">
      <c r="B1347" s="182"/>
      <c r="D1347" s="174" t="s">
        <v>140</v>
      </c>
      <c r="E1347" s="183" t="s">
        <v>19</v>
      </c>
      <c r="F1347" s="184" t="s">
        <v>1707</v>
      </c>
      <c r="H1347" s="185">
        <v>3.08</v>
      </c>
      <c r="I1347" s="186"/>
      <c r="L1347" s="182"/>
      <c r="M1347" s="187"/>
      <c r="N1347" s="188"/>
      <c r="O1347" s="188"/>
      <c r="P1347" s="188"/>
      <c r="Q1347" s="188"/>
      <c r="R1347" s="188"/>
      <c r="S1347" s="188"/>
      <c r="T1347" s="189"/>
      <c r="AT1347" s="183" t="s">
        <v>140</v>
      </c>
      <c r="AU1347" s="183" t="s">
        <v>77</v>
      </c>
      <c r="AV1347" s="12" t="s">
        <v>77</v>
      </c>
      <c r="AW1347" s="12" t="s">
        <v>34</v>
      </c>
      <c r="AX1347" s="12" t="s">
        <v>70</v>
      </c>
      <c r="AY1347" s="183" t="s">
        <v>131</v>
      </c>
    </row>
    <row r="1348" spans="2:51" s="13" customFormat="1" ht="13.5">
      <c r="B1348" s="190"/>
      <c r="D1348" s="191" t="s">
        <v>140</v>
      </c>
      <c r="E1348" s="192" t="s">
        <v>19</v>
      </c>
      <c r="F1348" s="193" t="s">
        <v>143</v>
      </c>
      <c r="H1348" s="194">
        <v>22.484</v>
      </c>
      <c r="I1348" s="195"/>
      <c r="L1348" s="190"/>
      <c r="M1348" s="196"/>
      <c r="N1348" s="197"/>
      <c r="O1348" s="197"/>
      <c r="P1348" s="197"/>
      <c r="Q1348" s="197"/>
      <c r="R1348" s="197"/>
      <c r="S1348" s="197"/>
      <c r="T1348" s="198"/>
      <c r="AT1348" s="199" t="s">
        <v>140</v>
      </c>
      <c r="AU1348" s="199" t="s">
        <v>77</v>
      </c>
      <c r="AV1348" s="13" t="s">
        <v>138</v>
      </c>
      <c r="AW1348" s="13" t="s">
        <v>34</v>
      </c>
      <c r="AX1348" s="13" t="s">
        <v>74</v>
      </c>
      <c r="AY1348" s="199" t="s">
        <v>131</v>
      </c>
    </row>
    <row r="1349" spans="2:65" s="1" customFormat="1" ht="22.5" customHeight="1">
      <c r="B1349" s="160"/>
      <c r="C1349" s="212" t="s">
        <v>1708</v>
      </c>
      <c r="D1349" s="212" t="s">
        <v>632</v>
      </c>
      <c r="E1349" s="213" t="s">
        <v>1709</v>
      </c>
      <c r="F1349" s="214" t="s">
        <v>1710</v>
      </c>
      <c r="G1349" s="215" t="s">
        <v>212</v>
      </c>
      <c r="H1349" s="216">
        <v>24.732</v>
      </c>
      <c r="I1349" s="217"/>
      <c r="J1349" s="218">
        <f>ROUND(I1349*H1349,2)</f>
        <v>0</v>
      </c>
      <c r="K1349" s="214" t="s">
        <v>137</v>
      </c>
      <c r="L1349" s="219"/>
      <c r="M1349" s="220" t="s">
        <v>19</v>
      </c>
      <c r="N1349" s="221" t="s">
        <v>41</v>
      </c>
      <c r="O1349" s="36"/>
      <c r="P1349" s="170">
        <f>O1349*H1349</f>
        <v>0</v>
      </c>
      <c r="Q1349" s="170">
        <v>0.00735</v>
      </c>
      <c r="R1349" s="170">
        <f>Q1349*H1349</f>
        <v>0.1817802</v>
      </c>
      <c r="S1349" s="170">
        <v>0</v>
      </c>
      <c r="T1349" s="171">
        <f>S1349*H1349</f>
        <v>0</v>
      </c>
      <c r="AR1349" s="18" t="s">
        <v>385</v>
      </c>
      <c r="AT1349" s="18" t="s">
        <v>632</v>
      </c>
      <c r="AU1349" s="18" t="s">
        <v>77</v>
      </c>
      <c r="AY1349" s="18" t="s">
        <v>131</v>
      </c>
      <c r="BE1349" s="172">
        <f>IF(N1349="základní",J1349,0)</f>
        <v>0</v>
      </c>
      <c r="BF1349" s="172">
        <f>IF(N1349="snížená",J1349,0)</f>
        <v>0</v>
      </c>
      <c r="BG1349" s="172">
        <f>IF(N1349="zákl. přenesená",J1349,0)</f>
        <v>0</v>
      </c>
      <c r="BH1349" s="172">
        <f>IF(N1349="sníž. přenesená",J1349,0)</f>
        <v>0</v>
      </c>
      <c r="BI1349" s="172">
        <f>IF(N1349="nulová",J1349,0)</f>
        <v>0</v>
      </c>
      <c r="BJ1349" s="18" t="s">
        <v>74</v>
      </c>
      <c r="BK1349" s="172">
        <f>ROUND(I1349*H1349,2)</f>
        <v>0</v>
      </c>
      <c r="BL1349" s="18" t="s">
        <v>253</v>
      </c>
      <c r="BM1349" s="18" t="s">
        <v>1711</v>
      </c>
    </row>
    <row r="1350" spans="2:47" s="1" customFormat="1" ht="40.5">
      <c r="B1350" s="35"/>
      <c r="D1350" s="174" t="s">
        <v>228</v>
      </c>
      <c r="F1350" s="203" t="s">
        <v>1712</v>
      </c>
      <c r="I1350" s="134"/>
      <c r="L1350" s="35"/>
      <c r="M1350" s="64"/>
      <c r="N1350" s="36"/>
      <c r="O1350" s="36"/>
      <c r="P1350" s="36"/>
      <c r="Q1350" s="36"/>
      <c r="R1350" s="36"/>
      <c r="S1350" s="36"/>
      <c r="T1350" s="65"/>
      <c r="AT1350" s="18" t="s">
        <v>228</v>
      </c>
      <c r="AU1350" s="18" t="s">
        <v>77</v>
      </c>
    </row>
    <row r="1351" spans="2:51" s="12" customFormat="1" ht="13.5">
      <c r="B1351" s="182"/>
      <c r="D1351" s="191" t="s">
        <v>140</v>
      </c>
      <c r="F1351" s="222" t="s">
        <v>1713</v>
      </c>
      <c r="H1351" s="223">
        <v>24.732</v>
      </c>
      <c r="I1351" s="186"/>
      <c r="L1351" s="182"/>
      <c r="M1351" s="187"/>
      <c r="N1351" s="188"/>
      <c r="O1351" s="188"/>
      <c r="P1351" s="188"/>
      <c r="Q1351" s="188"/>
      <c r="R1351" s="188"/>
      <c r="S1351" s="188"/>
      <c r="T1351" s="189"/>
      <c r="AT1351" s="183" t="s">
        <v>140</v>
      </c>
      <c r="AU1351" s="183" t="s">
        <v>77</v>
      </c>
      <c r="AV1351" s="12" t="s">
        <v>77</v>
      </c>
      <c r="AW1351" s="12" t="s">
        <v>4</v>
      </c>
      <c r="AX1351" s="12" t="s">
        <v>74</v>
      </c>
      <c r="AY1351" s="183" t="s">
        <v>131</v>
      </c>
    </row>
    <row r="1352" spans="2:65" s="1" customFormat="1" ht="22.5" customHeight="1">
      <c r="B1352" s="160"/>
      <c r="C1352" s="161" t="s">
        <v>1714</v>
      </c>
      <c r="D1352" s="161" t="s">
        <v>133</v>
      </c>
      <c r="E1352" s="162" t="s">
        <v>1715</v>
      </c>
      <c r="F1352" s="163" t="s">
        <v>1716</v>
      </c>
      <c r="G1352" s="164" t="s">
        <v>1035</v>
      </c>
      <c r="H1352" s="224"/>
      <c r="I1352" s="166"/>
      <c r="J1352" s="167">
        <f>ROUND(I1352*H1352,2)</f>
        <v>0</v>
      </c>
      <c r="K1352" s="163" t="s">
        <v>137</v>
      </c>
      <c r="L1352" s="35"/>
      <c r="M1352" s="168" t="s">
        <v>19</v>
      </c>
      <c r="N1352" s="169" t="s">
        <v>41</v>
      </c>
      <c r="O1352" s="36"/>
      <c r="P1352" s="170">
        <f>O1352*H1352</f>
        <v>0</v>
      </c>
      <c r="Q1352" s="170">
        <v>0</v>
      </c>
      <c r="R1352" s="170">
        <f>Q1352*H1352</f>
        <v>0</v>
      </c>
      <c r="S1352" s="170">
        <v>0</v>
      </c>
      <c r="T1352" s="171">
        <f>S1352*H1352</f>
        <v>0</v>
      </c>
      <c r="AR1352" s="18" t="s">
        <v>253</v>
      </c>
      <c r="AT1352" s="18" t="s">
        <v>133</v>
      </c>
      <c r="AU1352" s="18" t="s">
        <v>77</v>
      </c>
      <c r="AY1352" s="18" t="s">
        <v>131</v>
      </c>
      <c r="BE1352" s="172">
        <f>IF(N1352="základní",J1352,0)</f>
        <v>0</v>
      </c>
      <c r="BF1352" s="172">
        <f>IF(N1352="snížená",J1352,0)</f>
        <v>0</v>
      </c>
      <c r="BG1352" s="172">
        <f>IF(N1352="zákl. přenesená",J1352,0)</f>
        <v>0</v>
      </c>
      <c r="BH1352" s="172">
        <f>IF(N1352="sníž. přenesená",J1352,0)</f>
        <v>0</v>
      </c>
      <c r="BI1352" s="172">
        <f>IF(N1352="nulová",J1352,0)</f>
        <v>0</v>
      </c>
      <c r="BJ1352" s="18" t="s">
        <v>74</v>
      </c>
      <c r="BK1352" s="172">
        <f>ROUND(I1352*H1352,2)</f>
        <v>0</v>
      </c>
      <c r="BL1352" s="18" t="s">
        <v>253</v>
      </c>
      <c r="BM1352" s="18" t="s">
        <v>1717</v>
      </c>
    </row>
    <row r="1353" spans="2:65" s="1" customFormat="1" ht="22.5" customHeight="1">
      <c r="B1353" s="160"/>
      <c r="C1353" s="161" t="s">
        <v>1718</v>
      </c>
      <c r="D1353" s="161" t="s">
        <v>133</v>
      </c>
      <c r="E1353" s="162" t="s">
        <v>1715</v>
      </c>
      <c r="F1353" s="163" t="s">
        <v>1716</v>
      </c>
      <c r="G1353" s="164" t="s">
        <v>1035</v>
      </c>
      <c r="H1353" s="224"/>
      <c r="I1353" s="166"/>
      <c r="J1353" s="167">
        <f>ROUND(I1353*H1353,2)</f>
        <v>0</v>
      </c>
      <c r="K1353" s="163" t="s">
        <v>137</v>
      </c>
      <c r="L1353" s="35"/>
      <c r="M1353" s="168" t="s">
        <v>19</v>
      </c>
      <c r="N1353" s="169" t="s">
        <v>41</v>
      </c>
      <c r="O1353" s="36"/>
      <c r="P1353" s="170">
        <f>O1353*H1353</f>
        <v>0</v>
      </c>
      <c r="Q1353" s="170">
        <v>0</v>
      </c>
      <c r="R1353" s="170">
        <f>Q1353*H1353</f>
        <v>0</v>
      </c>
      <c r="S1353" s="170">
        <v>0</v>
      </c>
      <c r="T1353" s="171">
        <f>S1353*H1353</f>
        <v>0</v>
      </c>
      <c r="AR1353" s="18" t="s">
        <v>253</v>
      </c>
      <c r="AT1353" s="18" t="s">
        <v>133</v>
      </c>
      <c r="AU1353" s="18" t="s">
        <v>77</v>
      </c>
      <c r="AY1353" s="18" t="s">
        <v>131</v>
      </c>
      <c r="BE1353" s="172">
        <f>IF(N1353="základní",J1353,0)</f>
        <v>0</v>
      </c>
      <c r="BF1353" s="172">
        <f>IF(N1353="snížená",J1353,0)</f>
        <v>0</v>
      </c>
      <c r="BG1353" s="172">
        <f>IF(N1353="zákl. přenesená",J1353,0)</f>
        <v>0</v>
      </c>
      <c r="BH1353" s="172">
        <f>IF(N1353="sníž. přenesená",J1353,0)</f>
        <v>0</v>
      </c>
      <c r="BI1353" s="172">
        <f>IF(N1353="nulová",J1353,0)</f>
        <v>0</v>
      </c>
      <c r="BJ1353" s="18" t="s">
        <v>74</v>
      </c>
      <c r="BK1353" s="172">
        <f>ROUND(I1353*H1353,2)</f>
        <v>0</v>
      </c>
      <c r="BL1353" s="18" t="s">
        <v>253</v>
      </c>
      <c r="BM1353" s="18" t="s">
        <v>1719</v>
      </c>
    </row>
    <row r="1354" spans="2:65" s="1" customFormat="1" ht="22.5" customHeight="1">
      <c r="B1354" s="160"/>
      <c r="C1354" s="161" t="s">
        <v>1720</v>
      </c>
      <c r="D1354" s="161" t="s">
        <v>133</v>
      </c>
      <c r="E1354" s="162" t="s">
        <v>1721</v>
      </c>
      <c r="F1354" s="163" t="s">
        <v>1722</v>
      </c>
      <c r="G1354" s="164" t="s">
        <v>488</v>
      </c>
      <c r="H1354" s="165">
        <v>4</v>
      </c>
      <c r="I1354" s="166"/>
      <c r="J1354" s="167">
        <f>ROUND(I1354*H1354,2)</f>
        <v>0</v>
      </c>
      <c r="K1354" s="163" t="s">
        <v>19</v>
      </c>
      <c r="L1354" s="35"/>
      <c r="M1354" s="168" t="s">
        <v>19</v>
      </c>
      <c r="N1354" s="169" t="s">
        <v>41</v>
      </c>
      <c r="O1354" s="36"/>
      <c r="P1354" s="170">
        <f>O1354*H1354</f>
        <v>0</v>
      </c>
      <c r="Q1354" s="170">
        <v>0</v>
      </c>
      <c r="R1354" s="170">
        <f>Q1354*H1354</f>
        <v>0</v>
      </c>
      <c r="S1354" s="170">
        <v>0</v>
      </c>
      <c r="T1354" s="171">
        <f>S1354*H1354</f>
        <v>0</v>
      </c>
      <c r="AR1354" s="18" t="s">
        <v>253</v>
      </c>
      <c r="AT1354" s="18" t="s">
        <v>133</v>
      </c>
      <c r="AU1354" s="18" t="s">
        <v>77</v>
      </c>
      <c r="AY1354" s="18" t="s">
        <v>131</v>
      </c>
      <c r="BE1354" s="172">
        <f>IF(N1354="základní",J1354,0)</f>
        <v>0</v>
      </c>
      <c r="BF1354" s="172">
        <f>IF(N1354="snížená",J1354,0)</f>
        <v>0</v>
      </c>
      <c r="BG1354" s="172">
        <f>IF(N1354="zákl. přenesená",J1354,0)</f>
        <v>0</v>
      </c>
      <c r="BH1354" s="172">
        <f>IF(N1354="sníž. přenesená",J1354,0)</f>
        <v>0</v>
      </c>
      <c r="BI1354" s="172">
        <f>IF(N1354="nulová",J1354,0)</f>
        <v>0</v>
      </c>
      <c r="BJ1354" s="18" t="s">
        <v>74</v>
      </c>
      <c r="BK1354" s="172">
        <f>ROUND(I1354*H1354,2)</f>
        <v>0</v>
      </c>
      <c r="BL1354" s="18" t="s">
        <v>253</v>
      </c>
      <c r="BM1354" s="18" t="s">
        <v>1723</v>
      </c>
    </row>
    <row r="1355" spans="2:47" s="1" customFormat="1" ht="13.5">
      <c r="B1355" s="35"/>
      <c r="D1355" s="174" t="s">
        <v>228</v>
      </c>
      <c r="F1355" s="203" t="s">
        <v>1722</v>
      </c>
      <c r="I1355" s="134"/>
      <c r="L1355" s="35"/>
      <c r="M1355" s="64"/>
      <c r="N1355" s="36"/>
      <c r="O1355" s="36"/>
      <c r="P1355" s="36"/>
      <c r="Q1355" s="36"/>
      <c r="R1355" s="36"/>
      <c r="S1355" s="36"/>
      <c r="T1355" s="65"/>
      <c r="AT1355" s="18" t="s">
        <v>228</v>
      </c>
      <c r="AU1355" s="18" t="s">
        <v>77</v>
      </c>
    </row>
    <row r="1356" spans="2:63" s="10" customFormat="1" ht="29.25" customHeight="1">
      <c r="B1356" s="146"/>
      <c r="D1356" s="157" t="s">
        <v>69</v>
      </c>
      <c r="E1356" s="158" t="s">
        <v>1724</v>
      </c>
      <c r="F1356" s="158" t="s">
        <v>1725</v>
      </c>
      <c r="I1356" s="149"/>
      <c r="J1356" s="159">
        <f>BK1356</f>
        <v>0</v>
      </c>
      <c r="L1356" s="146"/>
      <c r="M1356" s="151"/>
      <c r="N1356" s="152"/>
      <c r="O1356" s="152"/>
      <c r="P1356" s="153">
        <f>SUM(P1357:P1387)</f>
        <v>0</v>
      </c>
      <c r="Q1356" s="152"/>
      <c r="R1356" s="153">
        <f>SUM(R1357:R1387)</f>
        <v>2.11970382</v>
      </c>
      <c r="S1356" s="152"/>
      <c r="T1356" s="154">
        <f>SUM(T1357:T1387)</f>
        <v>0</v>
      </c>
      <c r="AR1356" s="147" t="s">
        <v>77</v>
      </c>
      <c r="AT1356" s="155" t="s">
        <v>69</v>
      </c>
      <c r="AU1356" s="155" t="s">
        <v>74</v>
      </c>
      <c r="AY1356" s="147" t="s">
        <v>131</v>
      </c>
      <c r="BK1356" s="156">
        <f>SUM(BK1357:BK1387)</f>
        <v>0</v>
      </c>
    </row>
    <row r="1357" spans="2:65" s="1" customFormat="1" ht="22.5" customHeight="1">
      <c r="B1357" s="160"/>
      <c r="C1357" s="161" t="s">
        <v>1726</v>
      </c>
      <c r="D1357" s="161" t="s">
        <v>133</v>
      </c>
      <c r="E1357" s="162" t="s">
        <v>1727</v>
      </c>
      <c r="F1357" s="163" t="s">
        <v>1728</v>
      </c>
      <c r="G1357" s="164" t="s">
        <v>212</v>
      </c>
      <c r="H1357" s="165">
        <v>18.486</v>
      </c>
      <c r="I1357" s="166"/>
      <c r="J1357" s="167">
        <f>ROUND(I1357*H1357,2)</f>
        <v>0</v>
      </c>
      <c r="K1357" s="163" t="s">
        <v>137</v>
      </c>
      <c r="L1357" s="35"/>
      <c r="M1357" s="168" t="s">
        <v>19</v>
      </c>
      <c r="N1357" s="169" t="s">
        <v>41</v>
      </c>
      <c r="O1357" s="36"/>
      <c r="P1357" s="170">
        <f>O1357*H1357</f>
        <v>0</v>
      </c>
      <c r="Q1357" s="170">
        <v>0.0167</v>
      </c>
      <c r="R1357" s="170">
        <f>Q1357*H1357</f>
        <v>0.3087162</v>
      </c>
      <c r="S1357" s="170">
        <v>0</v>
      </c>
      <c r="T1357" s="171">
        <f>S1357*H1357</f>
        <v>0</v>
      </c>
      <c r="AR1357" s="18" t="s">
        <v>253</v>
      </c>
      <c r="AT1357" s="18" t="s">
        <v>133</v>
      </c>
      <c r="AU1357" s="18" t="s">
        <v>77</v>
      </c>
      <c r="AY1357" s="18" t="s">
        <v>131</v>
      </c>
      <c r="BE1357" s="172">
        <f>IF(N1357="základní",J1357,0)</f>
        <v>0</v>
      </c>
      <c r="BF1357" s="172">
        <f>IF(N1357="snížená",J1357,0)</f>
        <v>0</v>
      </c>
      <c r="BG1357" s="172">
        <f>IF(N1357="zákl. přenesená",J1357,0)</f>
        <v>0</v>
      </c>
      <c r="BH1357" s="172">
        <f>IF(N1357="sníž. přenesená",J1357,0)</f>
        <v>0</v>
      </c>
      <c r="BI1357" s="172">
        <f>IF(N1357="nulová",J1357,0)</f>
        <v>0</v>
      </c>
      <c r="BJ1357" s="18" t="s">
        <v>74</v>
      </c>
      <c r="BK1357" s="172">
        <f>ROUND(I1357*H1357,2)</f>
        <v>0</v>
      </c>
      <c r="BL1357" s="18" t="s">
        <v>253</v>
      </c>
      <c r="BM1357" s="18" t="s">
        <v>1729</v>
      </c>
    </row>
    <row r="1358" spans="2:51" s="11" customFormat="1" ht="13.5">
      <c r="B1358" s="173"/>
      <c r="D1358" s="174" t="s">
        <v>140</v>
      </c>
      <c r="E1358" s="175" t="s">
        <v>19</v>
      </c>
      <c r="F1358" s="176" t="s">
        <v>1730</v>
      </c>
      <c r="H1358" s="177" t="s">
        <v>19</v>
      </c>
      <c r="I1358" s="178"/>
      <c r="L1358" s="173"/>
      <c r="M1358" s="179"/>
      <c r="N1358" s="180"/>
      <c r="O1358" s="180"/>
      <c r="P1358" s="180"/>
      <c r="Q1358" s="180"/>
      <c r="R1358" s="180"/>
      <c r="S1358" s="180"/>
      <c r="T1358" s="181"/>
      <c r="AT1358" s="177" t="s">
        <v>140</v>
      </c>
      <c r="AU1358" s="177" t="s">
        <v>77</v>
      </c>
      <c r="AV1358" s="11" t="s">
        <v>74</v>
      </c>
      <c r="AW1358" s="11" t="s">
        <v>34</v>
      </c>
      <c r="AX1358" s="11" t="s">
        <v>70</v>
      </c>
      <c r="AY1358" s="177" t="s">
        <v>131</v>
      </c>
    </row>
    <row r="1359" spans="2:51" s="11" customFormat="1" ht="13.5">
      <c r="B1359" s="173"/>
      <c r="D1359" s="174" t="s">
        <v>140</v>
      </c>
      <c r="E1359" s="175" t="s">
        <v>19</v>
      </c>
      <c r="F1359" s="176" t="s">
        <v>615</v>
      </c>
      <c r="H1359" s="177" t="s">
        <v>19</v>
      </c>
      <c r="I1359" s="178"/>
      <c r="L1359" s="173"/>
      <c r="M1359" s="179"/>
      <c r="N1359" s="180"/>
      <c r="O1359" s="180"/>
      <c r="P1359" s="180"/>
      <c r="Q1359" s="180"/>
      <c r="R1359" s="180"/>
      <c r="S1359" s="180"/>
      <c r="T1359" s="181"/>
      <c r="AT1359" s="177" t="s">
        <v>140</v>
      </c>
      <c r="AU1359" s="177" t="s">
        <v>77</v>
      </c>
      <c r="AV1359" s="11" t="s">
        <v>74</v>
      </c>
      <c r="AW1359" s="11" t="s">
        <v>34</v>
      </c>
      <c r="AX1359" s="11" t="s">
        <v>70</v>
      </c>
      <c r="AY1359" s="177" t="s">
        <v>131</v>
      </c>
    </row>
    <row r="1360" spans="2:51" s="12" customFormat="1" ht="13.5">
      <c r="B1360" s="182"/>
      <c r="D1360" s="174" t="s">
        <v>140</v>
      </c>
      <c r="E1360" s="183" t="s">
        <v>19</v>
      </c>
      <c r="F1360" s="184" t="s">
        <v>1731</v>
      </c>
      <c r="H1360" s="185">
        <v>8.883</v>
      </c>
      <c r="I1360" s="186"/>
      <c r="L1360" s="182"/>
      <c r="M1360" s="187"/>
      <c r="N1360" s="188"/>
      <c r="O1360" s="188"/>
      <c r="P1360" s="188"/>
      <c r="Q1360" s="188"/>
      <c r="R1360" s="188"/>
      <c r="S1360" s="188"/>
      <c r="T1360" s="189"/>
      <c r="AT1360" s="183" t="s">
        <v>140</v>
      </c>
      <c r="AU1360" s="183" t="s">
        <v>77</v>
      </c>
      <c r="AV1360" s="12" t="s">
        <v>77</v>
      </c>
      <c r="AW1360" s="12" t="s">
        <v>34</v>
      </c>
      <c r="AX1360" s="12" t="s">
        <v>70</v>
      </c>
      <c r="AY1360" s="183" t="s">
        <v>131</v>
      </c>
    </row>
    <row r="1361" spans="2:51" s="11" customFormat="1" ht="13.5">
      <c r="B1361" s="173"/>
      <c r="D1361" s="174" t="s">
        <v>140</v>
      </c>
      <c r="E1361" s="175" t="s">
        <v>19</v>
      </c>
      <c r="F1361" s="176" t="s">
        <v>618</v>
      </c>
      <c r="H1361" s="177" t="s">
        <v>19</v>
      </c>
      <c r="I1361" s="178"/>
      <c r="L1361" s="173"/>
      <c r="M1361" s="179"/>
      <c r="N1361" s="180"/>
      <c r="O1361" s="180"/>
      <c r="P1361" s="180"/>
      <c r="Q1361" s="180"/>
      <c r="R1361" s="180"/>
      <c r="S1361" s="180"/>
      <c r="T1361" s="181"/>
      <c r="AT1361" s="177" t="s">
        <v>140</v>
      </c>
      <c r="AU1361" s="177" t="s">
        <v>77</v>
      </c>
      <c r="AV1361" s="11" t="s">
        <v>74</v>
      </c>
      <c r="AW1361" s="11" t="s">
        <v>34</v>
      </c>
      <c r="AX1361" s="11" t="s">
        <v>70</v>
      </c>
      <c r="AY1361" s="177" t="s">
        <v>131</v>
      </c>
    </row>
    <row r="1362" spans="2:51" s="12" customFormat="1" ht="13.5">
      <c r="B1362" s="182"/>
      <c r="D1362" s="174" t="s">
        <v>140</v>
      </c>
      <c r="E1362" s="183" t="s">
        <v>19</v>
      </c>
      <c r="F1362" s="184" t="s">
        <v>1732</v>
      </c>
      <c r="H1362" s="185">
        <v>9.603</v>
      </c>
      <c r="I1362" s="186"/>
      <c r="L1362" s="182"/>
      <c r="M1362" s="187"/>
      <c r="N1362" s="188"/>
      <c r="O1362" s="188"/>
      <c r="P1362" s="188"/>
      <c r="Q1362" s="188"/>
      <c r="R1362" s="188"/>
      <c r="S1362" s="188"/>
      <c r="T1362" s="189"/>
      <c r="AT1362" s="183" t="s">
        <v>140</v>
      </c>
      <c r="AU1362" s="183" t="s">
        <v>77</v>
      </c>
      <c r="AV1362" s="12" t="s">
        <v>77</v>
      </c>
      <c r="AW1362" s="12" t="s">
        <v>34</v>
      </c>
      <c r="AX1362" s="12" t="s">
        <v>70</v>
      </c>
      <c r="AY1362" s="183" t="s">
        <v>131</v>
      </c>
    </row>
    <row r="1363" spans="2:51" s="13" customFormat="1" ht="13.5">
      <c r="B1363" s="190"/>
      <c r="D1363" s="191" t="s">
        <v>140</v>
      </c>
      <c r="E1363" s="192" t="s">
        <v>19</v>
      </c>
      <c r="F1363" s="193" t="s">
        <v>143</v>
      </c>
      <c r="H1363" s="194">
        <v>18.486</v>
      </c>
      <c r="I1363" s="195"/>
      <c r="L1363" s="190"/>
      <c r="M1363" s="196"/>
      <c r="N1363" s="197"/>
      <c r="O1363" s="197"/>
      <c r="P1363" s="197"/>
      <c r="Q1363" s="197"/>
      <c r="R1363" s="197"/>
      <c r="S1363" s="197"/>
      <c r="T1363" s="198"/>
      <c r="AT1363" s="199" t="s">
        <v>140</v>
      </c>
      <c r="AU1363" s="199" t="s">
        <v>77</v>
      </c>
      <c r="AV1363" s="13" t="s">
        <v>138</v>
      </c>
      <c r="AW1363" s="13" t="s">
        <v>34</v>
      </c>
      <c r="AX1363" s="13" t="s">
        <v>74</v>
      </c>
      <c r="AY1363" s="199" t="s">
        <v>131</v>
      </c>
    </row>
    <row r="1364" spans="2:65" s="1" customFormat="1" ht="22.5" customHeight="1">
      <c r="B1364" s="160"/>
      <c r="C1364" s="161" t="s">
        <v>1733</v>
      </c>
      <c r="D1364" s="161" t="s">
        <v>133</v>
      </c>
      <c r="E1364" s="162" t="s">
        <v>1734</v>
      </c>
      <c r="F1364" s="163" t="s">
        <v>1735</v>
      </c>
      <c r="G1364" s="164" t="s">
        <v>212</v>
      </c>
      <c r="H1364" s="165">
        <v>23.286</v>
      </c>
      <c r="I1364" s="166"/>
      <c r="J1364" s="167">
        <f>ROUND(I1364*H1364,2)</f>
        <v>0</v>
      </c>
      <c r="K1364" s="163" t="s">
        <v>137</v>
      </c>
      <c r="L1364" s="35"/>
      <c r="M1364" s="168" t="s">
        <v>19</v>
      </c>
      <c r="N1364" s="169" t="s">
        <v>41</v>
      </c>
      <c r="O1364" s="36"/>
      <c r="P1364" s="170">
        <f>O1364*H1364</f>
        <v>0</v>
      </c>
      <c r="Q1364" s="170">
        <v>0.0001</v>
      </c>
      <c r="R1364" s="170">
        <f>Q1364*H1364</f>
        <v>0.0023286</v>
      </c>
      <c r="S1364" s="170">
        <v>0</v>
      </c>
      <c r="T1364" s="171">
        <f>S1364*H1364</f>
        <v>0</v>
      </c>
      <c r="AR1364" s="18" t="s">
        <v>253</v>
      </c>
      <c r="AT1364" s="18" t="s">
        <v>133</v>
      </c>
      <c r="AU1364" s="18" t="s">
        <v>77</v>
      </c>
      <c r="AY1364" s="18" t="s">
        <v>131</v>
      </c>
      <c r="BE1364" s="172">
        <f>IF(N1364="základní",J1364,0)</f>
        <v>0</v>
      </c>
      <c r="BF1364" s="172">
        <f>IF(N1364="snížená",J1364,0)</f>
        <v>0</v>
      </c>
      <c r="BG1364" s="172">
        <f>IF(N1364="zákl. přenesená",J1364,0)</f>
        <v>0</v>
      </c>
      <c r="BH1364" s="172">
        <f>IF(N1364="sníž. přenesená",J1364,0)</f>
        <v>0</v>
      </c>
      <c r="BI1364" s="172">
        <f>IF(N1364="nulová",J1364,0)</f>
        <v>0</v>
      </c>
      <c r="BJ1364" s="18" t="s">
        <v>74</v>
      </c>
      <c r="BK1364" s="172">
        <f>ROUND(I1364*H1364,2)</f>
        <v>0</v>
      </c>
      <c r="BL1364" s="18" t="s">
        <v>253</v>
      </c>
      <c r="BM1364" s="18" t="s">
        <v>1736</v>
      </c>
    </row>
    <row r="1365" spans="2:51" s="11" customFormat="1" ht="13.5">
      <c r="B1365" s="173"/>
      <c r="D1365" s="174" t="s">
        <v>140</v>
      </c>
      <c r="E1365" s="175" t="s">
        <v>19</v>
      </c>
      <c r="F1365" s="176" t="s">
        <v>1730</v>
      </c>
      <c r="H1365" s="177" t="s">
        <v>19</v>
      </c>
      <c r="I1365" s="178"/>
      <c r="L1365" s="173"/>
      <c r="M1365" s="179"/>
      <c r="N1365" s="180"/>
      <c r="O1365" s="180"/>
      <c r="P1365" s="180"/>
      <c r="Q1365" s="180"/>
      <c r="R1365" s="180"/>
      <c r="S1365" s="180"/>
      <c r="T1365" s="181"/>
      <c r="AT1365" s="177" t="s">
        <v>140</v>
      </c>
      <c r="AU1365" s="177" t="s">
        <v>77</v>
      </c>
      <c r="AV1365" s="11" t="s">
        <v>74</v>
      </c>
      <c r="AW1365" s="11" t="s">
        <v>34</v>
      </c>
      <c r="AX1365" s="11" t="s">
        <v>70</v>
      </c>
      <c r="AY1365" s="177" t="s">
        <v>131</v>
      </c>
    </row>
    <row r="1366" spans="2:51" s="11" customFormat="1" ht="13.5">
      <c r="B1366" s="173"/>
      <c r="D1366" s="174" t="s">
        <v>140</v>
      </c>
      <c r="E1366" s="175" t="s">
        <v>19</v>
      </c>
      <c r="F1366" s="176" t="s">
        <v>615</v>
      </c>
      <c r="H1366" s="177" t="s">
        <v>19</v>
      </c>
      <c r="I1366" s="178"/>
      <c r="L1366" s="173"/>
      <c r="M1366" s="179"/>
      <c r="N1366" s="180"/>
      <c r="O1366" s="180"/>
      <c r="P1366" s="180"/>
      <c r="Q1366" s="180"/>
      <c r="R1366" s="180"/>
      <c r="S1366" s="180"/>
      <c r="T1366" s="181"/>
      <c r="AT1366" s="177" t="s">
        <v>140</v>
      </c>
      <c r="AU1366" s="177" t="s">
        <v>77</v>
      </c>
      <c r="AV1366" s="11" t="s">
        <v>74</v>
      </c>
      <c r="AW1366" s="11" t="s">
        <v>34</v>
      </c>
      <c r="AX1366" s="11" t="s">
        <v>70</v>
      </c>
      <c r="AY1366" s="177" t="s">
        <v>131</v>
      </c>
    </row>
    <row r="1367" spans="2:51" s="12" customFormat="1" ht="13.5">
      <c r="B1367" s="182"/>
      <c r="D1367" s="174" t="s">
        <v>140</v>
      </c>
      <c r="E1367" s="183" t="s">
        <v>19</v>
      </c>
      <c r="F1367" s="184" t="s">
        <v>1731</v>
      </c>
      <c r="H1367" s="185">
        <v>8.883</v>
      </c>
      <c r="I1367" s="186"/>
      <c r="L1367" s="182"/>
      <c r="M1367" s="187"/>
      <c r="N1367" s="188"/>
      <c r="O1367" s="188"/>
      <c r="P1367" s="188"/>
      <c r="Q1367" s="188"/>
      <c r="R1367" s="188"/>
      <c r="S1367" s="188"/>
      <c r="T1367" s="189"/>
      <c r="AT1367" s="183" t="s">
        <v>140</v>
      </c>
      <c r="AU1367" s="183" t="s">
        <v>77</v>
      </c>
      <c r="AV1367" s="12" t="s">
        <v>77</v>
      </c>
      <c r="AW1367" s="12" t="s">
        <v>34</v>
      </c>
      <c r="AX1367" s="12" t="s">
        <v>70</v>
      </c>
      <c r="AY1367" s="183" t="s">
        <v>131</v>
      </c>
    </row>
    <row r="1368" spans="2:51" s="11" customFormat="1" ht="13.5">
      <c r="B1368" s="173"/>
      <c r="D1368" s="174" t="s">
        <v>140</v>
      </c>
      <c r="E1368" s="175" t="s">
        <v>19</v>
      </c>
      <c r="F1368" s="176" t="s">
        <v>618</v>
      </c>
      <c r="H1368" s="177" t="s">
        <v>19</v>
      </c>
      <c r="I1368" s="178"/>
      <c r="L1368" s="173"/>
      <c r="M1368" s="179"/>
      <c r="N1368" s="180"/>
      <c r="O1368" s="180"/>
      <c r="P1368" s="180"/>
      <c r="Q1368" s="180"/>
      <c r="R1368" s="180"/>
      <c r="S1368" s="180"/>
      <c r="T1368" s="181"/>
      <c r="AT1368" s="177" t="s">
        <v>140</v>
      </c>
      <c r="AU1368" s="177" t="s">
        <v>77</v>
      </c>
      <c r="AV1368" s="11" t="s">
        <v>74</v>
      </c>
      <c r="AW1368" s="11" t="s">
        <v>34</v>
      </c>
      <c r="AX1368" s="11" t="s">
        <v>70</v>
      </c>
      <c r="AY1368" s="177" t="s">
        <v>131</v>
      </c>
    </row>
    <row r="1369" spans="2:51" s="12" customFormat="1" ht="13.5">
      <c r="B1369" s="182"/>
      <c r="D1369" s="174" t="s">
        <v>140</v>
      </c>
      <c r="E1369" s="183" t="s">
        <v>19</v>
      </c>
      <c r="F1369" s="184" t="s">
        <v>1732</v>
      </c>
      <c r="H1369" s="185">
        <v>9.603</v>
      </c>
      <c r="I1369" s="186"/>
      <c r="L1369" s="182"/>
      <c r="M1369" s="187"/>
      <c r="N1369" s="188"/>
      <c r="O1369" s="188"/>
      <c r="P1369" s="188"/>
      <c r="Q1369" s="188"/>
      <c r="R1369" s="188"/>
      <c r="S1369" s="188"/>
      <c r="T1369" s="189"/>
      <c r="AT1369" s="183" t="s">
        <v>140</v>
      </c>
      <c r="AU1369" s="183" t="s">
        <v>77</v>
      </c>
      <c r="AV1369" s="12" t="s">
        <v>77</v>
      </c>
      <c r="AW1369" s="12" t="s">
        <v>34</v>
      </c>
      <c r="AX1369" s="12" t="s">
        <v>70</v>
      </c>
      <c r="AY1369" s="183" t="s">
        <v>131</v>
      </c>
    </row>
    <row r="1370" spans="2:51" s="11" customFormat="1" ht="13.5">
      <c r="B1370" s="173"/>
      <c r="D1370" s="174" t="s">
        <v>140</v>
      </c>
      <c r="E1370" s="175" t="s">
        <v>19</v>
      </c>
      <c r="F1370" s="176" t="s">
        <v>1737</v>
      </c>
      <c r="H1370" s="177" t="s">
        <v>19</v>
      </c>
      <c r="I1370" s="178"/>
      <c r="L1370" s="173"/>
      <c r="M1370" s="179"/>
      <c r="N1370" s="180"/>
      <c r="O1370" s="180"/>
      <c r="P1370" s="180"/>
      <c r="Q1370" s="180"/>
      <c r="R1370" s="180"/>
      <c r="S1370" s="180"/>
      <c r="T1370" s="181"/>
      <c r="AT1370" s="177" t="s">
        <v>140</v>
      </c>
      <c r="AU1370" s="177" t="s">
        <v>77</v>
      </c>
      <c r="AV1370" s="11" t="s">
        <v>74</v>
      </c>
      <c r="AW1370" s="11" t="s">
        <v>34</v>
      </c>
      <c r="AX1370" s="11" t="s">
        <v>70</v>
      </c>
      <c r="AY1370" s="177" t="s">
        <v>131</v>
      </c>
    </row>
    <row r="1371" spans="2:51" s="12" customFormat="1" ht="13.5">
      <c r="B1371" s="182"/>
      <c r="D1371" s="174" t="s">
        <v>140</v>
      </c>
      <c r="E1371" s="183" t="s">
        <v>19</v>
      </c>
      <c r="F1371" s="184" t="s">
        <v>1738</v>
      </c>
      <c r="H1371" s="185">
        <v>4.8</v>
      </c>
      <c r="I1371" s="186"/>
      <c r="L1371" s="182"/>
      <c r="M1371" s="187"/>
      <c r="N1371" s="188"/>
      <c r="O1371" s="188"/>
      <c r="P1371" s="188"/>
      <c r="Q1371" s="188"/>
      <c r="R1371" s="188"/>
      <c r="S1371" s="188"/>
      <c r="T1371" s="189"/>
      <c r="AT1371" s="183" t="s">
        <v>140</v>
      </c>
      <c r="AU1371" s="183" t="s">
        <v>77</v>
      </c>
      <c r="AV1371" s="12" t="s">
        <v>77</v>
      </c>
      <c r="AW1371" s="12" t="s">
        <v>34</v>
      </c>
      <c r="AX1371" s="12" t="s">
        <v>70</v>
      </c>
      <c r="AY1371" s="183" t="s">
        <v>131</v>
      </c>
    </row>
    <row r="1372" spans="2:51" s="13" customFormat="1" ht="13.5">
      <c r="B1372" s="190"/>
      <c r="D1372" s="191" t="s">
        <v>140</v>
      </c>
      <c r="E1372" s="192" t="s">
        <v>19</v>
      </c>
      <c r="F1372" s="193" t="s">
        <v>143</v>
      </c>
      <c r="H1372" s="194">
        <v>23.286</v>
      </c>
      <c r="I1372" s="195"/>
      <c r="L1372" s="190"/>
      <c r="M1372" s="196"/>
      <c r="N1372" s="197"/>
      <c r="O1372" s="197"/>
      <c r="P1372" s="197"/>
      <c r="Q1372" s="197"/>
      <c r="R1372" s="197"/>
      <c r="S1372" s="197"/>
      <c r="T1372" s="198"/>
      <c r="AT1372" s="199" t="s">
        <v>140</v>
      </c>
      <c r="AU1372" s="199" t="s">
        <v>77</v>
      </c>
      <c r="AV1372" s="13" t="s">
        <v>138</v>
      </c>
      <c r="AW1372" s="13" t="s">
        <v>34</v>
      </c>
      <c r="AX1372" s="13" t="s">
        <v>74</v>
      </c>
      <c r="AY1372" s="199" t="s">
        <v>131</v>
      </c>
    </row>
    <row r="1373" spans="2:65" s="1" customFormat="1" ht="22.5" customHeight="1">
      <c r="B1373" s="160"/>
      <c r="C1373" s="161" t="s">
        <v>1739</v>
      </c>
      <c r="D1373" s="161" t="s">
        <v>133</v>
      </c>
      <c r="E1373" s="162" t="s">
        <v>1740</v>
      </c>
      <c r="F1373" s="163" t="s">
        <v>1741</v>
      </c>
      <c r="G1373" s="164" t="s">
        <v>212</v>
      </c>
      <c r="H1373" s="165">
        <v>81.894</v>
      </c>
      <c r="I1373" s="166"/>
      <c r="J1373" s="167">
        <f>ROUND(I1373*H1373,2)</f>
        <v>0</v>
      </c>
      <c r="K1373" s="163" t="s">
        <v>137</v>
      </c>
      <c r="L1373" s="35"/>
      <c r="M1373" s="168" t="s">
        <v>19</v>
      </c>
      <c r="N1373" s="169" t="s">
        <v>41</v>
      </c>
      <c r="O1373" s="36"/>
      <c r="P1373" s="170">
        <f>O1373*H1373</f>
        <v>0</v>
      </c>
      <c r="Q1373" s="170">
        <v>0.0001</v>
      </c>
      <c r="R1373" s="170">
        <f>Q1373*H1373</f>
        <v>0.008189400000000001</v>
      </c>
      <c r="S1373" s="170">
        <v>0</v>
      </c>
      <c r="T1373" s="171">
        <f>S1373*H1373</f>
        <v>0</v>
      </c>
      <c r="AR1373" s="18" t="s">
        <v>253</v>
      </c>
      <c r="AT1373" s="18" t="s">
        <v>133</v>
      </c>
      <c r="AU1373" s="18" t="s">
        <v>77</v>
      </c>
      <c r="AY1373" s="18" t="s">
        <v>131</v>
      </c>
      <c r="BE1373" s="172">
        <f>IF(N1373="základní",J1373,0)</f>
        <v>0</v>
      </c>
      <c r="BF1373" s="172">
        <f>IF(N1373="snížená",J1373,0)</f>
        <v>0</v>
      </c>
      <c r="BG1373" s="172">
        <f>IF(N1373="zákl. přenesená",J1373,0)</f>
        <v>0</v>
      </c>
      <c r="BH1373" s="172">
        <f>IF(N1373="sníž. přenesená",J1373,0)</f>
        <v>0</v>
      </c>
      <c r="BI1373" s="172">
        <f>IF(N1373="nulová",J1373,0)</f>
        <v>0</v>
      </c>
      <c r="BJ1373" s="18" t="s">
        <v>74</v>
      </c>
      <c r="BK1373" s="172">
        <f>ROUND(I1373*H1373,2)</f>
        <v>0</v>
      </c>
      <c r="BL1373" s="18" t="s">
        <v>253</v>
      </c>
      <c r="BM1373" s="18" t="s">
        <v>1742</v>
      </c>
    </row>
    <row r="1374" spans="2:51" s="11" customFormat="1" ht="13.5">
      <c r="B1374" s="173"/>
      <c r="D1374" s="174" t="s">
        <v>140</v>
      </c>
      <c r="E1374" s="175" t="s">
        <v>19</v>
      </c>
      <c r="F1374" s="176" t="s">
        <v>1743</v>
      </c>
      <c r="H1374" s="177" t="s">
        <v>19</v>
      </c>
      <c r="I1374" s="178"/>
      <c r="L1374" s="173"/>
      <c r="M1374" s="179"/>
      <c r="N1374" s="180"/>
      <c r="O1374" s="180"/>
      <c r="P1374" s="180"/>
      <c r="Q1374" s="180"/>
      <c r="R1374" s="180"/>
      <c r="S1374" s="180"/>
      <c r="T1374" s="181"/>
      <c r="AT1374" s="177" t="s">
        <v>140</v>
      </c>
      <c r="AU1374" s="177" t="s">
        <v>77</v>
      </c>
      <c r="AV1374" s="11" t="s">
        <v>74</v>
      </c>
      <c r="AW1374" s="11" t="s">
        <v>34</v>
      </c>
      <c r="AX1374" s="11" t="s">
        <v>70</v>
      </c>
      <c r="AY1374" s="177" t="s">
        <v>131</v>
      </c>
    </row>
    <row r="1375" spans="2:51" s="12" customFormat="1" ht="13.5">
      <c r="B1375" s="182"/>
      <c r="D1375" s="174" t="s">
        <v>140</v>
      </c>
      <c r="E1375" s="183" t="s">
        <v>19</v>
      </c>
      <c r="F1375" s="184" t="s">
        <v>1744</v>
      </c>
      <c r="H1375" s="185">
        <v>80.934</v>
      </c>
      <c r="I1375" s="186"/>
      <c r="L1375" s="182"/>
      <c r="M1375" s="187"/>
      <c r="N1375" s="188"/>
      <c r="O1375" s="188"/>
      <c r="P1375" s="188"/>
      <c r="Q1375" s="188"/>
      <c r="R1375" s="188"/>
      <c r="S1375" s="188"/>
      <c r="T1375" s="189"/>
      <c r="AT1375" s="183" t="s">
        <v>140</v>
      </c>
      <c r="AU1375" s="183" t="s">
        <v>77</v>
      </c>
      <c r="AV1375" s="12" t="s">
        <v>77</v>
      </c>
      <c r="AW1375" s="12" t="s">
        <v>34</v>
      </c>
      <c r="AX1375" s="12" t="s">
        <v>70</v>
      </c>
      <c r="AY1375" s="183" t="s">
        <v>131</v>
      </c>
    </row>
    <row r="1376" spans="2:51" s="12" customFormat="1" ht="13.5">
      <c r="B1376" s="182"/>
      <c r="D1376" s="174" t="s">
        <v>140</v>
      </c>
      <c r="E1376" s="183" t="s">
        <v>19</v>
      </c>
      <c r="F1376" s="184" t="s">
        <v>1745</v>
      </c>
      <c r="H1376" s="185">
        <v>0.96</v>
      </c>
      <c r="I1376" s="186"/>
      <c r="L1376" s="182"/>
      <c r="M1376" s="187"/>
      <c r="N1376" s="188"/>
      <c r="O1376" s="188"/>
      <c r="P1376" s="188"/>
      <c r="Q1376" s="188"/>
      <c r="R1376" s="188"/>
      <c r="S1376" s="188"/>
      <c r="T1376" s="189"/>
      <c r="AT1376" s="183" t="s">
        <v>140</v>
      </c>
      <c r="AU1376" s="183" t="s">
        <v>77</v>
      </c>
      <c r="AV1376" s="12" t="s">
        <v>77</v>
      </c>
      <c r="AW1376" s="12" t="s">
        <v>34</v>
      </c>
      <c r="AX1376" s="12" t="s">
        <v>70</v>
      </c>
      <c r="AY1376" s="183" t="s">
        <v>131</v>
      </c>
    </row>
    <row r="1377" spans="2:51" s="13" customFormat="1" ht="13.5">
      <c r="B1377" s="190"/>
      <c r="D1377" s="191" t="s">
        <v>140</v>
      </c>
      <c r="E1377" s="192" t="s">
        <v>19</v>
      </c>
      <c r="F1377" s="193" t="s">
        <v>143</v>
      </c>
      <c r="H1377" s="194">
        <v>81.894</v>
      </c>
      <c r="I1377" s="195"/>
      <c r="L1377" s="190"/>
      <c r="M1377" s="196"/>
      <c r="N1377" s="197"/>
      <c r="O1377" s="197"/>
      <c r="P1377" s="197"/>
      <c r="Q1377" s="197"/>
      <c r="R1377" s="197"/>
      <c r="S1377" s="197"/>
      <c r="T1377" s="198"/>
      <c r="AT1377" s="199" t="s">
        <v>140</v>
      </c>
      <c r="AU1377" s="199" t="s">
        <v>77</v>
      </c>
      <c r="AV1377" s="13" t="s">
        <v>138</v>
      </c>
      <c r="AW1377" s="13" t="s">
        <v>34</v>
      </c>
      <c r="AX1377" s="13" t="s">
        <v>74</v>
      </c>
      <c r="AY1377" s="199" t="s">
        <v>131</v>
      </c>
    </row>
    <row r="1378" spans="2:65" s="1" customFormat="1" ht="22.5" customHeight="1">
      <c r="B1378" s="160"/>
      <c r="C1378" s="161" t="s">
        <v>1746</v>
      </c>
      <c r="D1378" s="161" t="s">
        <v>133</v>
      </c>
      <c r="E1378" s="162" t="s">
        <v>1747</v>
      </c>
      <c r="F1378" s="163" t="s">
        <v>1748</v>
      </c>
      <c r="G1378" s="164" t="s">
        <v>212</v>
      </c>
      <c r="H1378" s="165">
        <v>81.894</v>
      </c>
      <c r="I1378" s="166"/>
      <c r="J1378" s="167">
        <f>ROUND(I1378*H1378,2)</f>
        <v>0</v>
      </c>
      <c r="K1378" s="163" t="s">
        <v>19</v>
      </c>
      <c r="L1378" s="35"/>
      <c r="M1378" s="168" t="s">
        <v>19</v>
      </c>
      <c r="N1378" s="169" t="s">
        <v>41</v>
      </c>
      <c r="O1378" s="36"/>
      <c r="P1378" s="170">
        <f>O1378*H1378</f>
        <v>0</v>
      </c>
      <c r="Q1378" s="170">
        <v>0.02123</v>
      </c>
      <c r="R1378" s="170">
        <f>Q1378*H1378</f>
        <v>1.73860962</v>
      </c>
      <c r="S1378" s="170">
        <v>0</v>
      </c>
      <c r="T1378" s="171">
        <f>S1378*H1378</f>
        <v>0</v>
      </c>
      <c r="AR1378" s="18" t="s">
        <v>253</v>
      </c>
      <c r="AT1378" s="18" t="s">
        <v>133</v>
      </c>
      <c r="AU1378" s="18" t="s">
        <v>77</v>
      </c>
      <c r="AY1378" s="18" t="s">
        <v>131</v>
      </c>
      <c r="BE1378" s="172">
        <f>IF(N1378="základní",J1378,0)</f>
        <v>0</v>
      </c>
      <c r="BF1378" s="172">
        <f>IF(N1378="snížená",J1378,0)</f>
        <v>0</v>
      </c>
      <c r="BG1378" s="172">
        <f>IF(N1378="zákl. přenesená",J1378,0)</f>
        <v>0</v>
      </c>
      <c r="BH1378" s="172">
        <f>IF(N1378="sníž. přenesená",J1378,0)</f>
        <v>0</v>
      </c>
      <c r="BI1378" s="172">
        <f>IF(N1378="nulová",J1378,0)</f>
        <v>0</v>
      </c>
      <c r="BJ1378" s="18" t="s">
        <v>74</v>
      </c>
      <c r="BK1378" s="172">
        <f>ROUND(I1378*H1378,2)</f>
        <v>0</v>
      </c>
      <c r="BL1378" s="18" t="s">
        <v>253</v>
      </c>
      <c r="BM1378" s="18" t="s">
        <v>1749</v>
      </c>
    </row>
    <row r="1379" spans="2:51" s="11" customFormat="1" ht="13.5">
      <c r="B1379" s="173"/>
      <c r="D1379" s="174" t="s">
        <v>140</v>
      </c>
      <c r="E1379" s="175" t="s">
        <v>19</v>
      </c>
      <c r="F1379" s="176" t="s">
        <v>1743</v>
      </c>
      <c r="H1379" s="177" t="s">
        <v>19</v>
      </c>
      <c r="I1379" s="178"/>
      <c r="L1379" s="173"/>
      <c r="M1379" s="179"/>
      <c r="N1379" s="180"/>
      <c r="O1379" s="180"/>
      <c r="P1379" s="180"/>
      <c r="Q1379" s="180"/>
      <c r="R1379" s="180"/>
      <c r="S1379" s="180"/>
      <c r="T1379" s="181"/>
      <c r="AT1379" s="177" t="s">
        <v>140</v>
      </c>
      <c r="AU1379" s="177" t="s">
        <v>77</v>
      </c>
      <c r="AV1379" s="11" t="s">
        <v>74</v>
      </c>
      <c r="AW1379" s="11" t="s">
        <v>34</v>
      </c>
      <c r="AX1379" s="11" t="s">
        <v>70</v>
      </c>
      <c r="AY1379" s="177" t="s">
        <v>131</v>
      </c>
    </row>
    <row r="1380" spans="2:51" s="12" customFormat="1" ht="13.5">
      <c r="B1380" s="182"/>
      <c r="D1380" s="174" t="s">
        <v>140</v>
      </c>
      <c r="E1380" s="183" t="s">
        <v>19</v>
      </c>
      <c r="F1380" s="184" t="s">
        <v>1744</v>
      </c>
      <c r="H1380" s="185">
        <v>80.934</v>
      </c>
      <c r="I1380" s="186"/>
      <c r="L1380" s="182"/>
      <c r="M1380" s="187"/>
      <c r="N1380" s="188"/>
      <c r="O1380" s="188"/>
      <c r="P1380" s="188"/>
      <c r="Q1380" s="188"/>
      <c r="R1380" s="188"/>
      <c r="S1380" s="188"/>
      <c r="T1380" s="189"/>
      <c r="AT1380" s="183" t="s">
        <v>140</v>
      </c>
      <c r="AU1380" s="183" t="s">
        <v>77</v>
      </c>
      <c r="AV1380" s="12" t="s">
        <v>77</v>
      </c>
      <c r="AW1380" s="12" t="s">
        <v>34</v>
      </c>
      <c r="AX1380" s="12" t="s">
        <v>70</v>
      </c>
      <c r="AY1380" s="183" t="s">
        <v>131</v>
      </c>
    </row>
    <row r="1381" spans="2:51" s="12" customFormat="1" ht="13.5">
      <c r="B1381" s="182"/>
      <c r="D1381" s="174" t="s">
        <v>140</v>
      </c>
      <c r="E1381" s="183" t="s">
        <v>19</v>
      </c>
      <c r="F1381" s="184" t="s">
        <v>1745</v>
      </c>
      <c r="H1381" s="185">
        <v>0.96</v>
      </c>
      <c r="I1381" s="186"/>
      <c r="L1381" s="182"/>
      <c r="M1381" s="187"/>
      <c r="N1381" s="188"/>
      <c r="O1381" s="188"/>
      <c r="P1381" s="188"/>
      <c r="Q1381" s="188"/>
      <c r="R1381" s="188"/>
      <c r="S1381" s="188"/>
      <c r="T1381" s="189"/>
      <c r="AT1381" s="183" t="s">
        <v>140</v>
      </c>
      <c r="AU1381" s="183" t="s">
        <v>77</v>
      </c>
      <c r="AV1381" s="12" t="s">
        <v>77</v>
      </c>
      <c r="AW1381" s="12" t="s">
        <v>34</v>
      </c>
      <c r="AX1381" s="12" t="s">
        <v>70</v>
      </c>
      <c r="AY1381" s="183" t="s">
        <v>131</v>
      </c>
    </row>
    <row r="1382" spans="2:51" s="13" customFormat="1" ht="13.5">
      <c r="B1382" s="190"/>
      <c r="D1382" s="191" t="s">
        <v>140</v>
      </c>
      <c r="E1382" s="192" t="s">
        <v>19</v>
      </c>
      <c r="F1382" s="193" t="s">
        <v>143</v>
      </c>
      <c r="H1382" s="194">
        <v>81.894</v>
      </c>
      <c r="I1382" s="195"/>
      <c r="L1382" s="190"/>
      <c r="M1382" s="196"/>
      <c r="N1382" s="197"/>
      <c r="O1382" s="197"/>
      <c r="P1382" s="197"/>
      <c r="Q1382" s="197"/>
      <c r="R1382" s="197"/>
      <c r="S1382" s="197"/>
      <c r="T1382" s="198"/>
      <c r="AT1382" s="199" t="s">
        <v>140</v>
      </c>
      <c r="AU1382" s="199" t="s">
        <v>77</v>
      </c>
      <c r="AV1382" s="13" t="s">
        <v>138</v>
      </c>
      <c r="AW1382" s="13" t="s">
        <v>34</v>
      </c>
      <c r="AX1382" s="13" t="s">
        <v>74</v>
      </c>
      <c r="AY1382" s="199" t="s">
        <v>131</v>
      </c>
    </row>
    <row r="1383" spans="2:65" s="1" customFormat="1" ht="22.5" customHeight="1">
      <c r="B1383" s="160"/>
      <c r="C1383" s="161" t="s">
        <v>1750</v>
      </c>
      <c r="D1383" s="161" t="s">
        <v>133</v>
      </c>
      <c r="E1383" s="162" t="s">
        <v>1751</v>
      </c>
      <c r="F1383" s="163" t="s">
        <v>1752</v>
      </c>
      <c r="G1383" s="164" t="s">
        <v>488</v>
      </c>
      <c r="H1383" s="165">
        <v>6</v>
      </c>
      <c r="I1383" s="166"/>
      <c r="J1383" s="167">
        <f>ROUND(I1383*H1383,2)</f>
        <v>0</v>
      </c>
      <c r="K1383" s="163" t="s">
        <v>137</v>
      </c>
      <c r="L1383" s="35"/>
      <c r="M1383" s="168" t="s">
        <v>19</v>
      </c>
      <c r="N1383" s="169" t="s">
        <v>41</v>
      </c>
      <c r="O1383" s="36"/>
      <c r="P1383" s="170">
        <f>O1383*H1383</f>
        <v>0</v>
      </c>
      <c r="Q1383" s="170">
        <v>0.01031</v>
      </c>
      <c r="R1383" s="170">
        <f>Q1383*H1383</f>
        <v>0.06186</v>
      </c>
      <c r="S1383" s="170">
        <v>0</v>
      </c>
      <c r="T1383" s="171">
        <f>S1383*H1383</f>
        <v>0</v>
      </c>
      <c r="AR1383" s="18" t="s">
        <v>253</v>
      </c>
      <c r="AT1383" s="18" t="s">
        <v>133</v>
      </c>
      <c r="AU1383" s="18" t="s">
        <v>77</v>
      </c>
      <c r="AY1383" s="18" t="s">
        <v>131</v>
      </c>
      <c r="BE1383" s="172">
        <f>IF(N1383="základní",J1383,0)</f>
        <v>0</v>
      </c>
      <c r="BF1383" s="172">
        <f>IF(N1383="snížená",J1383,0)</f>
        <v>0</v>
      </c>
      <c r="BG1383" s="172">
        <f>IF(N1383="zákl. přenesená",J1383,0)</f>
        <v>0</v>
      </c>
      <c r="BH1383" s="172">
        <f>IF(N1383="sníž. přenesená",J1383,0)</f>
        <v>0</v>
      </c>
      <c r="BI1383" s="172">
        <f>IF(N1383="nulová",J1383,0)</f>
        <v>0</v>
      </c>
      <c r="BJ1383" s="18" t="s">
        <v>74</v>
      </c>
      <c r="BK1383" s="172">
        <f>ROUND(I1383*H1383,2)</f>
        <v>0</v>
      </c>
      <c r="BL1383" s="18" t="s">
        <v>253</v>
      </c>
      <c r="BM1383" s="18" t="s">
        <v>1753</v>
      </c>
    </row>
    <row r="1384" spans="2:51" s="11" customFormat="1" ht="13.5">
      <c r="B1384" s="173"/>
      <c r="D1384" s="174" t="s">
        <v>140</v>
      </c>
      <c r="E1384" s="175" t="s">
        <v>19</v>
      </c>
      <c r="F1384" s="176" t="s">
        <v>1754</v>
      </c>
      <c r="H1384" s="177" t="s">
        <v>19</v>
      </c>
      <c r="I1384" s="178"/>
      <c r="L1384" s="173"/>
      <c r="M1384" s="179"/>
      <c r="N1384" s="180"/>
      <c r="O1384" s="180"/>
      <c r="P1384" s="180"/>
      <c r="Q1384" s="180"/>
      <c r="R1384" s="180"/>
      <c r="S1384" s="180"/>
      <c r="T1384" s="181"/>
      <c r="AT1384" s="177" t="s">
        <v>140</v>
      </c>
      <c r="AU1384" s="177" t="s">
        <v>77</v>
      </c>
      <c r="AV1384" s="11" t="s">
        <v>74</v>
      </c>
      <c r="AW1384" s="11" t="s">
        <v>34</v>
      </c>
      <c r="AX1384" s="11" t="s">
        <v>70</v>
      </c>
      <c r="AY1384" s="177" t="s">
        <v>131</v>
      </c>
    </row>
    <row r="1385" spans="2:51" s="12" customFormat="1" ht="13.5">
      <c r="B1385" s="182"/>
      <c r="D1385" s="174" t="s">
        <v>140</v>
      </c>
      <c r="E1385" s="183" t="s">
        <v>19</v>
      </c>
      <c r="F1385" s="184" t="s">
        <v>1755</v>
      </c>
      <c r="H1385" s="185">
        <v>6</v>
      </c>
      <c r="I1385" s="186"/>
      <c r="L1385" s="182"/>
      <c r="M1385" s="187"/>
      <c r="N1385" s="188"/>
      <c r="O1385" s="188"/>
      <c r="P1385" s="188"/>
      <c r="Q1385" s="188"/>
      <c r="R1385" s="188"/>
      <c r="S1385" s="188"/>
      <c r="T1385" s="189"/>
      <c r="AT1385" s="183" t="s">
        <v>140</v>
      </c>
      <c r="AU1385" s="183" t="s">
        <v>77</v>
      </c>
      <c r="AV1385" s="12" t="s">
        <v>77</v>
      </c>
      <c r="AW1385" s="12" t="s">
        <v>34</v>
      </c>
      <c r="AX1385" s="12" t="s">
        <v>70</v>
      </c>
      <c r="AY1385" s="183" t="s">
        <v>131</v>
      </c>
    </row>
    <row r="1386" spans="2:51" s="13" customFormat="1" ht="13.5">
      <c r="B1386" s="190"/>
      <c r="D1386" s="191" t="s">
        <v>140</v>
      </c>
      <c r="E1386" s="192" t="s">
        <v>19</v>
      </c>
      <c r="F1386" s="193" t="s">
        <v>143</v>
      </c>
      <c r="H1386" s="194">
        <v>6</v>
      </c>
      <c r="I1386" s="195"/>
      <c r="L1386" s="190"/>
      <c r="M1386" s="196"/>
      <c r="N1386" s="197"/>
      <c r="O1386" s="197"/>
      <c r="P1386" s="197"/>
      <c r="Q1386" s="197"/>
      <c r="R1386" s="197"/>
      <c r="S1386" s="197"/>
      <c r="T1386" s="198"/>
      <c r="AT1386" s="199" t="s">
        <v>140</v>
      </c>
      <c r="AU1386" s="199" t="s">
        <v>77</v>
      </c>
      <c r="AV1386" s="13" t="s">
        <v>138</v>
      </c>
      <c r="AW1386" s="13" t="s">
        <v>34</v>
      </c>
      <c r="AX1386" s="13" t="s">
        <v>74</v>
      </c>
      <c r="AY1386" s="199" t="s">
        <v>131</v>
      </c>
    </row>
    <row r="1387" spans="2:65" s="1" customFormat="1" ht="22.5" customHeight="1">
      <c r="B1387" s="160"/>
      <c r="C1387" s="161" t="s">
        <v>1756</v>
      </c>
      <c r="D1387" s="161" t="s">
        <v>133</v>
      </c>
      <c r="E1387" s="162" t="s">
        <v>1757</v>
      </c>
      <c r="F1387" s="163" t="s">
        <v>1758</v>
      </c>
      <c r="G1387" s="164" t="s">
        <v>1035</v>
      </c>
      <c r="H1387" s="224"/>
      <c r="I1387" s="166"/>
      <c r="J1387" s="167">
        <f>ROUND(I1387*H1387,2)</f>
        <v>0</v>
      </c>
      <c r="K1387" s="163" t="s">
        <v>137</v>
      </c>
      <c r="L1387" s="35"/>
      <c r="M1387" s="168" t="s">
        <v>19</v>
      </c>
      <c r="N1387" s="169" t="s">
        <v>41</v>
      </c>
      <c r="O1387" s="36"/>
      <c r="P1387" s="170">
        <f>O1387*H1387</f>
        <v>0</v>
      </c>
      <c r="Q1387" s="170">
        <v>0</v>
      </c>
      <c r="R1387" s="170">
        <f>Q1387*H1387</f>
        <v>0</v>
      </c>
      <c r="S1387" s="170">
        <v>0</v>
      </c>
      <c r="T1387" s="171">
        <f>S1387*H1387</f>
        <v>0</v>
      </c>
      <c r="AR1387" s="18" t="s">
        <v>253</v>
      </c>
      <c r="AT1387" s="18" t="s">
        <v>133</v>
      </c>
      <c r="AU1387" s="18" t="s">
        <v>77</v>
      </c>
      <c r="AY1387" s="18" t="s">
        <v>131</v>
      </c>
      <c r="BE1387" s="172">
        <f>IF(N1387="základní",J1387,0)</f>
        <v>0</v>
      </c>
      <c r="BF1387" s="172">
        <f>IF(N1387="snížená",J1387,0)</f>
        <v>0</v>
      </c>
      <c r="BG1387" s="172">
        <f>IF(N1387="zákl. přenesená",J1387,0)</f>
        <v>0</v>
      </c>
      <c r="BH1387" s="172">
        <f>IF(N1387="sníž. přenesená",J1387,0)</f>
        <v>0</v>
      </c>
      <c r="BI1387" s="172">
        <f>IF(N1387="nulová",J1387,0)</f>
        <v>0</v>
      </c>
      <c r="BJ1387" s="18" t="s">
        <v>74</v>
      </c>
      <c r="BK1387" s="172">
        <f>ROUND(I1387*H1387,2)</f>
        <v>0</v>
      </c>
      <c r="BL1387" s="18" t="s">
        <v>253</v>
      </c>
      <c r="BM1387" s="18" t="s">
        <v>1759</v>
      </c>
    </row>
    <row r="1388" spans="2:63" s="10" customFormat="1" ht="29.25" customHeight="1">
      <c r="B1388" s="146"/>
      <c r="D1388" s="157" t="s">
        <v>69</v>
      </c>
      <c r="E1388" s="158" t="s">
        <v>1760</v>
      </c>
      <c r="F1388" s="158" t="s">
        <v>1761</v>
      </c>
      <c r="I1388" s="149"/>
      <c r="J1388" s="159">
        <f>BK1388</f>
        <v>0</v>
      </c>
      <c r="L1388" s="146"/>
      <c r="M1388" s="151"/>
      <c r="N1388" s="152"/>
      <c r="O1388" s="152"/>
      <c r="P1388" s="153">
        <f>SUM(P1389:P1627)</f>
        <v>0</v>
      </c>
      <c r="Q1388" s="152"/>
      <c r="R1388" s="153">
        <f>SUM(R1389:R1627)</f>
        <v>0.33303599999999983</v>
      </c>
      <c r="S1388" s="152"/>
      <c r="T1388" s="154">
        <f>SUM(T1389:T1627)</f>
        <v>0</v>
      </c>
      <c r="AR1388" s="147" t="s">
        <v>77</v>
      </c>
      <c r="AT1388" s="155" t="s">
        <v>69</v>
      </c>
      <c r="AU1388" s="155" t="s">
        <v>74</v>
      </c>
      <c r="AY1388" s="147" t="s">
        <v>131</v>
      </c>
      <c r="BK1388" s="156">
        <f>SUM(BK1389:BK1627)</f>
        <v>0</v>
      </c>
    </row>
    <row r="1389" spans="2:65" s="1" customFormat="1" ht="22.5" customHeight="1">
      <c r="B1389" s="160"/>
      <c r="C1389" s="161" t="s">
        <v>1762</v>
      </c>
      <c r="D1389" s="161" t="s">
        <v>133</v>
      </c>
      <c r="E1389" s="162" t="s">
        <v>1763</v>
      </c>
      <c r="F1389" s="163" t="s">
        <v>1764</v>
      </c>
      <c r="G1389" s="164" t="s">
        <v>256</v>
      </c>
      <c r="H1389" s="165">
        <v>1</v>
      </c>
      <c r="I1389" s="166"/>
      <c r="J1389" s="167">
        <f>ROUND(I1389*H1389,2)</f>
        <v>0</v>
      </c>
      <c r="K1389" s="163" t="s">
        <v>137</v>
      </c>
      <c r="L1389" s="35"/>
      <c r="M1389" s="168" t="s">
        <v>19</v>
      </c>
      <c r="N1389" s="169" t="s">
        <v>41</v>
      </c>
      <c r="O1389" s="36"/>
      <c r="P1389" s="170">
        <f>O1389*H1389</f>
        <v>0</v>
      </c>
      <c r="Q1389" s="170">
        <v>0.002</v>
      </c>
      <c r="R1389" s="170">
        <f>Q1389*H1389</f>
        <v>0.002</v>
      </c>
      <c r="S1389" s="170">
        <v>0</v>
      </c>
      <c r="T1389" s="171">
        <f>S1389*H1389</f>
        <v>0</v>
      </c>
      <c r="AR1389" s="18" t="s">
        <v>138</v>
      </c>
      <c r="AT1389" s="18" t="s">
        <v>133</v>
      </c>
      <c r="AU1389" s="18" t="s">
        <v>77</v>
      </c>
      <c r="AY1389" s="18" t="s">
        <v>131</v>
      </c>
      <c r="BE1389" s="172">
        <f>IF(N1389="základní",J1389,0)</f>
        <v>0</v>
      </c>
      <c r="BF1389" s="172">
        <f>IF(N1389="snížená",J1389,0)</f>
        <v>0</v>
      </c>
      <c r="BG1389" s="172">
        <f>IF(N1389="zákl. přenesená",J1389,0)</f>
        <v>0</v>
      </c>
      <c r="BH1389" s="172">
        <f>IF(N1389="sníž. přenesená",J1389,0)</f>
        <v>0</v>
      </c>
      <c r="BI1389" s="172">
        <f>IF(N1389="nulová",J1389,0)</f>
        <v>0</v>
      </c>
      <c r="BJ1389" s="18" t="s">
        <v>74</v>
      </c>
      <c r="BK1389" s="172">
        <f>ROUND(I1389*H1389,2)</f>
        <v>0</v>
      </c>
      <c r="BL1389" s="18" t="s">
        <v>138</v>
      </c>
      <c r="BM1389" s="18" t="s">
        <v>1765</v>
      </c>
    </row>
    <row r="1390" spans="2:47" s="1" customFormat="1" ht="54">
      <c r="B1390" s="35"/>
      <c r="D1390" s="191" t="s">
        <v>228</v>
      </c>
      <c r="F1390" s="225" t="s">
        <v>1766</v>
      </c>
      <c r="I1390" s="134"/>
      <c r="L1390" s="35"/>
      <c r="M1390" s="64"/>
      <c r="N1390" s="36"/>
      <c r="O1390" s="36"/>
      <c r="P1390" s="36"/>
      <c r="Q1390" s="36"/>
      <c r="R1390" s="36"/>
      <c r="S1390" s="36"/>
      <c r="T1390" s="65"/>
      <c r="AT1390" s="18" t="s">
        <v>228</v>
      </c>
      <c r="AU1390" s="18" t="s">
        <v>77</v>
      </c>
    </row>
    <row r="1391" spans="2:65" s="1" customFormat="1" ht="22.5" customHeight="1">
      <c r="B1391" s="160"/>
      <c r="C1391" s="161" t="s">
        <v>1767</v>
      </c>
      <c r="D1391" s="161" t="s">
        <v>133</v>
      </c>
      <c r="E1391" s="162" t="s">
        <v>1768</v>
      </c>
      <c r="F1391" s="163" t="s">
        <v>1769</v>
      </c>
      <c r="G1391" s="164" t="s">
        <v>212</v>
      </c>
      <c r="H1391" s="165">
        <v>1.35</v>
      </c>
      <c r="I1391" s="166"/>
      <c r="J1391" s="167">
        <f>ROUND(I1391*H1391,2)</f>
        <v>0</v>
      </c>
      <c r="K1391" s="163" t="s">
        <v>137</v>
      </c>
      <c r="L1391" s="35"/>
      <c r="M1391" s="168" t="s">
        <v>19</v>
      </c>
      <c r="N1391" s="169" t="s">
        <v>41</v>
      </c>
      <c r="O1391" s="36"/>
      <c r="P1391" s="170">
        <f>O1391*H1391</f>
        <v>0</v>
      </c>
      <c r="Q1391" s="170">
        <v>0.0098</v>
      </c>
      <c r="R1391" s="170">
        <f>Q1391*H1391</f>
        <v>0.01323</v>
      </c>
      <c r="S1391" s="170">
        <v>0</v>
      </c>
      <c r="T1391" s="171">
        <f>S1391*H1391</f>
        <v>0</v>
      </c>
      <c r="AR1391" s="18" t="s">
        <v>253</v>
      </c>
      <c r="AT1391" s="18" t="s">
        <v>133</v>
      </c>
      <c r="AU1391" s="18" t="s">
        <v>77</v>
      </c>
      <c r="AY1391" s="18" t="s">
        <v>131</v>
      </c>
      <c r="BE1391" s="172">
        <f>IF(N1391="základní",J1391,0)</f>
        <v>0</v>
      </c>
      <c r="BF1391" s="172">
        <f>IF(N1391="snížená",J1391,0)</f>
        <v>0</v>
      </c>
      <c r="BG1391" s="172">
        <f>IF(N1391="zákl. přenesená",J1391,0)</f>
        <v>0</v>
      </c>
      <c r="BH1391" s="172">
        <f>IF(N1391="sníž. přenesená",J1391,0)</f>
        <v>0</v>
      </c>
      <c r="BI1391" s="172">
        <f>IF(N1391="nulová",J1391,0)</f>
        <v>0</v>
      </c>
      <c r="BJ1391" s="18" t="s">
        <v>74</v>
      </c>
      <c r="BK1391" s="172">
        <f>ROUND(I1391*H1391,2)</f>
        <v>0</v>
      </c>
      <c r="BL1391" s="18" t="s">
        <v>253</v>
      </c>
      <c r="BM1391" s="18" t="s">
        <v>1770</v>
      </c>
    </row>
    <row r="1392" spans="2:47" s="1" customFormat="1" ht="27">
      <c r="B1392" s="35"/>
      <c r="D1392" s="174" t="s">
        <v>228</v>
      </c>
      <c r="F1392" s="203" t="s">
        <v>1771</v>
      </c>
      <c r="I1392" s="134"/>
      <c r="L1392" s="35"/>
      <c r="M1392" s="64"/>
      <c r="N1392" s="36"/>
      <c r="O1392" s="36"/>
      <c r="P1392" s="36"/>
      <c r="Q1392" s="36"/>
      <c r="R1392" s="36"/>
      <c r="S1392" s="36"/>
      <c r="T1392" s="65"/>
      <c r="AT1392" s="18" t="s">
        <v>228</v>
      </c>
      <c r="AU1392" s="18" t="s">
        <v>77</v>
      </c>
    </row>
    <row r="1393" spans="2:51" s="11" customFormat="1" ht="13.5">
      <c r="B1393" s="173"/>
      <c r="D1393" s="174" t="s">
        <v>140</v>
      </c>
      <c r="E1393" s="175" t="s">
        <v>19</v>
      </c>
      <c r="F1393" s="176" t="s">
        <v>1772</v>
      </c>
      <c r="H1393" s="177" t="s">
        <v>19</v>
      </c>
      <c r="I1393" s="178"/>
      <c r="L1393" s="173"/>
      <c r="M1393" s="179"/>
      <c r="N1393" s="180"/>
      <c r="O1393" s="180"/>
      <c r="P1393" s="180"/>
      <c r="Q1393" s="180"/>
      <c r="R1393" s="180"/>
      <c r="S1393" s="180"/>
      <c r="T1393" s="181"/>
      <c r="AT1393" s="177" t="s">
        <v>140</v>
      </c>
      <c r="AU1393" s="177" t="s">
        <v>77</v>
      </c>
      <c r="AV1393" s="11" t="s">
        <v>74</v>
      </c>
      <c r="AW1393" s="11" t="s">
        <v>34</v>
      </c>
      <c r="AX1393" s="11" t="s">
        <v>70</v>
      </c>
      <c r="AY1393" s="177" t="s">
        <v>131</v>
      </c>
    </row>
    <row r="1394" spans="2:51" s="11" customFormat="1" ht="13.5">
      <c r="B1394" s="173"/>
      <c r="D1394" s="174" t="s">
        <v>140</v>
      </c>
      <c r="E1394" s="175" t="s">
        <v>19</v>
      </c>
      <c r="F1394" s="176" t="s">
        <v>1773</v>
      </c>
      <c r="H1394" s="177" t="s">
        <v>19</v>
      </c>
      <c r="I1394" s="178"/>
      <c r="L1394" s="173"/>
      <c r="M1394" s="179"/>
      <c r="N1394" s="180"/>
      <c r="O1394" s="180"/>
      <c r="P1394" s="180"/>
      <c r="Q1394" s="180"/>
      <c r="R1394" s="180"/>
      <c r="S1394" s="180"/>
      <c r="T1394" s="181"/>
      <c r="AT1394" s="177" t="s">
        <v>140</v>
      </c>
      <c r="AU1394" s="177" t="s">
        <v>77</v>
      </c>
      <c r="AV1394" s="11" t="s">
        <v>74</v>
      </c>
      <c r="AW1394" s="11" t="s">
        <v>34</v>
      </c>
      <c r="AX1394" s="11" t="s">
        <v>70</v>
      </c>
      <c r="AY1394" s="177" t="s">
        <v>131</v>
      </c>
    </row>
    <row r="1395" spans="2:51" s="12" customFormat="1" ht="13.5">
      <c r="B1395" s="182"/>
      <c r="D1395" s="174" t="s">
        <v>140</v>
      </c>
      <c r="E1395" s="183" t="s">
        <v>19</v>
      </c>
      <c r="F1395" s="184" t="s">
        <v>1774</v>
      </c>
      <c r="H1395" s="185">
        <v>1.35</v>
      </c>
      <c r="I1395" s="186"/>
      <c r="L1395" s="182"/>
      <c r="M1395" s="187"/>
      <c r="N1395" s="188"/>
      <c r="O1395" s="188"/>
      <c r="P1395" s="188"/>
      <c r="Q1395" s="188"/>
      <c r="R1395" s="188"/>
      <c r="S1395" s="188"/>
      <c r="T1395" s="189"/>
      <c r="AT1395" s="183" t="s">
        <v>140</v>
      </c>
      <c r="AU1395" s="183" t="s">
        <v>77</v>
      </c>
      <c r="AV1395" s="12" t="s">
        <v>77</v>
      </c>
      <c r="AW1395" s="12" t="s">
        <v>34</v>
      </c>
      <c r="AX1395" s="12" t="s">
        <v>70</v>
      </c>
      <c r="AY1395" s="183" t="s">
        <v>131</v>
      </c>
    </row>
    <row r="1396" spans="2:51" s="13" customFormat="1" ht="13.5">
      <c r="B1396" s="190"/>
      <c r="D1396" s="191" t="s">
        <v>140</v>
      </c>
      <c r="E1396" s="192" t="s">
        <v>19</v>
      </c>
      <c r="F1396" s="193" t="s">
        <v>143</v>
      </c>
      <c r="H1396" s="194">
        <v>1.35</v>
      </c>
      <c r="I1396" s="195"/>
      <c r="L1396" s="190"/>
      <c r="M1396" s="196"/>
      <c r="N1396" s="197"/>
      <c r="O1396" s="197"/>
      <c r="P1396" s="197"/>
      <c r="Q1396" s="197"/>
      <c r="R1396" s="197"/>
      <c r="S1396" s="197"/>
      <c r="T1396" s="198"/>
      <c r="AT1396" s="199" t="s">
        <v>140</v>
      </c>
      <c r="AU1396" s="199" t="s">
        <v>77</v>
      </c>
      <c r="AV1396" s="13" t="s">
        <v>138</v>
      </c>
      <c r="AW1396" s="13" t="s">
        <v>34</v>
      </c>
      <c r="AX1396" s="13" t="s">
        <v>74</v>
      </c>
      <c r="AY1396" s="199" t="s">
        <v>131</v>
      </c>
    </row>
    <row r="1397" spans="2:65" s="1" customFormat="1" ht="22.5" customHeight="1">
      <c r="B1397" s="160"/>
      <c r="C1397" s="161" t="s">
        <v>1775</v>
      </c>
      <c r="D1397" s="161" t="s">
        <v>133</v>
      </c>
      <c r="E1397" s="162" t="s">
        <v>1776</v>
      </c>
      <c r="F1397" s="163" t="s">
        <v>1777</v>
      </c>
      <c r="G1397" s="164" t="s">
        <v>488</v>
      </c>
      <c r="H1397" s="165">
        <v>2</v>
      </c>
      <c r="I1397" s="166"/>
      <c r="J1397" s="167">
        <f>ROUND(I1397*H1397,2)</f>
        <v>0</v>
      </c>
      <c r="K1397" s="163" t="s">
        <v>137</v>
      </c>
      <c r="L1397" s="35"/>
      <c r="M1397" s="168" t="s">
        <v>19</v>
      </c>
      <c r="N1397" s="169" t="s">
        <v>41</v>
      </c>
      <c r="O1397" s="36"/>
      <c r="P1397" s="170">
        <f>O1397*H1397</f>
        <v>0</v>
      </c>
      <c r="Q1397" s="170">
        <v>0.00391</v>
      </c>
      <c r="R1397" s="170">
        <f>Q1397*H1397</f>
        <v>0.00782</v>
      </c>
      <c r="S1397" s="170">
        <v>0</v>
      </c>
      <c r="T1397" s="171">
        <f>S1397*H1397</f>
        <v>0</v>
      </c>
      <c r="AR1397" s="18" t="s">
        <v>253</v>
      </c>
      <c r="AT1397" s="18" t="s">
        <v>133</v>
      </c>
      <c r="AU1397" s="18" t="s">
        <v>77</v>
      </c>
      <c r="AY1397" s="18" t="s">
        <v>131</v>
      </c>
      <c r="BE1397" s="172">
        <f>IF(N1397="základní",J1397,0)</f>
        <v>0</v>
      </c>
      <c r="BF1397" s="172">
        <f>IF(N1397="snížená",J1397,0)</f>
        <v>0</v>
      </c>
      <c r="BG1397" s="172">
        <f>IF(N1397="zákl. přenesená",J1397,0)</f>
        <v>0</v>
      </c>
      <c r="BH1397" s="172">
        <f>IF(N1397="sníž. přenesená",J1397,0)</f>
        <v>0</v>
      </c>
      <c r="BI1397" s="172">
        <f>IF(N1397="nulová",J1397,0)</f>
        <v>0</v>
      </c>
      <c r="BJ1397" s="18" t="s">
        <v>74</v>
      </c>
      <c r="BK1397" s="172">
        <f>ROUND(I1397*H1397,2)</f>
        <v>0</v>
      </c>
      <c r="BL1397" s="18" t="s">
        <v>253</v>
      </c>
      <c r="BM1397" s="18" t="s">
        <v>1778</v>
      </c>
    </row>
    <row r="1398" spans="2:47" s="1" customFormat="1" ht="27">
      <c r="B1398" s="35"/>
      <c r="D1398" s="174" t="s">
        <v>228</v>
      </c>
      <c r="F1398" s="203" t="s">
        <v>1779</v>
      </c>
      <c r="I1398" s="134"/>
      <c r="L1398" s="35"/>
      <c r="M1398" s="64"/>
      <c r="N1398" s="36"/>
      <c r="O1398" s="36"/>
      <c r="P1398" s="36"/>
      <c r="Q1398" s="36"/>
      <c r="R1398" s="36"/>
      <c r="S1398" s="36"/>
      <c r="T1398" s="65"/>
      <c r="AT1398" s="18" t="s">
        <v>228</v>
      </c>
      <c r="AU1398" s="18" t="s">
        <v>77</v>
      </c>
    </row>
    <row r="1399" spans="2:51" s="11" customFormat="1" ht="13.5">
      <c r="B1399" s="173"/>
      <c r="D1399" s="174" t="s">
        <v>140</v>
      </c>
      <c r="E1399" s="175" t="s">
        <v>19</v>
      </c>
      <c r="F1399" s="176" t="s">
        <v>1780</v>
      </c>
      <c r="H1399" s="177" t="s">
        <v>19</v>
      </c>
      <c r="I1399" s="178"/>
      <c r="L1399" s="173"/>
      <c r="M1399" s="179"/>
      <c r="N1399" s="180"/>
      <c r="O1399" s="180"/>
      <c r="P1399" s="180"/>
      <c r="Q1399" s="180"/>
      <c r="R1399" s="180"/>
      <c r="S1399" s="180"/>
      <c r="T1399" s="181"/>
      <c r="AT1399" s="177" t="s">
        <v>140</v>
      </c>
      <c r="AU1399" s="177" t="s">
        <v>77</v>
      </c>
      <c r="AV1399" s="11" t="s">
        <v>74</v>
      </c>
      <c r="AW1399" s="11" t="s">
        <v>34</v>
      </c>
      <c r="AX1399" s="11" t="s">
        <v>70</v>
      </c>
      <c r="AY1399" s="177" t="s">
        <v>131</v>
      </c>
    </row>
    <row r="1400" spans="2:51" s="12" customFormat="1" ht="13.5">
      <c r="B1400" s="182"/>
      <c r="D1400" s="174" t="s">
        <v>140</v>
      </c>
      <c r="E1400" s="183" t="s">
        <v>19</v>
      </c>
      <c r="F1400" s="184" t="s">
        <v>77</v>
      </c>
      <c r="H1400" s="185">
        <v>2</v>
      </c>
      <c r="I1400" s="186"/>
      <c r="L1400" s="182"/>
      <c r="M1400" s="187"/>
      <c r="N1400" s="188"/>
      <c r="O1400" s="188"/>
      <c r="P1400" s="188"/>
      <c r="Q1400" s="188"/>
      <c r="R1400" s="188"/>
      <c r="S1400" s="188"/>
      <c r="T1400" s="189"/>
      <c r="AT1400" s="183" t="s">
        <v>140</v>
      </c>
      <c r="AU1400" s="183" t="s">
        <v>77</v>
      </c>
      <c r="AV1400" s="12" t="s">
        <v>77</v>
      </c>
      <c r="AW1400" s="12" t="s">
        <v>34</v>
      </c>
      <c r="AX1400" s="12" t="s">
        <v>70</v>
      </c>
      <c r="AY1400" s="183" t="s">
        <v>131</v>
      </c>
    </row>
    <row r="1401" spans="2:51" s="13" customFormat="1" ht="13.5">
      <c r="B1401" s="190"/>
      <c r="D1401" s="191" t="s">
        <v>140</v>
      </c>
      <c r="E1401" s="192" t="s">
        <v>19</v>
      </c>
      <c r="F1401" s="193" t="s">
        <v>143</v>
      </c>
      <c r="H1401" s="194">
        <v>2</v>
      </c>
      <c r="I1401" s="195"/>
      <c r="L1401" s="190"/>
      <c r="M1401" s="196"/>
      <c r="N1401" s="197"/>
      <c r="O1401" s="197"/>
      <c r="P1401" s="197"/>
      <c r="Q1401" s="197"/>
      <c r="R1401" s="197"/>
      <c r="S1401" s="197"/>
      <c r="T1401" s="198"/>
      <c r="AT1401" s="199" t="s">
        <v>140</v>
      </c>
      <c r="AU1401" s="199" t="s">
        <v>77</v>
      </c>
      <c r="AV1401" s="13" t="s">
        <v>138</v>
      </c>
      <c r="AW1401" s="13" t="s">
        <v>34</v>
      </c>
      <c r="AX1401" s="13" t="s">
        <v>74</v>
      </c>
      <c r="AY1401" s="199" t="s">
        <v>131</v>
      </c>
    </row>
    <row r="1402" spans="2:65" s="1" customFormat="1" ht="22.5" customHeight="1">
      <c r="B1402" s="160"/>
      <c r="C1402" s="161" t="s">
        <v>1781</v>
      </c>
      <c r="D1402" s="161" t="s">
        <v>133</v>
      </c>
      <c r="E1402" s="162" t="s">
        <v>1782</v>
      </c>
      <c r="F1402" s="163" t="s">
        <v>1783</v>
      </c>
      <c r="G1402" s="164" t="s">
        <v>488</v>
      </c>
      <c r="H1402" s="165">
        <v>2</v>
      </c>
      <c r="I1402" s="166"/>
      <c r="J1402" s="167">
        <f>ROUND(I1402*H1402,2)</f>
        <v>0</v>
      </c>
      <c r="K1402" s="163" t="s">
        <v>137</v>
      </c>
      <c r="L1402" s="35"/>
      <c r="M1402" s="168" t="s">
        <v>19</v>
      </c>
      <c r="N1402" s="169" t="s">
        <v>41</v>
      </c>
      <c r="O1402" s="36"/>
      <c r="P1402" s="170">
        <f>O1402*H1402</f>
        <v>0</v>
      </c>
      <c r="Q1402" s="170">
        <v>0.00555</v>
      </c>
      <c r="R1402" s="170">
        <f>Q1402*H1402</f>
        <v>0.0111</v>
      </c>
      <c r="S1402" s="170">
        <v>0</v>
      </c>
      <c r="T1402" s="171">
        <f>S1402*H1402</f>
        <v>0</v>
      </c>
      <c r="AR1402" s="18" t="s">
        <v>253</v>
      </c>
      <c r="AT1402" s="18" t="s">
        <v>133</v>
      </c>
      <c r="AU1402" s="18" t="s">
        <v>77</v>
      </c>
      <c r="AY1402" s="18" t="s">
        <v>131</v>
      </c>
      <c r="BE1402" s="172">
        <f>IF(N1402="základní",J1402,0)</f>
        <v>0</v>
      </c>
      <c r="BF1402" s="172">
        <f>IF(N1402="snížená",J1402,0)</f>
        <v>0</v>
      </c>
      <c r="BG1402" s="172">
        <f>IF(N1402="zákl. přenesená",J1402,0)</f>
        <v>0</v>
      </c>
      <c r="BH1402" s="172">
        <f>IF(N1402="sníž. přenesená",J1402,0)</f>
        <v>0</v>
      </c>
      <c r="BI1402" s="172">
        <f>IF(N1402="nulová",J1402,0)</f>
        <v>0</v>
      </c>
      <c r="BJ1402" s="18" t="s">
        <v>74</v>
      </c>
      <c r="BK1402" s="172">
        <f>ROUND(I1402*H1402,2)</f>
        <v>0</v>
      </c>
      <c r="BL1402" s="18" t="s">
        <v>253</v>
      </c>
      <c r="BM1402" s="18" t="s">
        <v>1784</v>
      </c>
    </row>
    <row r="1403" spans="2:47" s="1" customFormat="1" ht="27">
      <c r="B1403" s="35"/>
      <c r="D1403" s="174" t="s">
        <v>228</v>
      </c>
      <c r="F1403" s="203" t="s">
        <v>1785</v>
      </c>
      <c r="I1403" s="134"/>
      <c r="L1403" s="35"/>
      <c r="M1403" s="64"/>
      <c r="N1403" s="36"/>
      <c r="O1403" s="36"/>
      <c r="P1403" s="36"/>
      <c r="Q1403" s="36"/>
      <c r="R1403" s="36"/>
      <c r="S1403" s="36"/>
      <c r="T1403" s="65"/>
      <c r="AT1403" s="18" t="s">
        <v>228</v>
      </c>
      <c r="AU1403" s="18" t="s">
        <v>77</v>
      </c>
    </row>
    <row r="1404" spans="2:51" s="11" customFormat="1" ht="13.5">
      <c r="B1404" s="173"/>
      <c r="D1404" s="174" t="s">
        <v>140</v>
      </c>
      <c r="E1404" s="175" t="s">
        <v>19</v>
      </c>
      <c r="F1404" s="176" t="s">
        <v>1786</v>
      </c>
      <c r="H1404" s="177" t="s">
        <v>19</v>
      </c>
      <c r="I1404" s="178"/>
      <c r="L1404" s="173"/>
      <c r="M1404" s="179"/>
      <c r="N1404" s="180"/>
      <c r="O1404" s="180"/>
      <c r="P1404" s="180"/>
      <c r="Q1404" s="180"/>
      <c r="R1404" s="180"/>
      <c r="S1404" s="180"/>
      <c r="T1404" s="181"/>
      <c r="AT1404" s="177" t="s">
        <v>140</v>
      </c>
      <c r="AU1404" s="177" t="s">
        <v>77</v>
      </c>
      <c r="AV1404" s="11" t="s">
        <v>74</v>
      </c>
      <c r="AW1404" s="11" t="s">
        <v>34</v>
      </c>
      <c r="AX1404" s="11" t="s">
        <v>70</v>
      </c>
      <c r="AY1404" s="177" t="s">
        <v>131</v>
      </c>
    </row>
    <row r="1405" spans="2:51" s="12" customFormat="1" ht="13.5">
      <c r="B1405" s="182"/>
      <c r="D1405" s="174" t="s">
        <v>140</v>
      </c>
      <c r="E1405" s="183" t="s">
        <v>19</v>
      </c>
      <c r="F1405" s="184" t="s">
        <v>77</v>
      </c>
      <c r="H1405" s="185">
        <v>2</v>
      </c>
      <c r="I1405" s="186"/>
      <c r="L1405" s="182"/>
      <c r="M1405" s="187"/>
      <c r="N1405" s="188"/>
      <c r="O1405" s="188"/>
      <c r="P1405" s="188"/>
      <c r="Q1405" s="188"/>
      <c r="R1405" s="188"/>
      <c r="S1405" s="188"/>
      <c r="T1405" s="189"/>
      <c r="AT1405" s="183" t="s">
        <v>140</v>
      </c>
      <c r="AU1405" s="183" t="s">
        <v>77</v>
      </c>
      <c r="AV1405" s="12" t="s">
        <v>77</v>
      </c>
      <c r="AW1405" s="12" t="s">
        <v>34</v>
      </c>
      <c r="AX1405" s="12" t="s">
        <v>70</v>
      </c>
      <c r="AY1405" s="183" t="s">
        <v>131</v>
      </c>
    </row>
    <row r="1406" spans="2:51" s="13" customFormat="1" ht="13.5">
      <c r="B1406" s="190"/>
      <c r="D1406" s="191" t="s">
        <v>140</v>
      </c>
      <c r="E1406" s="192" t="s">
        <v>19</v>
      </c>
      <c r="F1406" s="193" t="s">
        <v>143</v>
      </c>
      <c r="H1406" s="194">
        <v>2</v>
      </c>
      <c r="I1406" s="195"/>
      <c r="L1406" s="190"/>
      <c r="M1406" s="196"/>
      <c r="N1406" s="197"/>
      <c r="O1406" s="197"/>
      <c r="P1406" s="197"/>
      <c r="Q1406" s="197"/>
      <c r="R1406" s="197"/>
      <c r="S1406" s="197"/>
      <c r="T1406" s="198"/>
      <c r="AT1406" s="199" t="s">
        <v>140</v>
      </c>
      <c r="AU1406" s="199" t="s">
        <v>77</v>
      </c>
      <c r="AV1406" s="13" t="s">
        <v>138</v>
      </c>
      <c r="AW1406" s="13" t="s">
        <v>34</v>
      </c>
      <c r="AX1406" s="13" t="s">
        <v>74</v>
      </c>
      <c r="AY1406" s="199" t="s">
        <v>131</v>
      </c>
    </row>
    <row r="1407" spans="2:65" s="1" customFormat="1" ht="22.5" customHeight="1">
      <c r="B1407" s="160"/>
      <c r="C1407" s="161" t="s">
        <v>1787</v>
      </c>
      <c r="D1407" s="161" t="s">
        <v>133</v>
      </c>
      <c r="E1407" s="162" t="s">
        <v>1788</v>
      </c>
      <c r="F1407" s="163" t="s">
        <v>1789</v>
      </c>
      <c r="G1407" s="164" t="s">
        <v>488</v>
      </c>
      <c r="H1407" s="165">
        <v>2</v>
      </c>
      <c r="I1407" s="166"/>
      <c r="J1407" s="167">
        <f>ROUND(I1407*H1407,2)</f>
        <v>0</v>
      </c>
      <c r="K1407" s="163" t="s">
        <v>137</v>
      </c>
      <c r="L1407" s="35"/>
      <c r="M1407" s="168" t="s">
        <v>19</v>
      </c>
      <c r="N1407" s="169" t="s">
        <v>41</v>
      </c>
      <c r="O1407" s="36"/>
      <c r="P1407" s="170">
        <f>O1407*H1407</f>
        <v>0</v>
      </c>
      <c r="Q1407" s="170">
        <v>0.00012</v>
      </c>
      <c r="R1407" s="170">
        <f>Q1407*H1407</f>
        <v>0.00024</v>
      </c>
      <c r="S1407" s="170">
        <v>0</v>
      </c>
      <c r="T1407" s="171">
        <f>S1407*H1407</f>
        <v>0</v>
      </c>
      <c r="AR1407" s="18" t="s">
        <v>253</v>
      </c>
      <c r="AT1407" s="18" t="s">
        <v>133</v>
      </c>
      <c r="AU1407" s="18" t="s">
        <v>77</v>
      </c>
      <c r="AY1407" s="18" t="s">
        <v>131</v>
      </c>
      <c r="BE1407" s="172">
        <f>IF(N1407="základní",J1407,0)</f>
        <v>0</v>
      </c>
      <c r="BF1407" s="172">
        <f>IF(N1407="snížená",J1407,0)</f>
        <v>0</v>
      </c>
      <c r="BG1407" s="172">
        <f>IF(N1407="zákl. přenesená",J1407,0)</f>
        <v>0</v>
      </c>
      <c r="BH1407" s="172">
        <f>IF(N1407="sníž. přenesená",J1407,0)</f>
        <v>0</v>
      </c>
      <c r="BI1407" s="172">
        <f>IF(N1407="nulová",J1407,0)</f>
        <v>0</v>
      </c>
      <c r="BJ1407" s="18" t="s">
        <v>74</v>
      </c>
      <c r="BK1407" s="172">
        <f>ROUND(I1407*H1407,2)</f>
        <v>0</v>
      </c>
      <c r="BL1407" s="18" t="s">
        <v>253</v>
      </c>
      <c r="BM1407" s="18" t="s">
        <v>1790</v>
      </c>
    </row>
    <row r="1408" spans="2:47" s="1" customFormat="1" ht="27">
      <c r="B1408" s="35"/>
      <c r="D1408" s="174" t="s">
        <v>228</v>
      </c>
      <c r="F1408" s="203" t="s">
        <v>1791</v>
      </c>
      <c r="I1408" s="134"/>
      <c r="L1408" s="35"/>
      <c r="M1408" s="64"/>
      <c r="N1408" s="36"/>
      <c r="O1408" s="36"/>
      <c r="P1408" s="36"/>
      <c r="Q1408" s="36"/>
      <c r="R1408" s="36"/>
      <c r="S1408" s="36"/>
      <c r="T1408" s="65"/>
      <c r="AT1408" s="18" t="s">
        <v>228</v>
      </c>
      <c r="AU1408" s="18" t="s">
        <v>77</v>
      </c>
    </row>
    <row r="1409" spans="2:51" s="11" customFormat="1" ht="13.5">
      <c r="B1409" s="173"/>
      <c r="D1409" s="174" t="s">
        <v>140</v>
      </c>
      <c r="E1409" s="175" t="s">
        <v>19</v>
      </c>
      <c r="F1409" s="176" t="s">
        <v>1780</v>
      </c>
      <c r="H1409" s="177" t="s">
        <v>19</v>
      </c>
      <c r="I1409" s="178"/>
      <c r="L1409" s="173"/>
      <c r="M1409" s="179"/>
      <c r="N1409" s="180"/>
      <c r="O1409" s="180"/>
      <c r="P1409" s="180"/>
      <c r="Q1409" s="180"/>
      <c r="R1409" s="180"/>
      <c r="S1409" s="180"/>
      <c r="T1409" s="181"/>
      <c r="AT1409" s="177" t="s">
        <v>140</v>
      </c>
      <c r="AU1409" s="177" t="s">
        <v>77</v>
      </c>
      <c r="AV1409" s="11" t="s">
        <v>74</v>
      </c>
      <c r="AW1409" s="11" t="s">
        <v>34</v>
      </c>
      <c r="AX1409" s="11" t="s">
        <v>70</v>
      </c>
      <c r="AY1409" s="177" t="s">
        <v>131</v>
      </c>
    </row>
    <row r="1410" spans="2:51" s="12" customFormat="1" ht="13.5">
      <c r="B1410" s="182"/>
      <c r="D1410" s="174" t="s">
        <v>140</v>
      </c>
      <c r="E1410" s="183" t="s">
        <v>19</v>
      </c>
      <c r="F1410" s="184" t="s">
        <v>77</v>
      </c>
      <c r="H1410" s="185">
        <v>2</v>
      </c>
      <c r="I1410" s="186"/>
      <c r="L1410" s="182"/>
      <c r="M1410" s="187"/>
      <c r="N1410" s="188"/>
      <c r="O1410" s="188"/>
      <c r="P1410" s="188"/>
      <c r="Q1410" s="188"/>
      <c r="R1410" s="188"/>
      <c r="S1410" s="188"/>
      <c r="T1410" s="189"/>
      <c r="AT1410" s="183" t="s">
        <v>140</v>
      </c>
      <c r="AU1410" s="183" t="s">
        <v>77</v>
      </c>
      <c r="AV1410" s="12" t="s">
        <v>77</v>
      </c>
      <c r="AW1410" s="12" t="s">
        <v>34</v>
      </c>
      <c r="AX1410" s="12" t="s">
        <v>70</v>
      </c>
      <c r="AY1410" s="183" t="s">
        <v>131</v>
      </c>
    </row>
    <row r="1411" spans="2:51" s="13" customFormat="1" ht="13.5">
      <c r="B1411" s="190"/>
      <c r="D1411" s="191" t="s">
        <v>140</v>
      </c>
      <c r="E1411" s="192" t="s">
        <v>19</v>
      </c>
      <c r="F1411" s="193" t="s">
        <v>143</v>
      </c>
      <c r="H1411" s="194">
        <v>2</v>
      </c>
      <c r="I1411" s="195"/>
      <c r="L1411" s="190"/>
      <c r="M1411" s="196"/>
      <c r="N1411" s="197"/>
      <c r="O1411" s="197"/>
      <c r="P1411" s="197"/>
      <c r="Q1411" s="197"/>
      <c r="R1411" s="197"/>
      <c r="S1411" s="197"/>
      <c r="T1411" s="198"/>
      <c r="AT1411" s="199" t="s">
        <v>140</v>
      </c>
      <c r="AU1411" s="199" t="s">
        <v>77</v>
      </c>
      <c r="AV1411" s="13" t="s">
        <v>138</v>
      </c>
      <c r="AW1411" s="13" t="s">
        <v>34</v>
      </c>
      <c r="AX1411" s="13" t="s">
        <v>74</v>
      </c>
      <c r="AY1411" s="199" t="s">
        <v>131</v>
      </c>
    </row>
    <row r="1412" spans="2:65" s="1" customFormat="1" ht="22.5" customHeight="1">
      <c r="B1412" s="160"/>
      <c r="C1412" s="161" t="s">
        <v>1792</v>
      </c>
      <c r="D1412" s="161" t="s">
        <v>133</v>
      </c>
      <c r="E1412" s="162" t="s">
        <v>1788</v>
      </c>
      <c r="F1412" s="163" t="s">
        <v>1789</v>
      </c>
      <c r="G1412" s="164" t="s">
        <v>488</v>
      </c>
      <c r="H1412" s="165">
        <v>2</v>
      </c>
      <c r="I1412" s="166"/>
      <c r="J1412" s="167">
        <f>ROUND(I1412*H1412,2)</f>
        <v>0</v>
      </c>
      <c r="K1412" s="163" t="s">
        <v>137</v>
      </c>
      <c r="L1412" s="35"/>
      <c r="M1412" s="168" t="s">
        <v>19</v>
      </c>
      <c r="N1412" s="169" t="s">
        <v>41</v>
      </c>
      <c r="O1412" s="36"/>
      <c r="P1412" s="170">
        <f>O1412*H1412</f>
        <v>0</v>
      </c>
      <c r="Q1412" s="170">
        <v>0.00012</v>
      </c>
      <c r="R1412" s="170">
        <f>Q1412*H1412</f>
        <v>0.00024</v>
      </c>
      <c r="S1412" s="170">
        <v>0</v>
      </c>
      <c r="T1412" s="171">
        <f>S1412*H1412</f>
        <v>0</v>
      </c>
      <c r="AR1412" s="18" t="s">
        <v>253</v>
      </c>
      <c r="AT1412" s="18" t="s">
        <v>133</v>
      </c>
      <c r="AU1412" s="18" t="s">
        <v>77</v>
      </c>
      <c r="AY1412" s="18" t="s">
        <v>131</v>
      </c>
      <c r="BE1412" s="172">
        <f>IF(N1412="základní",J1412,0)</f>
        <v>0</v>
      </c>
      <c r="BF1412" s="172">
        <f>IF(N1412="snížená",J1412,0)</f>
        <v>0</v>
      </c>
      <c r="BG1412" s="172">
        <f>IF(N1412="zákl. přenesená",J1412,0)</f>
        <v>0</v>
      </c>
      <c r="BH1412" s="172">
        <f>IF(N1412="sníž. přenesená",J1412,0)</f>
        <v>0</v>
      </c>
      <c r="BI1412" s="172">
        <f>IF(N1412="nulová",J1412,0)</f>
        <v>0</v>
      </c>
      <c r="BJ1412" s="18" t="s">
        <v>74</v>
      </c>
      <c r="BK1412" s="172">
        <f>ROUND(I1412*H1412,2)</f>
        <v>0</v>
      </c>
      <c r="BL1412" s="18" t="s">
        <v>253</v>
      </c>
      <c r="BM1412" s="18" t="s">
        <v>1793</v>
      </c>
    </row>
    <row r="1413" spans="2:47" s="1" customFormat="1" ht="27">
      <c r="B1413" s="35"/>
      <c r="D1413" s="174" t="s">
        <v>228</v>
      </c>
      <c r="F1413" s="203" t="s">
        <v>1791</v>
      </c>
      <c r="I1413" s="134"/>
      <c r="L1413" s="35"/>
      <c r="M1413" s="64"/>
      <c r="N1413" s="36"/>
      <c r="O1413" s="36"/>
      <c r="P1413" s="36"/>
      <c r="Q1413" s="36"/>
      <c r="R1413" s="36"/>
      <c r="S1413" s="36"/>
      <c r="T1413" s="65"/>
      <c r="AT1413" s="18" t="s">
        <v>228</v>
      </c>
      <c r="AU1413" s="18" t="s">
        <v>77</v>
      </c>
    </row>
    <row r="1414" spans="2:51" s="11" customFormat="1" ht="13.5">
      <c r="B1414" s="173"/>
      <c r="D1414" s="174" t="s">
        <v>140</v>
      </c>
      <c r="E1414" s="175" t="s">
        <v>19</v>
      </c>
      <c r="F1414" s="176" t="s">
        <v>1786</v>
      </c>
      <c r="H1414" s="177" t="s">
        <v>19</v>
      </c>
      <c r="I1414" s="178"/>
      <c r="L1414" s="173"/>
      <c r="M1414" s="179"/>
      <c r="N1414" s="180"/>
      <c r="O1414" s="180"/>
      <c r="P1414" s="180"/>
      <c r="Q1414" s="180"/>
      <c r="R1414" s="180"/>
      <c r="S1414" s="180"/>
      <c r="T1414" s="181"/>
      <c r="AT1414" s="177" t="s">
        <v>140</v>
      </c>
      <c r="AU1414" s="177" t="s">
        <v>77</v>
      </c>
      <c r="AV1414" s="11" t="s">
        <v>74</v>
      </c>
      <c r="AW1414" s="11" t="s">
        <v>34</v>
      </c>
      <c r="AX1414" s="11" t="s">
        <v>70</v>
      </c>
      <c r="AY1414" s="177" t="s">
        <v>131</v>
      </c>
    </row>
    <row r="1415" spans="2:51" s="12" customFormat="1" ht="13.5">
      <c r="B1415" s="182"/>
      <c r="D1415" s="174" t="s">
        <v>140</v>
      </c>
      <c r="E1415" s="183" t="s">
        <v>19</v>
      </c>
      <c r="F1415" s="184" t="s">
        <v>77</v>
      </c>
      <c r="H1415" s="185">
        <v>2</v>
      </c>
      <c r="I1415" s="186"/>
      <c r="L1415" s="182"/>
      <c r="M1415" s="187"/>
      <c r="N1415" s="188"/>
      <c r="O1415" s="188"/>
      <c r="P1415" s="188"/>
      <c r="Q1415" s="188"/>
      <c r="R1415" s="188"/>
      <c r="S1415" s="188"/>
      <c r="T1415" s="189"/>
      <c r="AT1415" s="183" t="s">
        <v>140</v>
      </c>
      <c r="AU1415" s="183" t="s">
        <v>77</v>
      </c>
      <c r="AV1415" s="12" t="s">
        <v>77</v>
      </c>
      <c r="AW1415" s="12" t="s">
        <v>34</v>
      </c>
      <c r="AX1415" s="12" t="s">
        <v>70</v>
      </c>
      <c r="AY1415" s="183" t="s">
        <v>131</v>
      </c>
    </row>
    <row r="1416" spans="2:51" s="13" customFormat="1" ht="13.5">
      <c r="B1416" s="190"/>
      <c r="D1416" s="191" t="s">
        <v>140</v>
      </c>
      <c r="E1416" s="192" t="s">
        <v>19</v>
      </c>
      <c r="F1416" s="193" t="s">
        <v>143</v>
      </c>
      <c r="H1416" s="194">
        <v>2</v>
      </c>
      <c r="I1416" s="195"/>
      <c r="L1416" s="190"/>
      <c r="M1416" s="196"/>
      <c r="N1416" s="197"/>
      <c r="O1416" s="197"/>
      <c r="P1416" s="197"/>
      <c r="Q1416" s="197"/>
      <c r="R1416" s="197"/>
      <c r="S1416" s="197"/>
      <c r="T1416" s="198"/>
      <c r="AT1416" s="199" t="s">
        <v>140</v>
      </c>
      <c r="AU1416" s="199" t="s">
        <v>77</v>
      </c>
      <c r="AV1416" s="13" t="s">
        <v>138</v>
      </c>
      <c r="AW1416" s="13" t="s">
        <v>34</v>
      </c>
      <c r="AX1416" s="13" t="s">
        <v>74</v>
      </c>
      <c r="AY1416" s="199" t="s">
        <v>131</v>
      </c>
    </row>
    <row r="1417" spans="2:65" s="1" customFormat="1" ht="22.5" customHeight="1">
      <c r="B1417" s="160"/>
      <c r="C1417" s="161" t="s">
        <v>1794</v>
      </c>
      <c r="D1417" s="161" t="s">
        <v>133</v>
      </c>
      <c r="E1417" s="162" t="s">
        <v>1795</v>
      </c>
      <c r="F1417" s="163" t="s">
        <v>1796</v>
      </c>
      <c r="G1417" s="164" t="s">
        <v>488</v>
      </c>
      <c r="H1417" s="165">
        <v>4</v>
      </c>
      <c r="I1417" s="166"/>
      <c r="J1417" s="167">
        <f>ROUND(I1417*H1417,2)</f>
        <v>0</v>
      </c>
      <c r="K1417" s="163" t="s">
        <v>137</v>
      </c>
      <c r="L1417" s="35"/>
      <c r="M1417" s="168" t="s">
        <v>19</v>
      </c>
      <c r="N1417" s="169" t="s">
        <v>41</v>
      </c>
      <c r="O1417" s="36"/>
      <c r="P1417" s="170">
        <f>O1417*H1417</f>
        <v>0</v>
      </c>
      <c r="Q1417" s="170">
        <v>0.00202</v>
      </c>
      <c r="R1417" s="170">
        <f>Q1417*H1417</f>
        <v>0.00808</v>
      </c>
      <c r="S1417" s="170">
        <v>0</v>
      </c>
      <c r="T1417" s="171">
        <f>S1417*H1417</f>
        <v>0</v>
      </c>
      <c r="AR1417" s="18" t="s">
        <v>253</v>
      </c>
      <c r="AT1417" s="18" t="s">
        <v>133</v>
      </c>
      <c r="AU1417" s="18" t="s">
        <v>77</v>
      </c>
      <c r="AY1417" s="18" t="s">
        <v>131</v>
      </c>
      <c r="BE1417" s="172">
        <f>IF(N1417="základní",J1417,0)</f>
        <v>0</v>
      </c>
      <c r="BF1417" s="172">
        <f>IF(N1417="snížená",J1417,0)</f>
        <v>0</v>
      </c>
      <c r="BG1417" s="172">
        <f>IF(N1417="zákl. přenesená",J1417,0)</f>
        <v>0</v>
      </c>
      <c r="BH1417" s="172">
        <f>IF(N1417="sníž. přenesená",J1417,0)</f>
        <v>0</v>
      </c>
      <c r="BI1417" s="172">
        <f>IF(N1417="nulová",J1417,0)</f>
        <v>0</v>
      </c>
      <c r="BJ1417" s="18" t="s">
        <v>74</v>
      </c>
      <c r="BK1417" s="172">
        <f>ROUND(I1417*H1417,2)</f>
        <v>0</v>
      </c>
      <c r="BL1417" s="18" t="s">
        <v>253</v>
      </c>
      <c r="BM1417" s="18" t="s">
        <v>1797</v>
      </c>
    </row>
    <row r="1418" spans="2:47" s="1" customFormat="1" ht="27">
      <c r="B1418" s="35"/>
      <c r="D1418" s="174" t="s">
        <v>228</v>
      </c>
      <c r="F1418" s="203" t="s">
        <v>1798</v>
      </c>
      <c r="I1418" s="134"/>
      <c r="L1418" s="35"/>
      <c r="M1418" s="64"/>
      <c r="N1418" s="36"/>
      <c r="O1418" s="36"/>
      <c r="P1418" s="36"/>
      <c r="Q1418" s="36"/>
      <c r="R1418" s="36"/>
      <c r="S1418" s="36"/>
      <c r="T1418" s="65"/>
      <c r="AT1418" s="18" t="s">
        <v>228</v>
      </c>
      <c r="AU1418" s="18" t="s">
        <v>77</v>
      </c>
    </row>
    <row r="1419" spans="2:51" s="11" customFormat="1" ht="13.5">
      <c r="B1419" s="173"/>
      <c r="D1419" s="174" t="s">
        <v>140</v>
      </c>
      <c r="E1419" s="175" t="s">
        <v>19</v>
      </c>
      <c r="F1419" s="176" t="s">
        <v>1799</v>
      </c>
      <c r="H1419" s="177" t="s">
        <v>19</v>
      </c>
      <c r="I1419" s="178"/>
      <c r="L1419" s="173"/>
      <c r="M1419" s="179"/>
      <c r="N1419" s="180"/>
      <c r="O1419" s="180"/>
      <c r="P1419" s="180"/>
      <c r="Q1419" s="180"/>
      <c r="R1419" s="180"/>
      <c r="S1419" s="180"/>
      <c r="T1419" s="181"/>
      <c r="AT1419" s="177" t="s">
        <v>140</v>
      </c>
      <c r="AU1419" s="177" t="s">
        <v>77</v>
      </c>
      <c r="AV1419" s="11" t="s">
        <v>74</v>
      </c>
      <c r="AW1419" s="11" t="s">
        <v>34</v>
      </c>
      <c r="AX1419" s="11" t="s">
        <v>70</v>
      </c>
      <c r="AY1419" s="177" t="s">
        <v>131</v>
      </c>
    </row>
    <row r="1420" spans="2:51" s="12" customFormat="1" ht="13.5">
      <c r="B1420" s="182"/>
      <c r="D1420" s="174" t="s">
        <v>140</v>
      </c>
      <c r="E1420" s="183" t="s">
        <v>19</v>
      </c>
      <c r="F1420" s="184" t="s">
        <v>1800</v>
      </c>
      <c r="H1420" s="185">
        <v>4</v>
      </c>
      <c r="I1420" s="186"/>
      <c r="L1420" s="182"/>
      <c r="M1420" s="187"/>
      <c r="N1420" s="188"/>
      <c r="O1420" s="188"/>
      <c r="P1420" s="188"/>
      <c r="Q1420" s="188"/>
      <c r="R1420" s="188"/>
      <c r="S1420" s="188"/>
      <c r="T1420" s="189"/>
      <c r="AT1420" s="183" t="s">
        <v>140</v>
      </c>
      <c r="AU1420" s="183" t="s">
        <v>77</v>
      </c>
      <c r="AV1420" s="12" t="s">
        <v>77</v>
      </c>
      <c r="AW1420" s="12" t="s">
        <v>34</v>
      </c>
      <c r="AX1420" s="12" t="s">
        <v>70</v>
      </c>
      <c r="AY1420" s="183" t="s">
        <v>131</v>
      </c>
    </row>
    <row r="1421" spans="2:51" s="13" customFormat="1" ht="13.5">
      <c r="B1421" s="190"/>
      <c r="D1421" s="191" t="s">
        <v>140</v>
      </c>
      <c r="E1421" s="192" t="s">
        <v>19</v>
      </c>
      <c r="F1421" s="193" t="s">
        <v>143</v>
      </c>
      <c r="H1421" s="194">
        <v>4</v>
      </c>
      <c r="I1421" s="195"/>
      <c r="L1421" s="190"/>
      <c r="M1421" s="196"/>
      <c r="N1421" s="197"/>
      <c r="O1421" s="197"/>
      <c r="P1421" s="197"/>
      <c r="Q1421" s="197"/>
      <c r="R1421" s="197"/>
      <c r="S1421" s="197"/>
      <c r="T1421" s="198"/>
      <c r="AT1421" s="199" t="s">
        <v>140</v>
      </c>
      <c r="AU1421" s="199" t="s">
        <v>77</v>
      </c>
      <c r="AV1421" s="13" t="s">
        <v>138</v>
      </c>
      <c r="AW1421" s="13" t="s">
        <v>34</v>
      </c>
      <c r="AX1421" s="13" t="s">
        <v>74</v>
      </c>
      <c r="AY1421" s="199" t="s">
        <v>131</v>
      </c>
    </row>
    <row r="1422" spans="2:65" s="1" customFormat="1" ht="22.5" customHeight="1">
      <c r="B1422" s="160"/>
      <c r="C1422" s="161" t="s">
        <v>1801</v>
      </c>
      <c r="D1422" s="161" t="s">
        <v>133</v>
      </c>
      <c r="E1422" s="162" t="s">
        <v>1802</v>
      </c>
      <c r="F1422" s="163" t="s">
        <v>1803</v>
      </c>
      <c r="G1422" s="164" t="s">
        <v>488</v>
      </c>
      <c r="H1422" s="165">
        <v>4</v>
      </c>
      <c r="I1422" s="166"/>
      <c r="J1422" s="167">
        <f>ROUND(I1422*H1422,2)</f>
        <v>0</v>
      </c>
      <c r="K1422" s="163" t="s">
        <v>137</v>
      </c>
      <c r="L1422" s="35"/>
      <c r="M1422" s="168" t="s">
        <v>19</v>
      </c>
      <c r="N1422" s="169" t="s">
        <v>41</v>
      </c>
      <c r="O1422" s="36"/>
      <c r="P1422" s="170">
        <f>O1422*H1422</f>
        <v>0</v>
      </c>
      <c r="Q1422" s="170">
        <v>6E-05</v>
      </c>
      <c r="R1422" s="170">
        <f>Q1422*H1422</f>
        <v>0.00024</v>
      </c>
      <c r="S1422" s="170">
        <v>0</v>
      </c>
      <c r="T1422" s="171">
        <f>S1422*H1422</f>
        <v>0</v>
      </c>
      <c r="AR1422" s="18" t="s">
        <v>253</v>
      </c>
      <c r="AT1422" s="18" t="s">
        <v>133</v>
      </c>
      <c r="AU1422" s="18" t="s">
        <v>77</v>
      </c>
      <c r="AY1422" s="18" t="s">
        <v>131</v>
      </c>
      <c r="BE1422" s="172">
        <f>IF(N1422="základní",J1422,0)</f>
        <v>0</v>
      </c>
      <c r="BF1422" s="172">
        <f>IF(N1422="snížená",J1422,0)</f>
        <v>0</v>
      </c>
      <c r="BG1422" s="172">
        <f>IF(N1422="zákl. přenesená",J1422,0)</f>
        <v>0</v>
      </c>
      <c r="BH1422" s="172">
        <f>IF(N1422="sníž. přenesená",J1422,0)</f>
        <v>0</v>
      </c>
      <c r="BI1422" s="172">
        <f>IF(N1422="nulová",J1422,0)</f>
        <v>0</v>
      </c>
      <c r="BJ1422" s="18" t="s">
        <v>74</v>
      </c>
      <c r="BK1422" s="172">
        <f>ROUND(I1422*H1422,2)</f>
        <v>0</v>
      </c>
      <c r="BL1422" s="18" t="s">
        <v>253</v>
      </c>
      <c r="BM1422" s="18" t="s">
        <v>1804</v>
      </c>
    </row>
    <row r="1423" spans="2:47" s="1" customFormat="1" ht="13.5">
      <c r="B1423" s="35"/>
      <c r="D1423" s="191" t="s">
        <v>228</v>
      </c>
      <c r="F1423" s="225" t="s">
        <v>1805</v>
      </c>
      <c r="I1423" s="134"/>
      <c r="L1423" s="35"/>
      <c r="M1423" s="64"/>
      <c r="N1423" s="36"/>
      <c r="O1423" s="36"/>
      <c r="P1423" s="36"/>
      <c r="Q1423" s="36"/>
      <c r="R1423" s="36"/>
      <c r="S1423" s="36"/>
      <c r="T1423" s="65"/>
      <c r="AT1423" s="18" t="s">
        <v>228</v>
      </c>
      <c r="AU1423" s="18" t="s">
        <v>77</v>
      </c>
    </row>
    <row r="1424" spans="2:65" s="1" customFormat="1" ht="22.5" customHeight="1">
      <c r="B1424" s="160"/>
      <c r="C1424" s="161" t="s">
        <v>1806</v>
      </c>
      <c r="D1424" s="161" t="s">
        <v>133</v>
      </c>
      <c r="E1424" s="162" t="s">
        <v>1807</v>
      </c>
      <c r="F1424" s="163" t="s">
        <v>1808</v>
      </c>
      <c r="G1424" s="164" t="s">
        <v>256</v>
      </c>
      <c r="H1424" s="165">
        <v>4</v>
      </c>
      <c r="I1424" s="166"/>
      <c r="J1424" s="167">
        <f>ROUND(I1424*H1424,2)</f>
        <v>0</v>
      </c>
      <c r="K1424" s="163" t="s">
        <v>137</v>
      </c>
      <c r="L1424" s="35"/>
      <c r="M1424" s="168" t="s">
        <v>19</v>
      </c>
      <c r="N1424" s="169" t="s">
        <v>41</v>
      </c>
      <c r="O1424" s="36"/>
      <c r="P1424" s="170">
        <f>O1424*H1424</f>
        <v>0</v>
      </c>
      <c r="Q1424" s="170">
        <v>4E-05</v>
      </c>
      <c r="R1424" s="170">
        <f>Q1424*H1424</f>
        <v>0.00016</v>
      </c>
      <c r="S1424" s="170">
        <v>0</v>
      </c>
      <c r="T1424" s="171">
        <f>S1424*H1424</f>
        <v>0</v>
      </c>
      <c r="AR1424" s="18" t="s">
        <v>253</v>
      </c>
      <c r="AT1424" s="18" t="s">
        <v>133</v>
      </c>
      <c r="AU1424" s="18" t="s">
        <v>77</v>
      </c>
      <c r="AY1424" s="18" t="s">
        <v>131</v>
      </c>
      <c r="BE1424" s="172">
        <f>IF(N1424="základní",J1424,0)</f>
        <v>0</v>
      </c>
      <c r="BF1424" s="172">
        <f>IF(N1424="snížená",J1424,0)</f>
        <v>0</v>
      </c>
      <c r="BG1424" s="172">
        <f>IF(N1424="zákl. přenesená",J1424,0)</f>
        <v>0</v>
      </c>
      <c r="BH1424" s="172">
        <f>IF(N1424="sníž. přenesená",J1424,0)</f>
        <v>0</v>
      </c>
      <c r="BI1424" s="172">
        <f>IF(N1424="nulová",J1424,0)</f>
        <v>0</v>
      </c>
      <c r="BJ1424" s="18" t="s">
        <v>74</v>
      </c>
      <c r="BK1424" s="172">
        <f>ROUND(I1424*H1424,2)</f>
        <v>0</v>
      </c>
      <c r="BL1424" s="18" t="s">
        <v>253</v>
      </c>
      <c r="BM1424" s="18" t="s">
        <v>1809</v>
      </c>
    </row>
    <row r="1425" spans="2:47" s="1" customFormat="1" ht="13.5">
      <c r="B1425" s="35"/>
      <c r="D1425" s="191" t="s">
        <v>228</v>
      </c>
      <c r="F1425" s="225" t="s">
        <v>1810</v>
      </c>
      <c r="I1425" s="134"/>
      <c r="L1425" s="35"/>
      <c r="M1425" s="64"/>
      <c r="N1425" s="36"/>
      <c r="O1425" s="36"/>
      <c r="P1425" s="36"/>
      <c r="Q1425" s="36"/>
      <c r="R1425" s="36"/>
      <c r="S1425" s="36"/>
      <c r="T1425" s="65"/>
      <c r="AT1425" s="18" t="s">
        <v>228</v>
      </c>
      <c r="AU1425" s="18" t="s">
        <v>77</v>
      </c>
    </row>
    <row r="1426" spans="2:65" s="1" customFormat="1" ht="22.5" customHeight="1">
      <c r="B1426" s="160"/>
      <c r="C1426" s="161" t="s">
        <v>1811</v>
      </c>
      <c r="D1426" s="161" t="s">
        <v>133</v>
      </c>
      <c r="E1426" s="162" t="s">
        <v>1812</v>
      </c>
      <c r="F1426" s="163" t="s">
        <v>1813</v>
      </c>
      <c r="G1426" s="164" t="s">
        <v>256</v>
      </c>
      <c r="H1426" s="165">
        <v>2</v>
      </c>
      <c r="I1426" s="166"/>
      <c r="J1426" s="167">
        <f>ROUND(I1426*H1426,2)</f>
        <v>0</v>
      </c>
      <c r="K1426" s="163" t="s">
        <v>137</v>
      </c>
      <c r="L1426" s="35"/>
      <c r="M1426" s="168" t="s">
        <v>19</v>
      </c>
      <c r="N1426" s="169" t="s">
        <v>41</v>
      </c>
      <c r="O1426" s="36"/>
      <c r="P1426" s="170">
        <f>O1426*H1426</f>
        <v>0</v>
      </c>
      <c r="Q1426" s="170">
        <v>6E-05</v>
      </c>
      <c r="R1426" s="170">
        <f>Q1426*H1426</f>
        <v>0.00012</v>
      </c>
      <c r="S1426" s="170">
        <v>0</v>
      </c>
      <c r="T1426" s="171">
        <f>S1426*H1426</f>
        <v>0</v>
      </c>
      <c r="AR1426" s="18" t="s">
        <v>253</v>
      </c>
      <c r="AT1426" s="18" t="s">
        <v>133</v>
      </c>
      <c r="AU1426" s="18" t="s">
        <v>77</v>
      </c>
      <c r="AY1426" s="18" t="s">
        <v>131</v>
      </c>
      <c r="BE1426" s="172">
        <f>IF(N1426="základní",J1426,0)</f>
        <v>0</v>
      </c>
      <c r="BF1426" s="172">
        <f>IF(N1426="snížená",J1426,0)</f>
        <v>0</v>
      </c>
      <c r="BG1426" s="172">
        <f>IF(N1426="zákl. přenesená",J1426,0)</f>
        <v>0</v>
      </c>
      <c r="BH1426" s="172">
        <f>IF(N1426="sníž. přenesená",J1426,0)</f>
        <v>0</v>
      </c>
      <c r="BI1426" s="172">
        <f>IF(N1426="nulová",J1426,0)</f>
        <v>0</v>
      </c>
      <c r="BJ1426" s="18" t="s">
        <v>74</v>
      </c>
      <c r="BK1426" s="172">
        <f>ROUND(I1426*H1426,2)</f>
        <v>0</v>
      </c>
      <c r="BL1426" s="18" t="s">
        <v>253</v>
      </c>
      <c r="BM1426" s="18" t="s">
        <v>1814</v>
      </c>
    </row>
    <row r="1427" spans="2:47" s="1" customFormat="1" ht="13.5">
      <c r="B1427" s="35"/>
      <c r="D1427" s="191" t="s">
        <v>228</v>
      </c>
      <c r="F1427" s="225" t="s">
        <v>1815</v>
      </c>
      <c r="I1427" s="134"/>
      <c r="L1427" s="35"/>
      <c r="M1427" s="64"/>
      <c r="N1427" s="36"/>
      <c r="O1427" s="36"/>
      <c r="P1427" s="36"/>
      <c r="Q1427" s="36"/>
      <c r="R1427" s="36"/>
      <c r="S1427" s="36"/>
      <c r="T1427" s="65"/>
      <c r="AT1427" s="18" t="s">
        <v>228</v>
      </c>
      <c r="AU1427" s="18" t="s">
        <v>77</v>
      </c>
    </row>
    <row r="1428" spans="2:65" s="1" customFormat="1" ht="22.5" customHeight="1">
      <c r="B1428" s="160"/>
      <c r="C1428" s="161" t="s">
        <v>1816</v>
      </c>
      <c r="D1428" s="161" t="s">
        <v>133</v>
      </c>
      <c r="E1428" s="162" t="s">
        <v>1817</v>
      </c>
      <c r="F1428" s="163" t="s">
        <v>1818</v>
      </c>
      <c r="G1428" s="164" t="s">
        <v>256</v>
      </c>
      <c r="H1428" s="165">
        <v>2</v>
      </c>
      <c r="I1428" s="166"/>
      <c r="J1428" s="167">
        <f>ROUND(I1428*H1428,2)</f>
        <v>0</v>
      </c>
      <c r="K1428" s="163" t="s">
        <v>137</v>
      </c>
      <c r="L1428" s="35"/>
      <c r="M1428" s="168" t="s">
        <v>19</v>
      </c>
      <c r="N1428" s="169" t="s">
        <v>41</v>
      </c>
      <c r="O1428" s="36"/>
      <c r="P1428" s="170">
        <f>O1428*H1428</f>
        <v>0</v>
      </c>
      <c r="Q1428" s="170">
        <v>2E-05</v>
      </c>
      <c r="R1428" s="170">
        <f>Q1428*H1428</f>
        <v>4E-05</v>
      </c>
      <c r="S1428" s="170">
        <v>0</v>
      </c>
      <c r="T1428" s="171">
        <f>S1428*H1428</f>
        <v>0</v>
      </c>
      <c r="AR1428" s="18" t="s">
        <v>253</v>
      </c>
      <c r="AT1428" s="18" t="s">
        <v>133</v>
      </c>
      <c r="AU1428" s="18" t="s">
        <v>77</v>
      </c>
      <c r="AY1428" s="18" t="s">
        <v>131</v>
      </c>
      <c r="BE1428" s="172">
        <f>IF(N1428="základní",J1428,0)</f>
        <v>0</v>
      </c>
      <c r="BF1428" s="172">
        <f>IF(N1428="snížená",J1428,0)</f>
        <v>0</v>
      </c>
      <c r="BG1428" s="172">
        <f>IF(N1428="zákl. přenesená",J1428,0)</f>
        <v>0</v>
      </c>
      <c r="BH1428" s="172">
        <f>IF(N1428="sníž. přenesená",J1428,0)</f>
        <v>0</v>
      </c>
      <c r="BI1428" s="172">
        <f>IF(N1428="nulová",J1428,0)</f>
        <v>0</v>
      </c>
      <c r="BJ1428" s="18" t="s">
        <v>74</v>
      </c>
      <c r="BK1428" s="172">
        <f>ROUND(I1428*H1428,2)</f>
        <v>0</v>
      </c>
      <c r="BL1428" s="18" t="s">
        <v>253</v>
      </c>
      <c r="BM1428" s="18" t="s">
        <v>1819</v>
      </c>
    </row>
    <row r="1429" spans="2:47" s="1" customFormat="1" ht="13.5">
      <c r="B1429" s="35"/>
      <c r="D1429" s="191" t="s">
        <v>228</v>
      </c>
      <c r="F1429" s="225" t="s">
        <v>1820</v>
      </c>
      <c r="I1429" s="134"/>
      <c r="L1429" s="35"/>
      <c r="M1429" s="64"/>
      <c r="N1429" s="36"/>
      <c r="O1429" s="36"/>
      <c r="P1429" s="36"/>
      <c r="Q1429" s="36"/>
      <c r="R1429" s="36"/>
      <c r="S1429" s="36"/>
      <c r="T1429" s="65"/>
      <c r="AT1429" s="18" t="s">
        <v>228</v>
      </c>
      <c r="AU1429" s="18" t="s">
        <v>77</v>
      </c>
    </row>
    <row r="1430" spans="2:65" s="1" customFormat="1" ht="22.5" customHeight="1">
      <c r="B1430" s="160"/>
      <c r="C1430" s="161" t="s">
        <v>1821</v>
      </c>
      <c r="D1430" s="161" t="s">
        <v>133</v>
      </c>
      <c r="E1430" s="162" t="s">
        <v>1822</v>
      </c>
      <c r="F1430" s="163" t="s">
        <v>1823</v>
      </c>
      <c r="G1430" s="164" t="s">
        <v>256</v>
      </c>
      <c r="H1430" s="165">
        <v>4</v>
      </c>
      <c r="I1430" s="166"/>
      <c r="J1430" s="167">
        <f>ROUND(I1430*H1430,2)</f>
        <v>0</v>
      </c>
      <c r="K1430" s="163" t="s">
        <v>137</v>
      </c>
      <c r="L1430" s="35"/>
      <c r="M1430" s="168" t="s">
        <v>19</v>
      </c>
      <c r="N1430" s="169" t="s">
        <v>41</v>
      </c>
      <c r="O1430" s="36"/>
      <c r="P1430" s="170">
        <f>O1430*H1430</f>
        <v>0</v>
      </c>
      <c r="Q1430" s="170">
        <v>0</v>
      </c>
      <c r="R1430" s="170">
        <f>Q1430*H1430</f>
        <v>0</v>
      </c>
      <c r="S1430" s="170">
        <v>0</v>
      </c>
      <c r="T1430" s="171">
        <f>S1430*H1430</f>
        <v>0</v>
      </c>
      <c r="AR1430" s="18" t="s">
        <v>253</v>
      </c>
      <c r="AT1430" s="18" t="s">
        <v>133</v>
      </c>
      <c r="AU1430" s="18" t="s">
        <v>77</v>
      </c>
      <c r="AY1430" s="18" t="s">
        <v>131</v>
      </c>
      <c r="BE1430" s="172">
        <f>IF(N1430="základní",J1430,0)</f>
        <v>0</v>
      </c>
      <c r="BF1430" s="172">
        <f>IF(N1430="snížená",J1430,0)</f>
        <v>0</v>
      </c>
      <c r="BG1430" s="172">
        <f>IF(N1430="zákl. přenesená",J1430,0)</f>
        <v>0</v>
      </c>
      <c r="BH1430" s="172">
        <f>IF(N1430="sníž. přenesená",J1430,0)</f>
        <v>0</v>
      </c>
      <c r="BI1430" s="172">
        <f>IF(N1430="nulová",J1430,0)</f>
        <v>0</v>
      </c>
      <c r="BJ1430" s="18" t="s">
        <v>74</v>
      </c>
      <c r="BK1430" s="172">
        <f>ROUND(I1430*H1430,2)</f>
        <v>0</v>
      </c>
      <c r="BL1430" s="18" t="s">
        <v>253</v>
      </c>
      <c r="BM1430" s="18" t="s">
        <v>1824</v>
      </c>
    </row>
    <row r="1431" spans="2:47" s="1" customFormat="1" ht="13.5">
      <c r="B1431" s="35"/>
      <c r="D1431" s="191" t="s">
        <v>228</v>
      </c>
      <c r="F1431" s="225" t="s">
        <v>1825</v>
      </c>
      <c r="I1431" s="134"/>
      <c r="L1431" s="35"/>
      <c r="M1431" s="64"/>
      <c r="N1431" s="36"/>
      <c r="O1431" s="36"/>
      <c r="P1431" s="36"/>
      <c r="Q1431" s="36"/>
      <c r="R1431" s="36"/>
      <c r="S1431" s="36"/>
      <c r="T1431" s="65"/>
      <c r="AT1431" s="18" t="s">
        <v>228</v>
      </c>
      <c r="AU1431" s="18" t="s">
        <v>77</v>
      </c>
    </row>
    <row r="1432" spans="2:65" s="1" customFormat="1" ht="22.5" customHeight="1">
      <c r="B1432" s="160"/>
      <c r="C1432" s="161" t="s">
        <v>1826</v>
      </c>
      <c r="D1432" s="161" t="s">
        <v>133</v>
      </c>
      <c r="E1432" s="162" t="s">
        <v>1827</v>
      </c>
      <c r="F1432" s="163" t="s">
        <v>1828</v>
      </c>
      <c r="G1432" s="164" t="s">
        <v>488</v>
      </c>
      <c r="H1432" s="165">
        <v>8</v>
      </c>
      <c r="I1432" s="166"/>
      <c r="J1432" s="167">
        <f>ROUND(I1432*H1432,2)</f>
        <v>0</v>
      </c>
      <c r="K1432" s="163" t="s">
        <v>137</v>
      </c>
      <c r="L1432" s="35"/>
      <c r="M1432" s="168" t="s">
        <v>19</v>
      </c>
      <c r="N1432" s="169" t="s">
        <v>41</v>
      </c>
      <c r="O1432" s="36"/>
      <c r="P1432" s="170">
        <f>O1432*H1432</f>
        <v>0</v>
      </c>
      <c r="Q1432" s="170">
        <v>0.01544</v>
      </c>
      <c r="R1432" s="170">
        <f>Q1432*H1432</f>
        <v>0.12352</v>
      </c>
      <c r="S1432" s="170">
        <v>0</v>
      </c>
      <c r="T1432" s="171">
        <f>S1432*H1432</f>
        <v>0</v>
      </c>
      <c r="AR1432" s="18" t="s">
        <v>253</v>
      </c>
      <c r="AT1432" s="18" t="s">
        <v>133</v>
      </c>
      <c r="AU1432" s="18" t="s">
        <v>77</v>
      </c>
      <c r="AY1432" s="18" t="s">
        <v>131</v>
      </c>
      <c r="BE1432" s="172">
        <f>IF(N1432="základní",J1432,0)</f>
        <v>0</v>
      </c>
      <c r="BF1432" s="172">
        <f>IF(N1432="snížená",J1432,0)</f>
        <v>0</v>
      </c>
      <c r="BG1432" s="172">
        <f>IF(N1432="zákl. přenesená",J1432,0)</f>
        <v>0</v>
      </c>
      <c r="BH1432" s="172">
        <f>IF(N1432="sníž. přenesená",J1432,0)</f>
        <v>0</v>
      </c>
      <c r="BI1432" s="172">
        <f>IF(N1432="nulová",J1432,0)</f>
        <v>0</v>
      </c>
      <c r="BJ1432" s="18" t="s">
        <v>74</v>
      </c>
      <c r="BK1432" s="172">
        <f>ROUND(I1432*H1432,2)</f>
        <v>0</v>
      </c>
      <c r="BL1432" s="18" t="s">
        <v>253</v>
      </c>
      <c r="BM1432" s="18" t="s">
        <v>1829</v>
      </c>
    </row>
    <row r="1433" spans="2:47" s="1" customFormat="1" ht="27">
      <c r="B1433" s="35"/>
      <c r="D1433" s="174" t="s">
        <v>228</v>
      </c>
      <c r="F1433" s="203" t="s">
        <v>1830</v>
      </c>
      <c r="I1433" s="134"/>
      <c r="L1433" s="35"/>
      <c r="M1433" s="64"/>
      <c r="N1433" s="36"/>
      <c r="O1433" s="36"/>
      <c r="P1433" s="36"/>
      <c r="Q1433" s="36"/>
      <c r="R1433" s="36"/>
      <c r="S1433" s="36"/>
      <c r="T1433" s="65"/>
      <c r="AT1433" s="18" t="s">
        <v>228</v>
      </c>
      <c r="AU1433" s="18" t="s">
        <v>77</v>
      </c>
    </row>
    <row r="1434" spans="2:51" s="11" customFormat="1" ht="13.5">
      <c r="B1434" s="173"/>
      <c r="D1434" s="174" t="s">
        <v>140</v>
      </c>
      <c r="E1434" s="175" t="s">
        <v>19</v>
      </c>
      <c r="F1434" s="176" t="s">
        <v>1831</v>
      </c>
      <c r="H1434" s="177" t="s">
        <v>19</v>
      </c>
      <c r="I1434" s="178"/>
      <c r="L1434" s="173"/>
      <c r="M1434" s="179"/>
      <c r="N1434" s="180"/>
      <c r="O1434" s="180"/>
      <c r="P1434" s="180"/>
      <c r="Q1434" s="180"/>
      <c r="R1434" s="180"/>
      <c r="S1434" s="180"/>
      <c r="T1434" s="181"/>
      <c r="AT1434" s="177" t="s">
        <v>140</v>
      </c>
      <c r="AU1434" s="177" t="s">
        <v>77</v>
      </c>
      <c r="AV1434" s="11" t="s">
        <v>74</v>
      </c>
      <c r="AW1434" s="11" t="s">
        <v>34</v>
      </c>
      <c r="AX1434" s="11" t="s">
        <v>70</v>
      </c>
      <c r="AY1434" s="177" t="s">
        <v>131</v>
      </c>
    </row>
    <row r="1435" spans="2:51" s="12" customFormat="1" ht="13.5">
      <c r="B1435" s="182"/>
      <c r="D1435" s="174" t="s">
        <v>140</v>
      </c>
      <c r="E1435" s="183" t="s">
        <v>19</v>
      </c>
      <c r="F1435" s="184" t="s">
        <v>183</v>
      </c>
      <c r="H1435" s="185">
        <v>8</v>
      </c>
      <c r="I1435" s="186"/>
      <c r="L1435" s="182"/>
      <c r="M1435" s="187"/>
      <c r="N1435" s="188"/>
      <c r="O1435" s="188"/>
      <c r="P1435" s="188"/>
      <c r="Q1435" s="188"/>
      <c r="R1435" s="188"/>
      <c r="S1435" s="188"/>
      <c r="T1435" s="189"/>
      <c r="AT1435" s="183" t="s">
        <v>140</v>
      </c>
      <c r="AU1435" s="183" t="s">
        <v>77</v>
      </c>
      <c r="AV1435" s="12" t="s">
        <v>77</v>
      </c>
      <c r="AW1435" s="12" t="s">
        <v>34</v>
      </c>
      <c r="AX1435" s="12" t="s">
        <v>70</v>
      </c>
      <c r="AY1435" s="183" t="s">
        <v>131</v>
      </c>
    </row>
    <row r="1436" spans="2:51" s="13" customFormat="1" ht="13.5">
      <c r="B1436" s="190"/>
      <c r="D1436" s="191" t="s">
        <v>140</v>
      </c>
      <c r="E1436" s="192" t="s">
        <v>19</v>
      </c>
      <c r="F1436" s="193" t="s">
        <v>143</v>
      </c>
      <c r="H1436" s="194">
        <v>8</v>
      </c>
      <c r="I1436" s="195"/>
      <c r="L1436" s="190"/>
      <c r="M1436" s="196"/>
      <c r="N1436" s="197"/>
      <c r="O1436" s="197"/>
      <c r="P1436" s="197"/>
      <c r="Q1436" s="197"/>
      <c r="R1436" s="197"/>
      <c r="S1436" s="197"/>
      <c r="T1436" s="198"/>
      <c r="AT1436" s="199" t="s">
        <v>140</v>
      </c>
      <c r="AU1436" s="199" t="s">
        <v>77</v>
      </c>
      <c r="AV1436" s="13" t="s">
        <v>138</v>
      </c>
      <c r="AW1436" s="13" t="s">
        <v>34</v>
      </c>
      <c r="AX1436" s="13" t="s">
        <v>74</v>
      </c>
      <c r="AY1436" s="199" t="s">
        <v>131</v>
      </c>
    </row>
    <row r="1437" spans="2:65" s="1" customFormat="1" ht="22.5" customHeight="1">
      <c r="B1437" s="160"/>
      <c r="C1437" s="161" t="s">
        <v>1832</v>
      </c>
      <c r="D1437" s="161" t="s">
        <v>133</v>
      </c>
      <c r="E1437" s="162" t="s">
        <v>1833</v>
      </c>
      <c r="F1437" s="163" t="s">
        <v>1834</v>
      </c>
      <c r="G1437" s="164" t="s">
        <v>488</v>
      </c>
      <c r="H1437" s="165">
        <v>8</v>
      </c>
      <c r="I1437" s="166"/>
      <c r="J1437" s="167">
        <f>ROUND(I1437*H1437,2)</f>
        <v>0</v>
      </c>
      <c r="K1437" s="163" t="s">
        <v>137</v>
      </c>
      <c r="L1437" s="35"/>
      <c r="M1437" s="168" t="s">
        <v>19</v>
      </c>
      <c r="N1437" s="169" t="s">
        <v>41</v>
      </c>
      <c r="O1437" s="36"/>
      <c r="P1437" s="170">
        <f>O1437*H1437</f>
        <v>0</v>
      </c>
      <c r="Q1437" s="170">
        <v>0.00045</v>
      </c>
      <c r="R1437" s="170">
        <f>Q1437*H1437</f>
        <v>0.0036</v>
      </c>
      <c r="S1437" s="170">
        <v>0</v>
      </c>
      <c r="T1437" s="171">
        <f>S1437*H1437</f>
        <v>0</v>
      </c>
      <c r="AR1437" s="18" t="s">
        <v>253</v>
      </c>
      <c r="AT1437" s="18" t="s">
        <v>133</v>
      </c>
      <c r="AU1437" s="18" t="s">
        <v>77</v>
      </c>
      <c r="AY1437" s="18" t="s">
        <v>131</v>
      </c>
      <c r="BE1437" s="172">
        <f>IF(N1437="základní",J1437,0)</f>
        <v>0</v>
      </c>
      <c r="BF1437" s="172">
        <f>IF(N1437="snížená",J1437,0)</f>
        <v>0</v>
      </c>
      <c r="BG1437" s="172">
        <f>IF(N1437="zákl. přenesená",J1437,0)</f>
        <v>0</v>
      </c>
      <c r="BH1437" s="172">
        <f>IF(N1437="sníž. přenesená",J1437,0)</f>
        <v>0</v>
      </c>
      <c r="BI1437" s="172">
        <f>IF(N1437="nulová",J1437,0)</f>
        <v>0</v>
      </c>
      <c r="BJ1437" s="18" t="s">
        <v>74</v>
      </c>
      <c r="BK1437" s="172">
        <f>ROUND(I1437*H1437,2)</f>
        <v>0</v>
      </c>
      <c r="BL1437" s="18" t="s">
        <v>253</v>
      </c>
      <c r="BM1437" s="18" t="s">
        <v>1835</v>
      </c>
    </row>
    <row r="1438" spans="2:47" s="1" customFormat="1" ht="13.5">
      <c r="B1438" s="35"/>
      <c r="D1438" s="174" t="s">
        <v>228</v>
      </c>
      <c r="F1438" s="203" t="s">
        <v>1836</v>
      </c>
      <c r="I1438" s="134"/>
      <c r="L1438" s="35"/>
      <c r="M1438" s="64"/>
      <c r="N1438" s="36"/>
      <c r="O1438" s="36"/>
      <c r="P1438" s="36"/>
      <c r="Q1438" s="36"/>
      <c r="R1438" s="36"/>
      <c r="S1438" s="36"/>
      <c r="T1438" s="65"/>
      <c r="AT1438" s="18" t="s">
        <v>228</v>
      </c>
      <c r="AU1438" s="18" t="s">
        <v>77</v>
      </c>
    </row>
    <row r="1439" spans="2:51" s="11" customFormat="1" ht="13.5">
      <c r="B1439" s="173"/>
      <c r="D1439" s="174" t="s">
        <v>140</v>
      </c>
      <c r="E1439" s="175" t="s">
        <v>19</v>
      </c>
      <c r="F1439" s="176" t="s">
        <v>1831</v>
      </c>
      <c r="H1439" s="177" t="s">
        <v>19</v>
      </c>
      <c r="I1439" s="178"/>
      <c r="L1439" s="173"/>
      <c r="M1439" s="179"/>
      <c r="N1439" s="180"/>
      <c r="O1439" s="180"/>
      <c r="P1439" s="180"/>
      <c r="Q1439" s="180"/>
      <c r="R1439" s="180"/>
      <c r="S1439" s="180"/>
      <c r="T1439" s="181"/>
      <c r="AT1439" s="177" t="s">
        <v>140</v>
      </c>
      <c r="AU1439" s="177" t="s">
        <v>77</v>
      </c>
      <c r="AV1439" s="11" t="s">
        <v>74</v>
      </c>
      <c r="AW1439" s="11" t="s">
        <v>34</v>
      </c>
      <c r="AX1439" s="11" t="s">
        <v>70</v>
      </c>
      <c r="AY1439" s="177" t="s">
        <v>131</v>
      </c>
    </row>
    <row r="1440" spans="2:51" s="12" customFormat="1" ht="13.5">
      <c r="B1440" s="182"/>
      <c r="D1440" s="174" t="s">
        <v>140</v>
      </c>
      <c r="E1440" s="183" t="s">
        <v>19</v>
      </c>
      <c r="F1440" s="184" t="s">
        <v>183</v>
      </c>
      <c r="H1440" s="185">
        <v>8</v>
      </c>
      <c r="I1440" s="186"/>
      <c r="L1440" s="182"/>
      <c r="M1440" s="187"/>
      <c r="N1440" s="188"/>
      <c r="O1440" s="188"/>
      <c r="P1440" s="188"/>
      <c r="Q1440" s="188"/>
      <c r="R1440" s="188"/>
      <c r="S1440" s="188"/>
      <c r="T1440" s="189"/>
      <c r="AT1440" s="183" t="s">
        <v>140</v>
      </c>
      <c r="AU1440" s="183" t="s">
        <v>77</v>
      </c>
      <c r="AV1440" s="12" t="s">
        <v>77</v>
      </c>
      <c r="AW1440" s="12" t="s">
        <v>34</v>
      </c>
      <c r="AX1440" s="12" t="s">
        <v>70</v>
      </c>
      <c r="AY1440" s="183" t="s">
        <v>131</v>
      </c>
    </row>
    <row r="1441" spans="2:51" s="13" customFormat="1" ht="13.5">
      <c r="B1441" s="190"/>
      <c r="D1441" s="191" t="s">
        <v>140</v>
      </c>
      <c r="E1441" s="192" t="s">
        <v>19</v>
      </c>
      <c r="F1441" s="193" t="s">
        <v>143</v>
      </c>
      <c r="H1441" s="194">
        <v>8</v>
      </c>
      <c r="I1441" s="195"/>
      <c r="L1441" s="190"/>
      <c r="M1441" s="196"/>
      <c r="N1441" s="197"/>
      <c r="O1441" s="197"/>
      <c r="P1441" s="197"/>
      <c r="Q1441" s="197"/>
      <c r="R1441" s="197"/>
      <c r="S1441" s="197"/>
      <c r="T1441" s="198"/>
      <c r="AT1441" s="199" t="s">
        <v>140</v>
      </c>
      <c r="AU1441" s="199" t="s">
        <v>77</v>
      </c>
      <c r="AV1441" s="13" t="s">
        <v>138</v>
      </c>
      <c r="AW1441" s="13" t="s">
        <v>34</v>
      </c>
      <c r="AX1441" s="13" t="s">
        <v>74</v>
      </c>
      <c r="AY1441" s="199" t="s">
        <v>131</v>
      </c>
    </row>
    <row r="1442" spans="2:65" s="1" customFormat="1" ht="22.5" customHeight="1">
      <c r="B1442" s="160"/>
      <c r="C1442" s="161" t="s">
        <v>1837</v>
      </c>
      <c r="D1442" s="161" t="s">
        <v>133</v>
      </c>
      <c r="E1442" s="162" t="s">
        <v>1838</v>
      </c>
      <c r="F1442" s="163" t="s">
        <v>1839</v>
      </c>
      <c r="G1442" s="164" t="s">
        <v>256</v>
      </c>
      <c r="H1442" s="165">
        <v>2</v>
      </c>
      <c r="I1442" s="166"/>
      <c r="J1442" s="167">
        <f>ROUND(I1442*H1442,2)</f>
        <v>0</v>
      </c>
      <c r="K1442" s="163" t="s">
        <v>137</v>
      </c>
      <c r="L1442" s="35"/>
      <c r="M1442" s="168" t="s">
        <v>19</v>
      </c>
      <c r="N1442" s="169" t="s">
        <v>41</v>
      </c>
      <c r="O1442" s="36"/>
      <c r="P1442" s="170">
        <f>O1442*H1442</f>
        <v>0</v>
      </c>
      <c r="Q1442" s="170">
        <v>0.00022</v>
      </c>
      <c r="R1442" s="170">
        <f>Q1442*H1442</f>
        <v>0.00044</v>
      </c>
      <c r="S1442" s="170">
        <v>0</v>
      </c>
      <c r="T1442" s="171">
        <f>S1442*H1442</f>
        <v>0</v>
      </c>
      <c r="AR1442" s="18" t="s">
        <v>253</v>
      </c>
      <c r="AT1442" s="18" t="s">
        <v>133</v>
      </c>
      <c r="AU1442" s="18" t="s">
        <v>77</v>
      </c>
      <c r="AY1442" s="18" t="s">
        <v>131</v>
      </c>
      <c r="BE1442" s="172">
        <f>IF(N1442="základní",J1442,0)</f>
        <v>0</v>
      </c>
      <c r="BF1442" s="172">
        <f>IF(N1442="snížená",J1442,0)</f>
        <v>0</v>
      </c>
      <c r="BG1442" s="172">
        <f>IF(N1442="zákl. přenesená",J1442,0)</f>
        <v>0</v>
      </c>
      <c r="BH1442" s="172">
        <f>IF(N1442="sníž. přenesená",J1442,0)</f>
        <v>0</v>
      </c>
      <c r="BI1442" s="172">
        <f>IF(N1442="nulová",J1442,0)</f>
        <v>0</v>
      </c>
      <c r="BJ1442" s="18" t="s">
        <v>74</v>
      </c>
      <c r="BK1442" s="172">
        <f>ROUND(I1442*H1442,2)</f>
        <v>0</v>
      </c>
      <c r="BL1442" s="18" t="s">
        <v>253</v>
      </c>
      <c r="BM1442" s="18" t="s">
        <v>1840</v>
      </c>
    </row>
    <row r="1443" spans="2:47" s="1" customFormat="1" ht="13.5">
      <c r="B1443" s="35"/>
      <c r="D1443" s="191" t="s">
        <v>228</v>
      </c>
      <c r="F1443" s="225" t="s">
        <v>1841</v>
      </c>
      <c r="I1443" s="134"/>
      <c r="L1443" s="35"/>
      <c r="M1443" s="64"/>
      <c r="N1443" s="36"/>
      <c r="O1443" s="36"/>
      <c r="P1443" s="36"/>
      <c r="Q1443" s="36"/>
      <c r="R1443" s="36"/>
      <c r="S1443" s="36"/>
      <c r="T1443" s="65"/>
      <c r="AT1443" s="18" t="s">
        <v>228</v>
      </c>
      <c r="AU1443" s="18" t="s">
        <v>77</v>
      </c>
    </row>
    <row r="1444" spans="2:65" s="1" customFormat="1" ht="22.5" customHeight="1">
      <c r="B1444" s="160"/>
      <c r="C1444" s="161" t="s">
        <v>1842</v>
      </c>
      <c r="D1444" s="161" t="s">
        <v>133</v>
      </c>
      <c r="E1444" s="162" t="s">
        <v>1843</v>
      </c>
      <c r="F1444" s="163" t="s">
        <v>1844</v>
      </c>
      <c r="G1444" s="164" t="s">
        <v>488</v>
      </c>
      <c r="H1444" s="165">
        <v>5.1</v>
      </c>
      <c r="I1444" s="166"/>
      <c r="J1444" s="167">
        <f>ROUND(I1444*H1444,2)</f>
        <v>0</v>
      </c>
      <c r="K1444" s="163" t="s">
        <v>137</v>
      </c>
      <c r="L1444" s="35"/>
      <c r="M1444" s="168" t="s">
        <v>19</v>
      </c>
      <c r="N1444" s="169" t="s">
        <v>41</v>
      </c>
      <c r="O1444" s="36"/>
      <c r="P1444" s="170">
        <f>O1444*H1444</f>
        <v>0</v>
      </c>
      <c r="Q1444" s="170">
        <v>0.00206</v>
      </c>
      <c r="R1444" s="170">
        <f>Q1444*H1444</f>
        <v>0.010506</v>
      </c>
      <c r="S1444" s="170">
        <v>0</v>
      </c>
      <c r="T1444" s="171">
        <f>S1444*H1444</f>
        <v>0</v>
      </c>
      <c r="AR1444" s="18" t="s">
        <v>253</v>
      </c>
      <c r="AT1444" s="18" t="s">
        <v>133</v>
      </c>
      <c r="AU1444" s="18" t="s">
        <v>77</v>
      </c>
      <c r="AY1444" s="18" t="s">
        <v>131</v>
      </c>
      <c r="BE1444" s="172">
        <f>IF(N1444="základní",J1444,0)</f>
        <v>0</v>
      </c>
      <c r="BF1444" s="172">
        <f>IF(N1444="snížená",J1444,0)</f>
        <v>0</v>
      </c>
      <c r="BG1444" s="172">
        <f>IF(N1444="zákl. přenesená",J1444,0)</f>
        <v>0</v>
      </c>
      <c r="BH1444" s="172">
        <f>IF(N1444="sníž. přenesená",J1444,0)</f>
        <v>0</v>
      </c>
      <c r="BI1444" s="172">
        <f>IF(N1444="nulová",J1444,0)</f>
        <v>0</v>
      </c>
      <c r="BJ1444" s="18" t="s">
        <v>74</v>
      </c>
      <c r="BK1444" s="172">
        <f>ROUND(I1444*H1444,2)</f>
        <v>0</v>
      </c>
      <c r="BL1444" s="18" t="s">
        <v>253</v>
      </c>
      <c r="BM1444" s="18" t="s">
        <v>1845</v>
      </c>
    </row>
    <row r="1445" spans="2:47" s="1" customFormat="1" ht="13.5">
      <c r="B1445" s="35"/>
      <c r="D1445" s="174" t="s">
        <v>228</v>
      </c>
      <c r="F1445" s="203" t="s">
        <v>1846</v>
      </c>
      <c r="I1445" s="134"/>
      <c r="L1445" s="35"/>
      <c r="M1445" s="64"/>
      <c r="N1445" s="36"/>
      <c r="O1445" s="36"/>
      <c r="P1445" s="36"/>
      <c r="Q1445" s="36"/>
      <c r="R1445" s="36"/>
      <c r="S1445" s="36"/>
      <c r="T1445" s="65"/>
      <c r="AT1445" s="18" t="s">
        <v>228</v>
      </c>
      <c r="AU1445" s="18" t="s">
        <v>77</v>
      </c>
    </row>
    <row r="1446" spans="2:51" s="11" customFormat="1" ht="13.5">
      <c r="B1446" s="173"/>
      <c r="D1446" s="174" t="s">
        <v>140</v>
      </c>
      <c r="E1446" s="175" t="s">
        <v>19</v>
      </c>
      <c r="F1446" s="176" t="s">
        <v>1847</v>
      </c>
      <c r="H1446" s="177" t="s">
        <v>19</v>
      </c>
      <c r="I1446" s="178"/>
      <c r="L1446" s="173"/>
      <c r="M1446" s="179"/>
      <c r="N1446" s="180"/>
      <c r="O1446" s="180"/>
      <c r="P1446" s="180"/>
      <c r="Q1446" s="180"/>
      <c r="R1446" s="180"/>
      <c r="S1446" s="180"/>
      <c r="T1446" s="181"/>
      <c r="AT1446" s="177" t="s">
        <v>140</v>
      </c>
      <c r="AU1446" s="177" t="s">
        <v>77</v>
      </c>
      <c r="AV1446" s="11" t="s">
        <v>74</v>
      </c>
      <c r="AW1446" s="11" t="s">
        <v>34</v>
      </c>
      <c r="AX1446" s="11" t="s">
        <v>70</v>
      </c>
      <c r="AY1446" s="177" t="s">
        <v>131</v>
      </c>
    </row>
    <row r="1447" spans="2:51" s="12" customFormat="1" ht="13.5">
      <c r="B1447" s="182"/>
      <c r="D1447" s="174" t="s">
        <v>140</v>
      </c>
      <c r="E1447" s="183" t="s">
        <v>19</v>
      </c>
      <c r="F1447" s="184" t="s">
        <v>1848</v>
      </c>
      <c r="H1447" s="185">
        <v>2.4</v>
      </c>
      <c r="I1447" s="186"/>
      <c r="L1447" s="182"/>
      <c r="M1447" s="187"/>
      <c r="N1447" s="188"/>
      <c r="O1447" s="188"/>
      <c r="P1447" s="188"/>
      <c r="Q1447" s="188"/>
      <c r="R1447" s="188"/>
      <c r="S1447" s="188"/>
      <c r="T1447" s="189"/>
      <c r="AT1447" s="183" t="s">
        <v>140</v>
      </c>
      <c r="AU1447" s="183" t="s">
        <v>77</v>
      </c>
      <c r="AV1447" s="12" t="s">
        <v>77</v>
      </c>
      <c r="AW1447" s="12" t="s">
        <v>34</v>
      </c>
      <c r="AX1447" s="12" t="s">
        <v>70</v>
      </c>
      <c r="AY1447" s="183" t="s">
        <v>131</v>
      </c>
    </row>
    <row r="1448" spans="2:51" s="11" customFormat="1" ht="13.5">
      <c r="B1448" s="173"/>
      <c r="D1448" s="174" t="s">
        <v>140</v>
      </c>
      <c r="E1448" s="175" t="s">
        <v>19</v>
      </c>
      <c r="F1448" s="176" t="s">
        <v>1849</v>
      </c>
      <c r="H1448" s="177" t="s">
        <v>19</v>
      </c>
      <c r="I1448" s="178"/>
      <c r="L1448" s="173"/>
      <c r="M1448" s="179"/>
      <c r="N1448" s="180"/>
      <c r="O1448" s="180"/>
      <c r="P1448" s="180"/>
      <c r="Q1448" s="180"/>
      <c r="R1448" s="180"/>
      <c r="S1448" s="180"/>
      <c r="T1448" s="181"/>
      <c r="AT1448" s="177" t="s">
        <v>140</v>
      </c>
      <c r="AU1448" s="177" t="s">
        <v>77</v>
      </c>
      <c r="AV1448" s="11" t="s">
        <v>74</v>
      </c>
      <c r="AW1448" s="11" t="s">
        <v>34</v>
      </c>
      <c r="AX1448" s="11" t="s">
        <v>70</v>
      </c>
      <c r="AY1448" s="177" t="s">
        <v>131</v>
      </c>
    </row>
    <row r="1449" spans="2:51" s="12" customFormat="1" ht="13.5">
      <c r="B1449" s="182"/>
      <c r="D1449" s="174" t="s">
        <v>140</v>
      </c>
      <c r="E1449" s="183" t="s">
        <v>19</v>
      </c>
      <c r="F1449" s="184" t="s">
        <v>1850</v>
      </c>
      <c r="H1449" s="185">
        <v>1.6</v>
      </c>
      <c r="I1449" s="186"/>
      <c r="L1449" s="182"/>
      <c r="M1449" s="187"/>
      <c r="N1449" s="188"/>
      <c r="O1449" s="188"/>
      <c r="P1449" s="188"/>
      <c r="Q1449" s="188"/>
      <c r="R1449" s="188"/>
      <c r="S1449" s="188"/>
      <c r="T1449" s="189"/>
      <c r="AT1449" s="183" t="s">
        <v>140</v>
      </c>
      <c r="AU1449" s="183" t="s">
        <v>77</v>
      </c>
      <c r="AV1449" s="12" t="s">
        <v>77</v>
      </c>
      <c r="AW1449" s="12" t="s">
        <v>34</v>
      </c>
      <c r="AX1449" s="12" t="s">
        <v>70</v>
      </c>
      <c r="AY1449" s="183" t="s">
        <v>131</v>
      </c>
    </row>
    <row r="1450" spans="2:51" s="11" customFormat="1" ht="13.5">
      <c r="B1450" s="173"/>
      <c r="D1450" s="174" t="s">
        <v>140</v>
      </c>
      <c r="E1450" s="175" t="s">
        <v>19</v>
      </c>
      <c r="F1450" s="176" t="s">
        <v>1851</v>
      </c>
      <c r="H1450" s="177" t="s">
        <v>19</v>
      </c>
      <c r="I1450" s="178"/>
      <c r="L1450" s="173"/>
      <c r="M1450" s="179"/>
      <c r="N1450" s="180"/>
      <c r="O1450" s="180"/>
      <c r="P1450" s="180"/>
      <c r="Q1450" s="180"/>
      <c r="R1450" s="180"/>
      <c r="S1450" s="180"/>
      <c r="T1450" s="181"/>
      <c r="AT1450" s="177" t="s">
        <v>140</v>
      </c>
      <c r="AU1450" s="177" t="s">
        <v>77</v>
      </c>
      <c r="AV1450" s="11" t="s">
        <v>74</v>
      </c>
      <c r="AW1450" s="11" t="s">
        <v>34</v>
      </c>
      <c r="AX1450" s="11" t="s">
        <v>70</v>
      </c>
      <c r="AY1450" s="177" t="s">
        <v>131</v>
      </c>
    </row>
    <row r="1451" spans="2:51" s="12" customFormat="1" ht="13.5">
      <c r="B1451" s="182"/>
      <c r="D1451" s="174" t="s">
        <v>140</v>
      </c>
      <c r="E1451" s="183" t="s">
        <v>19</v>
      </c>
      <c r="F1451" s="184" t="s">
        <v>1852</v>
      </c>
      <c r="H1451" s="185">
        <v>1.1</v>
      </c>
      <c r="I1451" s="186"/>
      <c r="L1451" s="182"/>
      <c r="M1451" s="187"/>
      <c r="N1451" s="188"/>
      <c r="O1451" s="188"/>
      <c r="P1451" s="188"/>
      <c r="Q1451" s="188"/>
      <c r="R1451" s="188"/>
      <c r="S1451" s="188"/>
      <c r="T1451" s="189"/>
      <c r="AT1451" s="183" t="s">
        <v>140</v>
      </c>
      <c r="AU1451" s="183" t="s">
        <v>77</v>
      </c>
      <c r="AV1451" s="12" t="s">
        <v>77</v>
      </c>
      <c r="AW1451" s="12" t="s">
        <v>34</v>
      </c>
      <c r="AX1451" s="12" t="s">
        <v>70</v>
      </c>
      <c r="AY1451" s="183" t="s">
        <v>131</v>
      </c>
    </row>
    <row r="1452" spans="2:51" s="13" customFormat="1" ht="13.5">
      <c r="B1452" s="190"/>
      <c r="D1452" s="191" t="s">
        <v>140</v>
      </c>
      <c r="E1452" s="192" t="s">
        <v>19</v>
      </c>
      <c r="F1452" s="193" t="s">
        <v>143</v>
      </c>
      <c r="H1452" s="194">
        <v>5.1</v>
      </c>
      <c r="I1452" s="195"/>
      <c r="L1452" s="190"/>
      <c r="M1452" s="196"/>
      <c r="N1452" s="197"/>
      <c r="O1452" s="197"/>
      <c r="P1452" s="197"/>
      <c r="Q1452" s="197"/>
      <c r="R1452" s="197"/>
      <c r="S1452" s="197"/>
      <c r="T1452" s="198"/>
      <c r="AT1452" s="199" t="s">
        <v>140</v>
      </c>
      <c r="AU1452" s="199" t="s">
        <v>77</v>
      </c>
      <c r="AV1452" s="13" t="s">
        <v>138</v>
      </c>
      <c r="AW1452" s="13" t="s">
        <v>34</v>
      </c>
      <c r="AX1452" s="13" t="s">
        <v>74</v>
      </c>
      <c r="AY1452" s="199" t="s">
        <v>131</v>
      </c>
    </row>
    <row r="1453" spans="2:65" s="1" customFormat="1" ht="22.5" customHeight="1">
      <c r="B1453" s="160"/>
      <c r="C1453" s="161" t="s">
        <v>1853</v>
      </c>
      <c r="D1453" s="161" t="s">
        <v>133</v>
      </c>
      <c r="E1453" s="162" t="s">
        <v>1854</v>
      </c>
      <c r="F1453" s="163" t="s">
        <v>1855</v>
      </c>
      <c r="G1453" s="164" t="s">
        <v>488</v>
      </c>
      <c r="H1453" s="165">
        <v>1.3</v>
      </c>
      <c r="I1453" s="166"/>
      <c r="J1453" s="167">
        <f>ROUND(I1453*H1453,2)</f>
        <v>0</v>
      </c>
      <c r="K1453" s="163" t="s">
        <v>137</v>
      </c>
      <c r="L1453" s="35"/>
      <c r="M1453" s="168" t="s">
        <v>19</v>
      </c>
      <c r="N1453" s="169" t="s">
        <v>41</v>
      </c>
      <c r="O1453" s="36"/>
      <c r="P1453" s="170">
        <f>O1453*H1453</f>
        <v>0</v>
      </c>
      <c r="Q1453" s="170">
        <v>0.00416</v>
      </c>
      <c r="R1453" s="170">
        <f>Q1453*H1453</f>
        <v>0.005408</v>
      </c>
      <c r="S1453" s="170">
        <v>0</v>
      </c>
      <c r="T1453" s="171">
        <f>S1453*H1453</f>
        <v>0</v>
      </c>
      <c r="AR1453" s="18" t="s">
        <v>253</v>
      </c>
      <c r="AT1453" s="18" t="s">
        <v>133</v>
      </c>
      <c r="AU1453" s="18" t="s">
        <v>77</v>
      </c>
      <c r="AY1453" s="18" t="s">
        <v>131</v>
      </c>
      <c r="BE1453" s="172">
        <f>IF(N1453="základní",J1453,0)</f>
        <v>0</v>
      </c>
      <c r="BF1453" s="172">
        <f>IF(N1453="snížená",J1453,0)</f>
        <v>0</v>
      </c>
      <c r="BG1453" s="172">
        <f>IF(N1453="zákl. přenesená",J1453,0)</f>
        <v>0</v>
      </c>
      <c r="BH1453" s="172">
        <f>IF(N1453="sníž. přenesená",J1453,0)</f>
        <v>0</v>
      </c>
      <c r="BI1453" s="172">
        <f>IF(N1453="nulová",J1453,0)</f>
        <v>0</v>
      </c>
      <c r="BJ1453" s="18" t="s">
        <v>74</v>
      </c>
      <c r="BK1453" s="172">
        <f>ROUND(I1453*H1453,2)</f>
        <v>0</v>
      </c>
      <c r="BL1453" s="18" t="s">
        <v>253</v>
      </c>
      <c r="BM1453" s="18" t="s">
        <v>1856</v>
      </c>
    </row>
    <row r="1454" spans="2:47" s="1" customFormat="1" ht="13.5">
      <c r="B1454" s="35"/>
      <c r="D1454" s="174" t="s">
        <v>228</v>
      </c>
      <c r="F1454" s="203" t="s">
        <v>1857</v>
      </c>
      <c r="I1454" s="134"/>
      <c r="L1454" s="35"/>
      <c r="M1454" s="64"/>
      <c r="N1454" s="36"/>
      <c r="O1454" s="36"/>
      <c r="P1454" s="36"/>
      <c r="Q1454" s="36"/>
      <c r="R1454" s="36"/>
      <c r="S1454" s="36"/>
      <c r="T1454" s="65"/>
      <c r="AT1454" s="18" t="s">
        <v>228</v>
      </c>
      <c r="AU1454" s="18" t="s">
        <v>77</v>
      </c>
    </row>
    <row r="1455" spans="2:51" s="11" customFormat="1" ht="13.5">
      <c r="B1455" s="173"/>
      <c r="D1455" s="174" t="s">
        <v>140</v>
      </c>
      <c r="E1455" s="175" t="s">
        <v>19</v>
      </c>
      <c r="F1455" s="176" t="s">
        <v>1858</v>
      </c>
      <c r="H1455" s="177" t="s">
        <v>19</v>
      </c>
      <c r="I1455" s="178"/>
      <c r="L1455" s="173"/>
      <c r="M1455" s="179"/>
      <c r="N1455" s="180"/>
      <c r="O1455" s="180"/>
      <c r="P1455" s="180"/>
      <c r="Q1455" s="180"/>
      <c r="R1455" s="180"/>
      <c r="S1455" s="180"/>
      <c r="T1455" s="181"/>
      <c r="AT1455" s="177" t="s">
        <v>140</v>
      </c>
      <c r="AU1455" s="177" t="s">
        <v>77</v>
      </c>
      <c r="AV1455" s="11" t="s">
        <v>74</v>
      </c>
      <c r="AW1455" s="11" t="s">
        <v>34</v>
      </c>
      <c r="AX1455" s="11" t="s">
        <v>70</v>
      </c>
      <c r="AY1455" s="177" t="s">
        <v>131</v>
      </c>
    </row>
    <row r="1456" spans="2:51" s="12" customFormat="1" ht="13.5">
      <c r="B1456" s="182"/>
      <c r="D1456" s="174" t="s">
        <v>140</v>
      </c>
      <c r="E1456" s="183" t="s">
        <v>19</v>
      </c>
      <c r="F1456" s="184" t="s">
        <v>1859</v>
      </c>
      <c r="H1456" s="185">
        <v>1.3</v>
      </c>
      <c r="I1456" s="186"/>
      <c r="L1456" s="182"/>
      <c r="M1456" s="187"/>
      <c r="N1456" s="188"/>
      <c r="O1456" s="188"/>
      <c r="P1456" s="188"/>
      <c r="Q1456" s="188"/>
      <c r="R1456" s="188"/>
      <c r="S1456" s="188"/>
      <c r="T1456" s="189"/>
      <c r="AT1456" s="183" t="s">
        <v>140</v>
      </c>
      <c r="AU1456" s="183" t="s">
        <v>77</v>
      </c>
      <c r="AV1456" s="12" t="s">
        <v>77</v>
      </c>
      <c r="AW1456" s="12" t="s">
        <v>34</v>
      </c>
      <c r="AX1456" s="12" t="s">
        <v>70</v>
      </c>
      <c r="AY1456" s="183" t="s">
        <v>131</v>
      </c>
    </row>
    <row r="1457" spans="2:51" s="13" customFormat="1" ht="13.5">
      <c r="B1457" s="190"/>
      <c r="D1457" s="191" t="s">
        <v>140</v>
      </c>
      <c r="E1457" s="192" t="s">
        <v>19</v>
      </c>
      <c r="F1457" s="193" t="s">
        <v>143</v>
      </c>
      <c r="H1457" s="194">
        <v>1.3</v>
      </c>
      <c r="I1457" s="195"/>
      <c r="L1457" s="190"/>
      <c r="M1457" s="196"/>
      <c r="N1457" s="197"/>
      <c r="O1457" s="197"/>
      <c r="P1457" s="197"/>
      <c r="Q1457" s="197"/>
      <c r="R1457" s="197"/>
      <c r="S1457" s="197"/>
      <c r="T1457" s="198"/>
      <c r="AT1457" s="199" t="s">
        <v>140</v>
      </c>
      <c r="AU1457" s="199" t="s">
        <v>77</v>
      </c>
      <c r="AV1457" s="13" t="s">
        <v>138</v>
      </c>
      <c r="AW1457" s="13" t="s">
        <v>34</v>
      </c>
      <c r="AX1457" s="13" t="s">
        <v>74</v>
      </c>
      <c r="AY1457" s="199" t="s">
        <v>131</v>
      </c>
    </row>
    <row r="1458" spans="2:65" s="1" customFormat="1" ht="22.5" customHeight="1">
      <c r="B1458" s="160"/>
      <c r="C1458" s="161" t="s">
        <v>1860</v>
      </c>
      <c r="D1458" s="161" t="s">
        <v>133</v>
      </c>
      <c r="E1458" s="162" t="s">
        <v>1861</v>
      </c>
      <c r="F1458" s="163" t="s">
        <v>1862</v>
      </c>
      <c r="G1458" s="164" t="s">
        <v>488</v>
      </c>
      <c r="H1458" s="165">
        <v>5.1</v>
      </c>
      <c r="I1458" s="166"/>
      <c r="J1458" s="167">
        <f>ROUND(I1458*H1458,2)</f>
        <v>0</v>
      </c>
      <c r="K1458" s="163" t="s">
        <v>137</v>
      </c>
      <c r="L1458" s="35"/>
      <c r="M1458" s="168" t="s">
        <v>19</v>
      </c>
      <c r="N1458" s="169" t="s">
        <v>41</v>
      </c>
      <c r="O1458" s="36"/>
      <c r="P1458" s="170">
        <f>O1458*H1458</f>
        <v>0</v>
      </c>
      <c r="Q1458" s="170">
        <v>3E-05</v>
      </c>
      <c r="R1458" s="170">
        <f>Q1458*H1458</f>
        <v>0.000153</v>
      </c>
      <c r="S1458" s="170">
        <v>0</v>
      </c>
      <c r="T1458" s="171">
        <f>S1458*H1458</f>
        <v>0</v>
      </c>
      <c r="AR1458" s="18" t="s">
        <v>253</v>
      </c>
      <c r="AT1458" s="18" t="s">
        <v>133</v>
      </c>
      <c r="AU1458" s="18" t="s">
        <v>77</v>
      </c>
      <c r="AY1458" s="18" t="s">
        <v>131</v>
      </c>
      <c r="BE1458" s="172">
        <f>IF(N1458="základní",J1458,0)</f>
        <v>0</v>
      </c>
      <c r="BF1458" s="172">
        <f>IF(N1458="snížená",J1458,0)</f>
        <v>0</v>
      </c>
      <c r="BG1458" s="172">
        <f>IF(N1458="zákl. přenesená",J1458,0)</f>
        <v>0</v>
      </c>
      <c r="BH1458" s="172">
        <f>IF(N1458="sníž. přenesená",J1458,0)</f>
        <v>0</v>
      </c>
      <c r="BI1458" s="172">
        <f>IF(N1458="nulová",J1458,0)</f>
        <v>0</v>
      </c>
      <c r="BJ1458" s="18" t="s">
        <v>74</v>
      </c>
      <c r="BK1458" s="172">
        <f>ROUND(I1458*H1458,2)</f>
        <v>0</v>
      </c>
      <c r="BL1458" s="18" t="s">
        <v>253</v>
      </c>
      <c r="BM1458" s="18" t="s">
        <v>1863</v>
      </c>
    </row>
    <row r="1459" spans="2:47" s="1" customFormat="1" ht="13.5">
      <c r="B1459" s="35"/>
      <c r="D1459" s="191" t="s">
        <v>228</v>
      </c>
      <c r="F1459" s="225" t="s">
        <v>1864</v>
      </c>
      <c r="I1459" s="134"/>
      <c r="L1459" s="35"/>
      <c r="M1459" s="64"/>
      <c r="N1459" s="36"/>
      <c r="O1459" s="36"/>
      <c r="P1459" s="36"/>
      <c r="Q1459" s="36"/>
      <c r="R1459" s="36"/>
      <c r="S1459" s="36"/>
      <c r="T1459" s="65"/>
      <c r="AT1459" s="18" t="s">
        <v>228</v>
      </c>
      <c r="AU1459" s="18" t="s">
        <v>77</v>
      </c>
    </row>
    <row r="1460" spans="2:65" s="1" customFormat="1" ht="22.5" customHeight="1">
      <c r="B1460" s="160"/>
      <c r="C1460" s="161" t="s">
        <v>1865</v>
      </c>
      <c r="D1460" s="161" t="s">
        <v>133</v>
      </c>
      <c r="E1460" s="162" t="s">
        <v>1866</v>
      </c>
      <c r="F1460" s="163" t="s">
        <v>1867</v>
      </c>
      <c r="G1460" s="164" t="s">
        <v>488</v>
      </c>
      <c r="H1460" s="165">
        <v>1.3</v>
      </c>
      <c r="I1460" s="166"/>
      <c r="J1460" s="167">
        <f>ROUND(I1460*H1460,2)</f>
        <v>0</v>
      </c>
      <c r="K1460" s="163" t="s">
        <v>137</v>
      </c>
      <c r="L1460" s="35"/>
      <c r="M1460" s="168" t="s">
        <v>19</v>
      </c>
      <c r="N1460" s="169" t="s">
        <v>41</v>
      </c>
      <c r="O1460" s="36"/>
      <c r="P1460" s="170">
        <f>O1460*H1460</f>
        <v>0</v>
      </c>
      <c r="Q1460" s="170">
        <v>3E-05</v>
      </c>
      <c r="R1460" s="170">
        <f>Q1460*H1460</f>
        <v>3.9E-05</v>
      </c>
      <c r="S1460" s="170">
        <v>0</v>
      </c>
      <c r="T1460" s="171">
        <f>S1460*H1460</f>
        <v>0</v>
      </c>
      <c r="AR1460" s="18" t="s">
        <v>253</v>
      </c>
      <c r="AT1460" s="18" t="s">
        <v>133</v>
      </c>
      <c r="AU1460" s="18" t="s">
        <v>77</v>
      </c>
      <c r="AY1460" s="18" t="s">
        <v>131</v>
      </c>
      <c r="BE1460" s="172">
        <f>IF(N1460="základní",J1460,0)</f>
        <v>0</v>
      </c>
      <c r="BF1460" s="172">
        <f>IF(N1460="snížená",J1460,0)</f>
        <v>0</v>
      </c>
      <c r="BG1460" s="172">
        <f>IF(N1460="zákl. přenesená",J1460,0)</f>
        <v>0</v>
      </c>
      <c r="BH1460" s="172">
        <f>IF(N1460="sníž. přenesená",J1460,0)</f>
        <v>0</v>
      </c>
      <c r="BI1460" s="172">
        <f>IF(N1460="nulová",J1460,0)</f>
        <v>0</v>
      </c>
      <c r="BJ1460" s="18" t="s">
        <v>74</v>
      </c>
      <c r="BK1460" s="172">
        <f>ROUND(I1460*H1460,2)</f>
        <v>0</v>
      </c>
      <c r="BL1460" s="18" t="s">
        <v>253</v>
      </c>
      <c r="BM1460" s="18" t="s">
        <v>1868</v>
      </c>
    </row>
    <row r="1461" spans="2:47" s="1" customFormat="1" ht="13.5">
      <c r="B1461" s="35"/>
      <c r="D1461" s="174" t="s">
        <v>228</v>
      </c>
      <c r="F1461" s="203" t="s">
        <v>1869</v>
      </c>
      <c r="I1461" s="134"/>
      <c r="L1461" s="35"/>
      <c r="M1461" s="64"/>
      <c r="N1461" s="36"/>
      <c r="O1461" s="36"/>
      <c r="P1461" s="36"/>
      <c r="Q1461" s="36"/>
      <c r="R1461" s="36"/>
      <c r="S1461" s="36"/>
      <c r="T1461" s="65"/>
      <c r="AT1461" s="18" t="s">
        <v>228</v>
      </c>
      <c r="AU1461" s="18" t="s">
        <v>77</v>
      </c>
    </row>
    <row r="1462" spans="2:51" s="11" customFormat="1" ht="13.5">
      <c r="B1462" s="173"/>
      <c r="D1462" s="174" t="s">
        <v>140</v>
      </c>
      <c r="E1462" s="175" t="s">
        <v>19</v>
      </c>
      <c r="F1462" s="176" t="s">
        <v>1858</v>
      </c>
      <c r="H1462" s="177" t="s">
        <v>19</v>
      </c>
      <c r="I1462" s="178"/>
      <c r="L1462" s="173"/>
      <c r="M1462" s="179"/>
      <c r="N1462" s="180"/>
      <c r="O1462" s="180"/>
      <c r="P1462" s="180"/>
      <c r="Q1462" s="180"/>
      <c r="R1462" s="180"/>
      <c r="S1462" s="180"/>
      <c r="T1462" s="181"/>
      <c r="AT1462" s="177" t="s">
        <v>140</v>
      </c>
      <c r="AU1462" s="177" t="s">
        <v>77</v>
      </c>
      <c r="AV1462" s="11" t="s">
        <v>74</v>
      </c>
      <c r="AW1462" s="11" t="s">
        <v>34</v>
      </c>
      <c r="AX1462" s="11" t="s">
        <v>70</v>
      </c>
      <c r="AY1462" s="177" t="s">
        <v>131</v>
      </c>
    </row>
    <row r="1463" spans="2:51" s="12" customFormat="1" ht="13.5">
      <c r="B1463" s="182"/>
      <c r="D1463" s="174" t="s">
        <v>140</v>
      </c>
      <c r="E1463" s="183" t="s">
        <v>19</v>
      </c>
      <c r="F1463" s="184" t="s">
        <v>1859</v>
      </c>
      <c r="H1463" s="185">
        <v>1.3</v>
      </c>
      <c r="I1463" s="186"/>
      <c r="L1463" s="182"/>
      <c r="M1463" s="187"/>
      <c r="N1463" s="188"/>
      <c r="O1463" s="188"/>
      <c r="P1463" s="188"/>
      <c r="Q1463" s="188"/>
      <c r="R1463" s="188"/>
      <c r="S1463" s="188"/>
      <c r="T1463" s="189"/>
      <c r="AT1463" s="183" t="s">
        <v>140</v>
      </c>
      <c r="AU1463" s="183" t="s">
        <v>77</v>
      </c>
      <c r="AV1463" s="12" t="s">
        <v>77</v>
      </c>
      <c r="AW1463" s="12" t="s">
        <v>34</v>
      </c>
      <c r="AX1463" s="12" t="s">
        <v>70</v>
      </c>
      <c r="AY1463" s="183" t="s">
        <v>131</v>
      </c>
    </row>
    <row r="1464" spans="2:51" s="13" customFormat="1" ht="13.5">
      <c r="B1464" s="190"/>
      <c r="D1464" s="191" t="s">
        <v>140</v>
      </c>
      <c r="E1464" s="192" t="s">
        <v>19</v>
      </c>
      <c r="F1464" s="193" t="s">
        <v>143</v>
      </c>
      <c r="H1464" s="194">
        <v>1.3</v>
      </c>
      <c r="I1464" s="195"/>
      <c r="L1464" s="190"/>
      <c r="M1464" s="196"/>
      <c r="N1464" s="197"/>
      <c r="O1464" s="197"/>
      <c r="P1464" s="197"/>
      <c r="Q1464" s="197"/>
      <c r="R1464" s="197"/>
      <c r="S1464" s="197"/>
      <c r="T1464" s="198"/>
      <c r="AT1464" s="199" t="s">
        <v>140</v>
      </c>
      <c r="AU1464" s="199" t="s">
        <v>77</v>
      </c>
      <c r="AV1464" s="13" t="s">
        <v>138</v>
      </c>
      <c r="AW1464" s="13" t="s">
        <v>34</v>
      </c>
      <c r="AX1464" s="13" t="s">
        <v>74</v>
      </c>
      <c r="AY1464" s="199" t="s">
        <v>131</v>
      </c>
    </row>
    <row r="1465" spans="2:65" s="1" customFormat="1" ht="22.5" customHeight="1">
      <c r="B1465" s="160"/>
      <c r="C1465" s="161" t="s">
        <v>1870</v>
      </c>
      <c r="D1465" s="161" t="s">
        <v>133</v>
      </c>
      <c r="E1465" s="162" t="s">
        <v>1871</v>
      </c>
      <c r="F1465" s="163" t="s">
        <v>1872</v>
      </c>
      <c r="G1465" s="164" t="s">
        <v>488</v>
      </c>
      <c r="H1465" s="165">
        <v>5</v>
      </c>
      <c r="I1465" s="166"/>
      <c r="J1465" s="167">
        <f>ROUND(I1465*H1465,2)</f>
        <v>0</v>
      </c>
      <c r="K1465" s="163" t="s">
        <v>137</v>
      </c>
      <c r="L1465" s="35"/>
      <c r="M1465" s="168" t="s">
        <v>19</v>
      </c>
      <c r="N1465" s="169" t="s">
        <v>41</v>
      </c>
      <c r="O1465" s="36"/>
      <c r="P1465" s="170">
        <f>O1465*H1465</f>
        <v>0</v>
      </c>
      <c r="Q1465" s="170">
        <v>0.0033</v>
      </c>
      <c r="R1465" s="170">
        <f>Q1465*H1465</f>
        <v>0.0165</v>
      </c>
      <c r="S1465" s="170">
        <v>0</v>
      </c>
      <c r="T1465" s="171">
        <f>S1465*H1465</f>
        <v>0</v>
      </c>
      <c r="AR1465" s="18" t="s">
        <v>253</v>
      </c>
      <c r="AT1465" s="18" t="s">
        <v>133</v>
      </c>
      <c r="AU1465" s="18" t="s">
        <v>77</v>
      </c>
      <c r="AY1465" s="18" t="s">
        <v>131</v>
      </c>
      <c r="BE1465" s="172">
        <f>IF(N1465="základní",J1465,0)</f>
        <v>0</v>
      </c>
      <c r="BF1465" s="172">
        <f>IF(N1465="snížená",J1465,0)</f>
        <v>0</v>
      </c>
      <c r="BG1465" s="172">
        <f>IF(N1465="zákl. přenesená",J1465,0)</f>
        <v>0</v>
      </c>
      <c r="BH1465" s="172">
        <f>IF(N1465="sníž. přenesená",J1465,0)</f>
        <v>0</v>
      </c>
      <c r="BI1465" s="172">
        <f>IF(N1465="nulová",J1465,0)</f>
        <v>0</v>
      </c>
      <c r="BJ1465" s="18" t="s">
        <v>74</v>
      </c>
      <c r="BK1465" s="172">
        <f>ROUND(I1465*H1465,2)</f>
        <v>0</v>
      </c>
      <c r="BL1465" s="18" t="s">
        <v>253</v>
      </c>
      <c r="BM1465" s="18" t="s">
        <v>1873</v>
      </c>
    </row>
    <row r="1466" spans="2:47" s="1" customFormat="1" ht="27">
      <c r="B1466" s="35"/>
      <c r="D1466" s="174" t="s">
        <v>228</v>
      </c>
      <c r="F1466" s="203" t="s">
        <v>1874</v>
      </c>
      <c r="I1466" s="134"/>
      <c r="L1466" s="35"/>
      <c r="M1466" s="64"/>
      <c r="N1466" s="36"/>
      <c r="O1466" s="36"/>
      <c r="P1466" s="36"/>
      <c r="Q1466" s="36"/>
      <c r="R1466" s="36"/>
      <c r="S1466" s="36"/>
      <c r="T1466" s="65"/>
      <c r="AT1466" s="18" t="s">
        <v>228</v>
      </c>
      <c r="AU1466" s="18" t="s">
        <v>77</v>
      </c>
    </row>
    <row r="1467" spans="2:51" s="11" customFormat="1" ht="13.5">
      <c r="B1467" s="173"/>
      <c r="D1467" s="174" t="s">
        <v>140</v>
      </c>
      <c r="E1467" s="175" t="s">
        <v>19</v>
      </c>
      <c r="F1467" s="176" t="s">
        <v>1875</v>
      </c>
      <c r="H1467" s="177" t="s">
        <v>19</v>
      </c>
      <c r="I1467" s="178"/>
      <c r="L1467" s="173"/>
      <c r="M1467" s="179"/>
      <c r="N1467" s="180"/>
      <c r="O1467" s="180"/>
      <c r="P1467" s="180"/>
      <c r="Q1467" s="180"/>
      <c r="R1467" s="180"/>
      <c r="S1467" s="180"/>
      <c r="T1467" s="181"/>
      <c r="AT1467" s="177" t="s">
        <v>140</v>
      </c>
      <c r="AU1467" s="177" t="s">
        <v>77</v>
      </c>
      <c r="AV1467" s="11" t="s">
        <v>74</v>
      </c>
      <c r="AW1467" s="11" t="s">
        <v>34</v>
      </c>
      <c r="AX1467" s="11" t="s">
        <v>70</v>
      </c>
      <c r="AY1467" s="177" t="s">
        <v>131</v>
      </c>
    </row>
    <row r="1468" spans="2:51" s="12" customFormat="1" ht="13.5">
      <c r="B1468" s="182"/>
      <c r="D1468" s="174" t="s">
        <v>140</v>
      </c>
      <c r="E1468" s="183" t="s">
        <v>19</v>
      </c>
      <c r="F1468" s="184" t="s">
        <v>1876</v>
      </c>
      <c r="H1468" s="185">
        <v>5</v>
      </c>
      <c r="I1468" s="186"/>
      <c r="L1468" s="182"/>
      <c r="M1468" s="187"/>
      <c r="N1468" s="188"/>
      <c r="O1468" s="188"/>
      <c r="P1468" s="188"/>
      <c r="Q1468" s="188"/>
      <c r="R1468" s="188"/>
      <c r="S1468" s="188"/>
      <c r="T1468" s="189"/>
      <c r="AT1468" s="183" t="s">
        <v>140</v>
      </c>
      <c r="AU1468" s="183" t="s">
        <v>77</v>
      </c>
      <c r="AV1468" s="12" t="s">
        <v>77</v>
      </c>
      <c r="AW1468" s="12" t="s">
        <v>34</v>
      </c>
      <c r="AX1468" s="12" t="s">
        <v>70</v>
      </c>
      <c r="AY1468" s="183" t="s">
        <v>131</v>
      </c>
    </row>
    <row r="1469" spans="2:51" s="13" customFormat="1" ht="13.5">
      <c r="B1469" s="190"/>
      <c r="D1469" s="191" t="s">
        <v>140</v>
      </c>
      <c r="E1469" s="192" t="s">
        <v>19</v>
      </c>
      <c r="F1469" s="193" t="s">
        <v>143</v>
      </c>
      <c r="H1469" s="194">
        <v>5</v>
      </c>
      <c r="I1469" s="195"/>
      <c r="L1469" s="190"/>
      <c r="M1469" s="196"/>
      <c r="N1469" s="197"/>
      <c r="O1469" s="197"/>
      <c r="P1469" s="197"/>
      <c r="Q1469" s="197"/>
      <c r="R1469" s="197"/>
      <c r="S1469" s="197"/>
      <c r="T1469" s="198"/>
      <c r="AT1469" s="199" t="s">
        <v>140</v>
      </c>
      <c r="AU1469" s="199" t="s">
        <v>77</v>
      </c>
      <c r="AV1469" s="13" t="s">
        <v>138</v>
      </c>
      <c r="AW1469" s="13" t="s">
        <v>34</v>
      </c>
      <c r="AX1469" s="13" t="s">
        <v>74</v>
      </c>
      <c r="AY1469" s="199" t="s">
        <v>131</v>
      </c>
    </row>
    <row r="1470" spans="2:65" s="1" customFormat="1" ht="22.5" customHeight="1">
      <c r="B1470" s="160"/>
      <c r="C1470" s="161" t="s">
        <v>1877</v>
      </c>
      <c r="D1470" s="161" t="s">
        <v>133</v>
      </c>
      <c r="E1470" s="162" t="s">
        <v>1878</v>
      </c>
      <c r="F1470" s="163" t="s">
        <v>1879</v>
      </c>
      <c r="G1470" s="164" t="s">
        <v>488</v>
      </c>
      <c r="H1470" s="165">
        <v>12</v>
      </c>
      <c r="I1470" s="166"/>
      <c r="J1470" s="167">
        <f>ROUND(I1470*H1470,2)</f>
        <v>0</v>
      </c>
      <c r="K1470" s="163" t="s">
        <v>137</v>
      </c>
      <c r="L1470" s="35"/>
      <c r="M1470" s="168" t="s">
        <v>19</v>
      </c>
      <c r="N1470" s="169" t="s">
        <v>41</v>
      </c>
      <c r="O1470" s="36"/>
      <c r="P1470" s="170">
        <f>O1470*H1470</f>
        <v>0</v>
      </c>
      <c r="Q1470" s="170">
        <v>0.00495</v>
      </c>
      <c r="R1470" s="170">
        <f>Q1470*H1470</f>
        <v>0.05940000000000001</v>
      </c>
      <c r="S1470" s="170">
        <v>0</v>
      </c>
      <c r="T1470" s="171">
        <f>S1470*H1470</f>
        <v>0</v>
      </c>
      <c r="AR1470" s="18" t="s">
        <v>253</v>
      </c>
      <c r="AT1470" s="18" t="s">
        <v>133</v>
      </c>
      <c r="AU1470" s="18" t="s">
        <v>77</v>
      </c>
      <c r="AY1470" s="18" t="s">
        <v>131</v>
      </c>
      <c r="BE1470" s="172">
        <f>IF(N1470="základní",J1470,0)</f>
        <v>0</v>
      </c>
      <c r="BF1470" s="172">
        <f>IF(N1470="snížená",J1470,0)</f>
        <v>0</v>
      </c>
      <c r="BG1470" s="172">
        <f>IF(N1470="zákl. přenesená",J1470,0)</f>
        <v>0</v>
      </c>
      <c r="BH1470" s="172">
        <f>IF(N1470="sníž. přenesená",J1470,0)</f>
        <v>0</v>
      </c>
      <c r="BI1470" s="172">
        <f>IF(N1470="nulová",J1470,0)</f>
        <v>0</v>
      </c>
      <c r="BJ1470" s="18" t="s">
        <v>74</v>
      </c>
      <c r="BK1470" s="172">
        <f>ROUND(I1470*H1470,2)</f>
        <v>0</v>
      </c>
      <c r="BL1470" s="18" t="s">
        <v>253</v>
      </c>
      <c r="BM1470" s="18" t="s">
        <v>1880</v>
      </c>
    </row>
    <row r="1471" spans="2:47" s="1" customFormat="1" ht="27">
      <c r="B1471" s="35"/>
      <c r="D1471" s="174" t="s">
        <v>228</v>
      </c>
      <c r="F1471" s="203" t="s">
        <v>1881</v>
      </c>
      <c r="I1471" s="134"/>
      <c r="L1471" s="35"/>
      <c r="M1471" s="64"/>
      <c r="N1471" s="36"/>
      <c r="O1471" s="36"/>
      <c r="P1471" s="36"/>
      <c r="Q1471" s="36"/>
      <c r="R1471" s="36"/>
      <c r="S1471" s="36"/>
      <c r="T1471" s="65"/>
      <c r="AT1471" s="18" t="s">
        <v>228</v>
      </c>
      <c r="AU1471" s="18" t="s">
        <v>77</v>
      </c>
    </row>
    <row r="1472" spans="2:51" s="11" customFormat="1" ht="13.5">
      <c r="B1472" s="173"/>
      <c r="D1472" s="174" t="s">
        <v>140</v>
      </c>
      <c r="E1472" s="175" t="s">
        <v>19</v>
      </c>
      <c r="F1472" s="176" t="s">
        <v>1882</v>
      </c>
      <c r="H1472" s="177" t="s">
        <v>19</v>
      </c>
      <c r="I1472" s="178"/>
      <c r="L1472" s="173"/>
      <c r="M1472" s="179"/>
      <c r="N1472" s="180"/>
      <c r="O1472" s="180"/>
      <c r="P1472" s="180"/>
      <c r="Q1472" s="180"/>
      <c r="R1472" s="180"/>
      <c r="S1472" s="180"/>
      <c r="T1472" s="181"/>
      <c r="AT1472" s="177" t="s">
        <v>140</v>
      </c>
      <c r="AU1472" s="177" t="s">
        <v>77</v>
      </c>
      <c r="AV1472" s="11" t="s">
        <v>74</v>
      </c>
      <c r="AW1472" s="11" t="s">
        <v>34</v>
      </c>
      <c r="AX1472" s="11" t="s">
        <v>70</v>
      </c>
      <c r="AY1472" s="177" t="s">
        <v>131</v>
      </c>
    </row>
    <row r="1473" spans="2:51" s="12" customFormat="1" ht="13.5">
      <c r="B1473" s="182"/>
      <c r="D1473" s="174" t="s">
        <v>140</v>
      </c>
      <c r="E1473" s="183" t="s">
        <v>19</v>
      </c>
      <c r="F1473" s="184" t="s">
        <v>209</v>
      </c>
      <c r="H1473" s="185">
        <v>12</v>
      </c>
      <c r="I1473" s="186"/>
      <c r="L1473" s="182"/>
      <c r="M1473" s="187"/>
      <c r="N1473" s="188"/>
      <c r="O1473" s="188"/>
      <c r="P1473" s="188"/>
      <c r="Q1473" s="188"/>
      <c r="R1473" s="188"/>
      <c r="S1473" s="188"/>
      <c r="T1473" s="189"/>
      <c r="AT1473" s="183" t="s">
        <v>140</v>
      </c>
      <c r="AU1473" s="183" t="s">
        <v>77</v>
      </c>
      <c r="AV1473" s="12" t="s">
        <v>77</v>
      </c>
      <c r="AW1473" s="12" t="s">
        <v>34</v>
      </c>
      <c r="AX1473" s="12" t="s">
        <v>70</v>
      </c>
      <c r="AY1473" s="183" t="s">
        <v>131</v>
      </c>
    </row>
    <row r="1474" spans="2:51" s="13" customFormat="1" ht="13.5">
      <c r="B1474" s="190"/>
      <c r="D1474" s="191" t="s">
        <v>140</v>
      </c>
      <c r="E1474" s="192" t="s">
        <v>19</v>
      </c>
      <c r="F1474" s="193" t="s">
        <v>143</v>
      </c>
      <c r="H1474" s="194">
        <v>12</v>
      </c>
      <c r="I1474" s="195"/>
      <c r="L1474" s="190"/>
      <c r="M1474" s="196"/>
      <c r="N1474" s="197"/>
      <c r="O1474" s="197"/>
      <c r="P1474" s="197"/>
      <c r="Q1474" s="197"/>
      <c r="R1474" s="197"/>
      <c r="S1474" s="197"/>
      <c r="T1474" s="198"/>
      <c r="AT1474" s="199" t="s">
        <v>140</v>
      </c>
      <c r="AU1474" s="199" t="s">
        <v>77</v>
      </c>
      <c r="AV1474" s="13" t="s">
        <v>138</v>
      </c>
      <c r="AW1474" s="13" t="s">
        <v>34</v>
      </c>
      <c r="AX1474" s="13" t="s">
        <v>74</v>
      </c>
      <c r="AY1474" s="199" t="s">
        <v>131</v>
      </c>
    </row>
    <row r="1475" spans="2:65" s="1" customFormat="1" ht="22.5" customHeight="1">
      <c r="B1475" s="160"/>
      <c r="C1475" s="161" t="s">
        <v>1883</v>
      </c>
      <c r="D1475" s="161" t="s">
        <v>133</v>
      </c>
      <c r="E1475" s="162" t="s">
        <v>1884</v>
      </c>
      <c r="F1475" s="163" t="s">
        <v>1885</v>
      </c>
      <c r="G1475" s="164" t="s">
        <v>488</v>
      </c>
      <c r="H1475" s="165">
        <v>5</v>
      </c>
      <c r="I1475" s="166"/>
      <c r="J1475" s="167">
        <f>ROUND(I1475*H1475,2)</f>
        <v>0</v>
      </c>
      <c r="K1475" s="163" t="s">
        <v>137</v>
      </c>
      <c r="L1475" s="35"/>
      <c r="M1475" s="168" t="s">
        <v>19</v>
      </c>
      <c r="N1475" s="169" t="s">
        <v>41</v>
      </c>
      <c r="O1475" s="36"/>
      <c r="P1475" s="170">
        <f>O1475*H1475</f>
        <v>0</v>
      </c>
      <c r="Q1475" s="170">
        <v>0</v>
      </c>
      <c r="R1475" s="170">
        <f>Q1475*H1475</f>
        <v>0</v>
      </c>
      <c r="S1475" s="170">
        <v>0</v>
      </c>
      <c r="T1475" s="171">
        <f>S1475*H1475</f>
        <v>0</v>
      </c>
      <c r="AR1475" s="18" t="s">
        <v>253</v>
      </c>
      <c r="AT1475" s="18" t="s">
        <v>133</v>
      </c>
      <c r="AU1475" s="18" t="s">
        <v>77</v>
      </c>
      <c r="AY1475" s="18" t="s">
        <v>131</v>
      </c>
      <c r="BE1475" s="172">
        <f>IF(N1475="základní",J1475,0)</f>
        <v>0</v>
      </c>
      <c r="BF1475" s="172">
        <f>IF(N1475="snížená",J1475,0)</f>
        <v>0</v>
      </c>
      <c r="BG1475" s="172">
        <f>IF(N1475="zákl. přenesená",J1475,0)</f>
        <v>0</v>
      </c>
      <c r="BH1475" s="172">
        <f>IF(N1475="sníž. přenesená",J1475,0)</f>
        <v>0</v>
      </c>
      <c r="BI1475" s="172">
        <f>IF(N1475="nulová",J1475,0)</f>
        <v>0</v>
      </c>
      <c r="BJ1475" s="18" t="s">
        <v>74</v>
      </c>
      <c r="BK1475" s="172">
        <f>ROUND(I1475*H1475,2)</f>
        <v>0</v>
      </c>
      <c r="BL1475" s="18" t="s">
        <v>253</v>
      </c>
      <c r="BM1475" s="18" t="s">
        <v>1886</v>
      </c>
    </row>
    <row r="1476" spans="2:47" s="1" customFormat="1" ht="27">
      <c r="B1476" s="35"/>
      <c r="D1476" s="174" t="s">
        <v>228</v>
      </c>
      <c r="F1476" s="203" t="s">
        <v>1887</v>
      </c>
      <c r="I1476" s="134"/>
      <c r="L1476" s="35"/>
      <c r="M1476" s="64"/>
      <c r="N1476" s="36"/>
      <c r="O1476" s="36"/>
      <c r="P1476" s="36"/>
      <c r="Q1476" s="36"/>
      <c r="R1476" s="36"/>
      <c r="S1476" s="36"/>
      <c r="T1476" s="65"/>
      <c r="AT1476" s="18" t="s">
        <v>228</v>
      </c>
      <c r="AU1476" s="18" t="s">
        <v>77</v>
      </c>
    </row>
    <row r="1477" spans="2:51" s="11" customFormat="1" ht="13.5">
      <c r="B1477" s="173"/>
      <c r="D1477" s="174" t="s">
        <v>140</v>
      </c>
      <c r="E1477" s="175" t="s">
        <v>19</v>
      </c>
      <c r="F1477" s="176" t="s">
        <v>1875</v>
      </c>
      <c r="H1477" s="177" t="s">
        <v>19</v>
      </c>
      <c r="I1477" s="178"/>
      <c r="L1477" s="173"/>
      <c r="M1477" s="179"/>
      <c r="N1477" s="180"/>
      <c r="O1477" s="180"/>
      <c r="P1477" s="180"/>
      <c r="Q1477" s="180"/>
      <c r="R1477" s="180"/>
      <c r="S1477" s="180"/>
      <c r="T1477" s="181"/>
      <c r="AT1477" s="177" t="s">
        <v>140</v>
      </c>
      <c r="AU1477" s="177" t="s">
        <v>77</v>
      </c>
      <c r="AV1477" s="11" t="s">
        <v>74</v>
      </c>
      <c r="AW1477" s="11" t="s">
        <v>34</v>
      </c>
      <c r="AX1477" s="11" t="s">
        <v>70</v>
      </c>
      <c r="AY1477" s="177" t="s">
        <v>131</v>
      </c>
    </row>
    <row r="1478" spans="2:51" s="12" customFormat="1" ht="13.5">
      <c r="B1478" s="182"/>
      <c r="D1478" s="174" t="s">
        <v>140</v>
      </c>
      <c r="E1478" s="183" t="s">
        <v>19</v>
      </c>
      <c r="F1478" s="184" t="s">
        <v>1876</v>
      </c>
      <c r="H1478" s="185">
        <v>5</v>
      </c>
      <c r="I1478" s="186"/>
      <c r="L1478" s="182"/>
      <c r="M1478" s="187"/>
      <c r="N1478" s="188"/>
      <c r="O1478" s="188"/>
      <c r="P1478" s="188"/>
      <c r="Q1478" s="188"/>
      <c r="R1478" s="188"/>
      <c r="S1478" s="188"/>
      <c r="T1478" s="189"/>
      <c r="AT1478" s="183" t="s">
        <v>140</v>
      </c>
      <c r="AU1478" s="183" t="s">
        <v>77</v>
      </c>
      <c r="AV1478" s="12" t="s">
        <v>77</v>
      </c>
      <c r="AW1478" s="12" t="s">
        <v>34</v>
      </c>
      <c r="AX1478" s="12" t="s">
        <v>70</v>
      </c>
      <c r="AY1478" s="183" t="s">
        <v>131</v>
      </c>
    </row>
    <row r="1479" spans="2:51" s="13" customFormat="1" ht="13.5">
      <c r="B1479" s="190"/>
      <c r="D1479" s="191" t="s">
        <v>140</v>
      </c>
      <c r="E1479" s="192" t="s">
        <v>19</v>
      </c>
      <c r="F1479" s="193" t="s">
        <v>143</v>
      </c>
      <c r="H1479" s="194">
        <v>5</v>
      </c>
      <c r="I1479" s="195"/>
      <c r="L1479" s="190"/>
      <c r="M1479" s="196"/>
      <c r="N1479" s="197"/>
      <c r="O1479" s="197"/>
      <c r="P1479" s="197"/>
      <c r="Q1479" s="197"/>
      <c r="R1479" s="197"/>
      <c r="S1479" s="197"/>
      <c r="T1479" s="198"/>
      <c r="AT1479" s="199" t="s">
        <v>140</v>
      </c>
      <c r="AU1479" s="199" t="s">
        <v>77</v>
      </c>
      <c r="AV1479" s="13" t="s">
        <v>138</v>
      </c>
      <c r="AW1479" s="13" t="s">
        <v>34</v>
      </c>
      <c r="AX1479" s="13" t="s">
        <v>74</v>
      </c>
      <c r="AY1479" s="199" t="s">
        <v>131</v>
      </c>
    </row>
    <row r="1480" spans="2:65" s="1" customFormat="1" ht="22.5" customHeight="1">
      <c r="B1480" s="160"/>
      <c r="C1480" s="161" t="s">
        <v>1888</v>
      </c>
      <c r="D1480" s="161" t="s">
        <v>133</v>
      </c>
      <c r="E1480" s="162" t="s">
        <v>1884</v>
      </c>
      <c r="F1480" s="163" t="s">
        <v>1885</v>
      </c>
      <c r="G1480" s="164" t="s">
        <v>488</v>
      </c>
      <c r="H1480" s="165">
        <v>12</v>
      </c>
      <c r="I1480" s="166"/>
      <c r="J1480" s="167">
        <f>ROUND(I1480*H1480,2)</f>
        <v>0</v>
      </c>
      <c r="K1480" s="163" t="s">
        <v>137</v>
      </c>
      <c r="L1480" s="35"/>
      <c r="M1480" s="168" t="s">
        <v>19</v>
      </c>
      <c r="N1480" s="169" t="s">
        <v>41</v>
      </c>
      <c r="O1480" s="36"/>
      <c r="P1480" s="170">
        <f>O1480*H1480</f>
        <v>0</v>
      </c>
      <c r="Q1480" s="170">
        <v>0</v>
      </c>
      <c r="R1480" s="170">
        <f>Q1480*H1480</f>
        <v>0</v>
      </c>
      <c r="S1480" s="170">
        <v>0</v>
      </c>
      <c r="T1480" s="171">
        <f>S1480*H1480</f>
        <v>0</v>
      </c>
      <c r="AR1480" s="18" t="s">
        <v>253</v>
      </c>
      <c r="AT1480" s="18" t="s">
        <v>133</v>
      </c>
      <c r="AU1480" s="18" t="s">
        <v>77</v>
      </c>
      <c r="AY1480" s="18" t="s">
        <v>131</v>
      </c>
      <c r="BE1480" s="172">
        <f>IF(N1480="základní",J1480,0)</f>
        <v>0</v>
      </c>
      <c r="BF1480" s="172">
        <f>IF(N1480="snížená",J1480,0)</f>
        <v>0</v>
      </c>
      <c r="BG1480" s="172">
        <f>IF(N1480="zákl. přenesená",J1480,0)</f>
        <v>0</v>
      </c>
      <c r="BH1480" s="172">
        <f>IF(N1480="sníž. přenesená",J1480,0)</f>
        <v>0</v>
      </c>
      <c r="BI1480" s="172">
        <f>IF(N1480="nulová",J1480,0)</f>
        <v>0</v>
      </c>
      <c r="BJ1480" s="18" t="s">
        <v>74</v>
      </c>
      <c r="BK1480" s="172">
        <f>ROUND(I1480*H1480,2)</f>
        <v>0</v>
      </c>
      <c r="BL1480" s="18" t="s">
        <v>253</v>
      </c>
      <c r="BM1480" s="18" t="s">
        <v>1889</v>
      </c>
    </row>
    <row r="1481" spans="2:47" s="1" customFormat="1" ht="27">
      <c r="B1481" s="35"/>
      <c r="D1481" s="174" t="s">
        <v>228</v>
      </c>
      <c r="F1481" s="203" t="s">
        <v>1887</v>
      </c>
      <c r="I1481" s="134"/>
      <c r="L1481" s="35"/>
      <c r="M1481" s="64"/>
      <c r="N1481" s="36"/>
      <c r="O1481" s="36"/>
      <c r="P1481" s="36"/>
      <c r="Q1481" s="36"/>
      <c r="R1481" s="36"/>
      <c r="S1481" s="36"/>
      <c r="T1481" s="65"/>
      <c r="AT1481" s="18" t="s">
        <v>228</v>
      </c>
      <c r="AU1481" s="18" t="s">
        <v>77</v>
      </c>
    </row>
    <row r="1482" spans="2:51" s="11" customFormat="1" ht="13.5">
      <c r="B1482" s="173"/>
      <c r="D1482" s="174" t="s">
        <v>140</v>
      </c>
      <c r="E1482" s="175" t="s">
        <v>19</v>
      </c>
      <c r="F1482" s="176" t="s">
        <v>1882</v>
      </c>
      <c r="H1482" s="177" t="s">
        <v>19</v>
      </c>
      <c r="I1482" s="178"/>
      <c r="L1482" s="173"/>
      <c r="M1482" s="179"/>
      <c r="N1482" s="180"/>
      <c r="O1482" s="180"/>
      <c r="P1482" s="180"/>
      <c r="Q1482" s="180"/>
      <c r="R1482" s="180"/>
      <c r="S1482" s="180"/>
      <c r="T1482" s="181"/>
      <c r="AT1482" s="177" t="s">
        <v>140</v>
      </c>
      <c r="AU1482" s="177" t="s">
        <v>77</v>
      </c>
      <c r="AV1482" s="11" t="s">
        <v>74</v>
      </c>
      <c r="AW1482" s="11" t="s">
        <v>34</v>
      </c>
      <c r="AX1482" s="11" t="s">
        <v>70</v>
      </c>
      <c r="AY1482" s="177" t="s">
        <v>131</v>
      </c>
    </row>
    <row r="1483" spans="2:51" s="12" customFormat="1" ht="13.5">
      <c r="B1483" s="182"/>
      <c r="D1483" s="174" t="s">
        <v>140</v>
      </c>
      <c r="E1483" s="183" t="s">
        <v>19</v>
      </c>
      <c r="F1483" s="184" t="s">
        <v>209</v>
      </c>
      <c r="H1483" s="185">
        <v>12</v>
      </c>
      <c r="I1483" s="186"/>
      <c r="L1483" s="182"/>
      <c r="M1483" s="187"/>
      <c r="N1483" s="188"/>
      <c r="O1483" s="188"/>
      <c r="P1483" s="188"/>
      <c r="Q1483" s="188"/>
      <c r="R1483" s="188"/>
      <c r="S1483" s="188"/>
      <c r="T1483" s="189"/>
      <c r="AT1483" s="183" t="s">
        <v>140</v>
      </c>
      <c r="AU1483" s="183" t="s">
        <v>77</v>
      </c>
      <c r="AV1483" s="12" t="s">
        <v>77</v>
      </c>
      <c r="AW1483" s="12" t="s">
        <v>34</v>
      </c>
      <c r="AX1483" s="12" t="s">
        <v>70</v>
      </c>
      <c r="AY1483" s="183" t="s">
        <v>131</v>
      </c>
    </row>
    <row r="1484" spans="2:51" s="13" customFormat="1" ht="13.5">
      <c r="B1484" s="190"/>
      <c r="D1484" s="191" t="s">
        <v>140</v>
      </c>
      <c r="E1484" s="192" t="s">
        <v>19</v>
      </c>
      <c r="F1484" s="193" t="s">
        <v>143</v>
      </c>
      <c r="H1484" s="194">
        <v>12</v>
      </c>
      <c r="I1484" s="195"/>
      <c r="L1484" s="190"/>
      <c r="M1484" s="196"/>
      <c r="N1484" s="197"/>
      <c r="O1484" s="197"/>
      <c r="P1484" s="197"/>
      <c r="Q1484" s="197"/>
      <c r="R1484" s="197"/>
      <c r="S1484" s="197"/>
      <c r="T1484" s="198"/>
      <c r="AT1484" s="199" t="s">
        <v>140</v>
      </c>
      <c r="AU1484" s="199" t="s">
        <v>77</v>
      </c>
      <c r="AV1484" s="13" t="s">
        <v>138</v>
      </c>
      <c r="AW1484" s="13" t="s">
        <v>34</v>
      </c>
      <c r="AX1484" s="13" t="s">
        <v>74</v>
      </c>
      <c r="AY1484" s="199" t="s">
        <v>131</v>
      </c>
    </row>
    <row r="1485" spans="2:65" s="1" customFormat="1" ht="22.5" customHeight="1">
      <c r="B1485" s="160"/>
      <c r="C1485" s="161" t="s">
        <v>1890</v>
      </c>
      <c r="D1485" s="161" t="s">
        <v>133</v>
      </c>
      <c r="E1485" s="162" t="s">
        <v>1891</v>
      </c>
      <c r="F1485" s="163" t="s">
        <v>1892</v>
      </c>
      <c r="G1485" s="164" t="s">
        <v>488</v>
      </c>
      <c r="H1485" s="165">
        <v>1</v>
      </c>
      <c r="I1485" s="166"/>
      <c r="J1485" s="167">
        <f>ROUND(I1485*H1485,2)</f>
        <v>0</v>
      </c>
      <c r="K1485" s="163" t="s">
        <v>137</v>
      </c>
      <c r="L1485" s="35"/>
      <c r="M1485" s="168" t="s">
        <v>19</v>
      </c>
      <c r="N1485" s="169" t="s">
        <v>41</v>
      </c>
      <c r="O1485" s="36"/>
      <c r="P1485" s="170">
        <f>O1485*H1485</f>
        <v>0</v>
      </c>
      <c r="Q1485" s="170">
        <v>0.00148</v>
      </c>
      <c r="R1485" s="170">
        <f>Q1485*H1485</f>
        <v>0.00148</v>
      </c>
      <c r="S1485" s="170">
        <v>0</v>
      </c>
      <c r="T1485" s="171">
        <f>S1485*H1485</f>
        <v>0</v>
      </c>
      <c r="AR1485" s="18" t="s">
        <v>253</v>
      </c>
      <c r="AT1485" s="18" t="s">
        <v>133</v>
      </c>
      <c r="AU1485" s="18" t="s">
        <v>77</v>
      </c>
      <c r="AY1485" s="18" t="s">
        <v>131</v>
      </c>
      <c r="BE1485" s="172">
        <f>IF(N1485="základní",J1485,0)</f>
        <v>0</v>
      </c>
      <c r="BF1485" s="172">
        <f>IF(N1485="snížená",J1485,0)</f>
        <v>0</v>
      </c>
      <c r="BG1485" s="172">
        <f>IF(N1485="zákl. přenesená",J1485,0)</f>
        <v>0</v>
      </c>
      <c r="BH1485" s="172">
        <f>IF(N1485="sníž. přenesená",J1485,0)</f>
        <v>0</v>
      </c>
      <c r="BI1485" s="172">
        <f>IF(N1485="nulová",J1485,0)</f>
        <v>0</v>
      </c>
      <c r="BJ1485" s="18" t="s">
        <v>74</v>
      </c>
      <c r="BK1485" s="172">
        <f>ROUND(I1485*H1485,2)</f>
        <v>0</v>
      </c>
      <c r="BL1485" s="18" t="s">
        <v>253</v>
      </c>
      <c r="BM1485" s="18" t="s">
        <v>1893</v>
      </c>
    </row>
    <row r="1486" spans="2:47" s="1" customFormat="1" ht="27">
      <c r="B1486" s="35"/>
      <c r="D1486" s="174" t="s">
        <v>228</v>
      </c>
      <c r="F1486" s="203" t="s">
        <v>1894</v>
      </c>
      <c r="I1486" s="134"/>
      <c r="L1486" s="35"/>
      <c r="M1486" s="64"/>
      <c r="N1486" s="36"/>
      <c r="O1486" s="36"/>
      <c r="P1486" s="36"/>
      <c r="Q1486" s="36"/>
      <c r="R1486" s="36"/>
      <c r="S1486" s="36"/>
      <c r="T1486" s="65"/>
      <c r="AT1486" s="18" t="s">
        <v>228</v>
      </c>
      <c r="AU1486" s="18" t="s">
        <v>77</v>
      </c>
    </row>
    <row r="1487" spans="2:51" s="11" customFormat="1" ht="13.5">
      <c r="B1487" s="173"/>
      <c r="D1487" s="174" t="s">
        <v>140</v>
      </c>
      <c r="E1487" s="175" t="s">
        <v>19</v>
      </c>
      <c r="F1487" s="176" t="s">
        <v>1895</v>
      </c>
      <c r="H1487" s="177" t="s">
        <v>19</v>
      </c>
      <c r="I1487" s="178"/>
      <c r="L1487" s="173"/>
      <c r="M1487" s="179"/>
      <c r="N1487" s="180"/>
      <c r="O1487" s="180"/>
      <c r="P1487" s="180"/>
      <c r="Q1487" s="180"/>
      <c r="R1487" s="180"/>
      <c r="S1487" s="180"/>
      <c r="T1487" s="181"/>
      <c r="AT1487" s="177" t="s">
        <v>140</v>
      </c>
      <c r="AU1487" s="177" t="s">
        <v>77</v>
      </c>
      <c r="AV1487" s="11" t="s">
        <v>74</v>
      </c>
      <c r="AW1487" s="11" t="s">
        <v>34</v>
      </c>
      <c r="AX1487" s="11" t="s">
        <v>70</v>
      </c>
      <c r="AY1487" s="177" t="s">
        <v>131</v>
      </c>
    </row>
    <row r="1488" spans="2:51" s="12" customFormat="1" ht="13.5">
      <c r="B1488" s="182"/>
      <c r="D1488" s="174" t="s">
        <v>140</v>
      </c>
      <c r="E1488" s="183" t="s">
        <v>19</v>
      </c>
      <c r="F1488" s="184" t="s">
        <v>1896</v>
      </c>
      <c r="H1488" s="185">
        <v>1</v>
      </c>
      <c r="I1488" s="186"/>
      <c r="L1488" s="182"/>
      <c r="M1488" s="187"/>
      <c r="N1488" s="188"/>
      <c r="O1488" s="188"/>
      <c r="P1488" s="188"/>
      <c r="Q1488" s="188"/>
      <c r="R1488" s="188"/>
      <c r="S1488" s="188"/>
      <c r="T1488" s="189"/>
      <c r="AT1488" s="183" t="s">
        <v>140</v>
      </c>
      <c r="AU1488" s="183" t="s">
        <v>77</v>
      </c>
      <c r="AV1488" s="12" t="s">
        <v>77</v>
      </c>
      <c r="AW1488" s="12" t="s">
        <v>34</v>
      </c>
      <c r="AX1488" s="12" t="s">
        <v>70</v>
      </c>
      <c r="AY1488" s="183" t="s">
        <v>131</v>
      </c>
    </row>
    <row r="1489" spans="2:51" s="13" customFormat="1" ht="13.5">
      <c r="B1489" s="190"/>
      <c r="D1489" s="191" t="s">
        <v>140</v>
      </c>
      <c r="E1489" s="192" t="s">
        <v>19</v>
      </c>
      <c r="F1489" s="193" t="s">
        <v>143</v>
      </c>
      <c r="H1489" s="194">
        <v>1</v>
      </c>
      <c r="I1489" s="195"/>
      <c r="L1489" s="190"/>
      <c r="M1489" s="196"/>
      <c r="N1489" s="197"/>
      <c r="O1489" s="197"/>
      <c r="P1489" s="197"/>
      <c r="Q1489" s="197"/>
      <c r="R1489" s="197"/>
      <c r="S1489" s="197"/>
      <c r="T1489" s="198"/>
      <c r="AT1489" s="199" t="s">
        <v>140</v>
      </c>
      <c r="AU1489" s="199" t="s">
        <v>77</v>
      </c>
      <c r="AV1489" s="13" t="s">
        <v>138</v>
      </c>
      <c r="AW1489" s="13" t="s">
        <v>34</v>
      </c>
      <c r="AX1489" s="13" t="s">
        <v>74</v>
      </c>
      <c r="AY1489" s="199" t="s">
        <v>131</v>
      </c>
    </row>
    <row r="1490" spans="2:65" s="1" customFormat="1" ht="22.5" customHeight="1">
      <c r="B1490" s="160"/>
      <c r="C1490" s="161" t="s">
        <v>1897</v>
      </c>
      <c r="D1490" s="161" t="s">
        <v>133</v>
      </c>
      <c r="E1490" s="162" t="s">
        <v>1898</v>
      </c>
      <c r="F1490" s="163" t="s">
        <v>1899</v>
      </c>
      <c r="G1490" s="164" t="s">
        <v>488</v>
      </c>
      <c r="H1490" s="165">
        <v>13</v>
      </c>
      <c r="I1490" s="166"/>
      <c r="J1490" s="167">
        <f>ROUND(I1490*H1490,2)</f>
        <v>0</v>
      </c>
      <c r="K1490" s="163" t="s">
        <v>137</v>
      </c>
      <c r="L1490" s="35"/>
      <c r="M1490" s="168" t="s">
        <v>19</v>
      </c>
      <c r="N1490" s="169" t="s">
        <v>41</v>
      </c>
      <c r="O1490" s="36"/>
      <c r="P1490" s="170">
        <f>O1490*H1490</f>
        <v>0</v>
      </c>
      <c r="Q1490" s="170">
        <v>0.00172</v>
      </c>
      <c r="R1490" s="170">
        <f>Q1490*H1490</f>
        <v>0.022359999999999998</v>
      </c>
      <c r="S1490" s="170">
        <v>0</v>
      </c>
      <c r="T1490" s="171">
        <f>S1490*H1490</f>
        <v>0</v>
      </c>
      <c r="AR1490" s="18" t="s">
        <v>253</v>
      </c>
      <c r="AT1490" s="18" t="s">
        <v>133</v>
      </c>
      <c r="AU1490" s="18" t="s">
        <v>77</v>
      </c>
      <c r="AY1490" s="18" t="s">
        <v>131</v>
      </c>
      <c r="BE1490" s="172">
        <f>IF(N1490="základní",J1490,0)</f>
        <v>0</v>
      </c>
      <c r="BF1490" s="172">
        <f>IF(N1490="snížená",J1490,0)</f>
        <v>0</v>
      </c>
      <c r="BG1490" s="172">
        <f>IF(N1490="zákl. přenesená",J1490,0)</f>
        <v>0</v>
      </c>
      <c r="BH1490" s="172">
        <f>IF(N1490="sníž. přenesená",J1490,0)</f>
        <v>0</v>
      </c>
      <c r="BI1490" s="172">
        <f>IF(N1490="nulová",J1490,0)</f>
        <v>0</v>
      </c>
      <c r="BJ1490" s="18" t="s">
        <v>74</v>
      </c>
      <c r="BK1490" s="172">
        <f>ROUND(I1490*H1490,2)</f>
        <v>0</v>
      </c>
      <c r="BL1490" s="18" t="s">
        <v>253</v>
      </c>
      <c r="BM1490" s="18" t="s">
        <v>1900</v>
      </c>
    </row>
    <row r="1491" spans="2:47" s="1" customFormat="1" ht="27">
      <c r="B1491" s="35"/>
      <c r="D1491" s="174" t="s">
        <v>228</v>
      </c>
      <c r="F1491" s="203" t="s">
        <v>1901</v>
      </c>
      <c r="I1491" s="134"/>
      <c r="L1491" s="35"/>
      <c r="M1491" s="64"/>
      <c r="N1491" s="36"/>
      <c r="O1491" s="36"/>
      <c r="P1491" s="36"/>
      <c r="Q1491" s="36"/>
      <c r="R1491" s="36"/>
      <c r="S1491" s="36"/>
      <c r="T1491" s="65"/>
      <c r="AT1491" s="18" t="s">
        <v>228</v>
      </c>
      <c r="AU1491" s="18" t="s">
        <v>77</v>
      </c>
    </row>
    <row r="1492" spans="2:51" s="11" customFormat="1" ht="13.5">
      <c r="B1492" s="173"/>
      <c r="D1492" s="174" t="s">
        <v>140</v>
      </c>
      <c r="E1492" s="175" t="s">
        <v>19</v>
      </c>
      <c r="F1492" s="176" t="s">
        <v>1902</v>
      </c>
      <c r="H1492" s="177" t="s">
        <v>19</v>
      </c>
      <c r="I1492" s="178"/>
      <c r="L1492" s="173"/>
      <c r="M1492" s="179"/>
      <c r="N1492" s="180"/>
      <c r="O1492" s="180"/>
      <c r="P1492" s="180"/>
      <c r="Q1492" s="180"/>
      <c r="R1492" s="180"/>
      <c r="S1492" s="180"/>
      <c r="T1492" s="181"/>
      <c r="AT1492" s="177" t="s">
        <v>140</v>
      </c>
      <c r="AU1492" s="177" t="s">
        <v>77</v>
      </c>
      <c r="AV1492" s="11" t="s">
        <v>74</v>
      </c>
      <c r="AW1492" s="11" t="s">
        <v>34</v>
      </c>
      <c r="AX1492" s="11" t="s">
        <v>70</v>
      </c>
      <c r="AY1492" s="177" t="s">
        <v>131</v>
      </c>
    </row>
    <row r="1493" spans="2:51" s="12" customFormat="1" ht="13.5">
      <c r="B1493" s="182"/>
      <c r="D1493" s="174" t="s">
        <v>140</v>
      </c>
      <c r="E1493" s="183" t="s">
        <v>19</v>
      </c>
      <c r="F1493" s="184" t="s">
        <v>1903</v>
      </c>
      <c r="H1493" s="185">
        <v>13</v>
      </c>
      <c r="I1493" s="186"/>
      <c r="L1493" s="182"/>
      <c r="M1493" s="187"/>
      <c r="N1493" s="188"/>
      <c r="O1493" s="188"/>
      <c r="P1493" s="188"/>
      <c r="Q1493" s="188"/>
      <c r="R1493" s="188"/>
      <c r="S1493" s="188"/>
      <c r="T1493" s="189"/>
      <c r="AT1493" s="183" t="s">
        <v>140</v>
      </c>
      <c r="AU1493" s="183" t="s">
        <v>77</v>
      </c>
      <c r="AV1493" s="12" t="s">
        <v>77</v>
      </c>
      <c r="AW1493" s="12" t="s">
        <v>34</v>
      </c>
      <c r="AX1493" s="12" t="s">
        <v>70</v>
      </c>
      <c r="AY1493" s="183" t="s">
        <v>131</v>
      </c>
    </row>
    <row r="1494" spans="2:51" s="13" customFormat="1" ht="13.5">
      <c r="B1494" s="190"/>
      <c r="D1494" s="191" t="s">
        <v>140</v>
      </c>
      <c r="E1494" s="192" t="s">
        <v>19</v>
      </c>
      <c r="F1494" s="193" t="s">
        <v>143</v>
      </c>
      <c r="H1494" s="194">
        <v>13</v>
      </c>
      <c r="I1494" s="195"/>
      <c r="L1494" s="190"/>
      <c r="M1494" s="196"/>
      <c r="N1494" s="197"/>
      <c r="O1494" s="197"/>
      <c r="P1494" s="197"/>
      <c r="Q1494" s="197"/>
      <c r="R1494" s="197"/>
      <c r="S1494" s="197"/>
      <c r="T1494" s="198"/>
      <c r="AT1494" s="199" t="s">
        <v>140</v>
      </c>
      <c r="AU1494" s="199" t="s">
        <v>77</v>
      </c>
      <c r="AV1494" s="13" t="s">
        <v>138</v>
      </c>
      <c r="AW1494" s="13" t="s">
        <v>34</v>
      </c>
      <c r="AX1494" s="13" t="s">
        <v>74</v>
      </c>
      <c r="AY1494" s="199" t="s">
        <v>131</v>
      </c>
    </row>
    <row r="1495" spans="2:65" s="1" customFormat="1" ht="22.5" customHeight="1">
      <c r="B1495" s="160"/>
      <c r="C1495" s="161" t="s">
        <v>1904</v>
      </c>
      <c r="D1495" s="161" t="s">
        <v>133</v>
      </c>
      <c r="E1495" s="162" t="s">
        <v>1905</v>
      </c>
      <c r="F1495" s="163" t="s">
        <v>1906</v>
      </c>
      <c r="G1495" s="164" t="s">
        <v>256</v>
      </c>
      <c r="H1495" s="165">
        <v>2</v>
      </c>
      <c r="I1495" s="166"/>
      <c r="J1495" s="167">
        <f>ROUND(I1495*H1495,2)</f>
        <v>0</v>
      </c>
      <c r="K1495" s="163" t="s">
        <v>137</v>
      </c>
      <c r="L1495" s="35"/>
      <c r="M1495" s="168" t="s">
        <v>19</v>
      </c>
      <c r="N1495" s="169" t="s">
        <v>41</v>
      </c>
      <c r="O1495" s="36"/>
      <c r="P1495" s="170">
        <f>O1495*H1495</f>
        <v>0</v>
      </c>
      <c r="Q1495" s="170">
        <v>0.0003</v>
      </c>
      <c r="R1495" s="170">
        <f>Q1495*H1495</f>
        <v>0.0006</v>
      </c>
      <c r="S1495" s="170">
        <v>0</v>
      </c>
      <c r="T1495" s="171">
        <f>S1495*H1495</f>
        <v>0</v>
      </c>
      <c r="AR1495" s="18" t="s">
        <v>253</v>
      </c>
      <c r="AT1495" s="18" t="s">
        <v>133</v>
      </c>
      <c r="AU1495" s="18" t="s">
        <v>77</v>
      </c>
      <c r="AY1495" s="18" t="s">
        <v>131</v>
      </c>
      <c r="BE1495" s="172">
        <f>IF(N1495="základní",J1495,0)</f>
        <v>0</v>
      </c>
      <c r="BF1495" s="172">
        <f>IF(N1495="snížená",J1495,0)</f>
        <v>0</v>
      </c>
      <c r="BG1495" s="172">
        <f>IF(N1495="zákl. přenesená",J1495,0)</f>
        <v>0</v>
      </c>
      <c r="BH1495" s="172">
        <f>IF(N1495="sníž. přenesená",J1495,0)</f>
        <v>0</v>
      </c>
      <c r="BI1495" s="172">
        <f>IF(N1495="nulová",J1495,0)</f>
        <v>0</v>
      </c>
      <c r="BJ1495" s="18" t="s">
        <v>74</v>
      </c>
      <c r="BK1495" s="172">
        <f>ROUND(I1495*H1495,2)</f>
        <v>0</v>
      </c>
      <c r="BL1495" s="18" t="s">
        <v>253</v>
      </c>
      <c r="BM1495" s="18" t="s">
        <v>1907</v>
      </c>
    </row>
    <row r="1496" spans="2:47" s="1" customFormat="1" ht="27">
      <c r="B1496" s="35"/>
      <c r="D1496" s="174" t="s">
        <v>228</v>
      </c>
      <c r="F1496" s="203" t="s">
        <v>1908</v>
      </c>
      <c r="I1496" s="134"/>
      <c r="L1496" s="35"/>
      <c r="M1496" s="64"/>
      <c r="N1496" s="36"/>
      <c r="O1496" s="36"/>
      <c r="P1496" s="36"/>
      <c r="Q1496" s="36"/>
      <c r="R1496" s="36"/>
      <c r="S1496" s="36"/>
      <c r="T1496" s="65"/>
      <c r="AT1496" s="18" t="s">
        <v>228</v>
      </c>
      <c r="AU1496" s="18" t="s">
        <v>77</v>
      </c>
    </row>
    <row r="1497" spans="2:51" s="11" customFormat="1" ht="13.5">
      <c r="B1497" s="173"/>
      <c r="D1497" s="174" t="s">
        <v>140</v>
      </c>
      <c r="E1497" s="175" t="s">
        <v>19</v>
      </c>
      <c r="F1497" s="176" t="s">
        <v>1895</v>
      </c>
      <c r="H1497" s="177" t="s">
        <v>19</v>
      </c>
      <c r="I1497" s="178"/>
      <c r="L1497" s="173"/>
      <c r="M1497" s="179"/>
      <c r="N1497" s="180"/>
      <c r="O1497" s="180"/>
      <c r="P1497" s="180"/>
      <c r="Q1497" s="180"/>
      <c r="R1497" s="180"/>
      <c r="S1497" s="180"/>
      <c r="T1497" s="181"/>
      <c r="AT1497" s="177" t="s">
        <v>140</v>
      </c>
      <c r="AU1497" s="177" t="s">
        <v>77</v>
      </c>
      <c r="AV1497" s="11" t="s">
        <v>74</v>
      </c>
      <c r="AW1497" s="11" t="s">
        <v>34</v>
      </c>
      <c r="AX1497" s="11" t="s">
        <v>70</v>
      </c>
      <c r="AY1497" s="177" t="s">
        <v>131</v>
      </c>
    </row>
    <row r="1498" spans="2:51" s="12" customFormat="1" ht="13.5">
      <c r="B1498" s="182"/>
      <c r="D1498" s="174" t="s">
        <v>140</v>
      </c>
      <c r="E1498" s="183" t="s">
        <v>19</v>
      </c>
      <c r="F1498" s="184" t="s">
        <v>77</v>
      </c>
      <c r="H1498" s="185">
        <v>2</v>
      </c>
      <c r="I1498" s="186"/>
      <c r="L1498" s="182"/>
      <c r="M1498" s="187"/>
      <c r="N1498" s="188"/>
      <c r="O1498" s="188"/>
      <c r="P1498" s="188"/>
      <c r="Q1498" s="188"/>
      <c r="R1498" s="188"/>
      <c r="S1498" s="188"/>
      <c r="T1498" s="189"/>
      <c r="AT1498" s="183" t="s">
        <v>140</v>
      </c>
      <c r="AU1498" s="183" t="s">
        <v>77</v>
      </c>
      <c r="AV1498" s="12" t="s">
        <v>77</v>
      </c>
      <c r="AW1498" s="12" t="s">
        <v>34</v>
      </c>
      <c r="AX1498" s="12" t="s">
        <v>70</v>
      </c>
      <c r="AY1498" s="183" t="s">
        <v>131</v>
      </c>
    </row>
    <row r="1499" spans="2:51" s="13" customFormat="1" ht="13.5">
      <c r="B1499" s="190"/>
      <c r="D1499" s="191" t="s">
        <v>140</v>
      </c>
      <c r="E1499" s="192" t="s">
        <v>19</v>
      </c>
      <c r="F1499" s="193" t="s">
        <v>143</v>
      </c>
      <c r="H1499" s="194">
        <v>2</v>
      </c>
      <c r="I1499" s="195"/>
      <c r="L1499" s="190"/>
      <c r="M1499" s="196"/>
      <c r="N1499" s="197"/>
      <c r="O1499" s="197"/>
      <c r="P1499" s="197"/>
      <c r="Q1499" s="197"/>
      <c r="R1499" s="197"/>
      <c r="S1499" s="197"/>
      <c r="T1499" s="198"/>
      <c r="AT1499" s="199" t="s">
        <v>140</v>
      </c>
      <c r="AU1499" s="199" t="s">
        <v>77</v>
      </c>
      <c r="AV1499" s="13" t="s">
        <v>138</v>
      </c>
      <c r="AW1499" s="13" t="s">
        <v>34</v>
      </c>
      <c r="AX1499" s="13" t="s">
        <v>74</v>
      </c>
      <c r="AY1499" s="199" t="s">
        <v>131</v>
      </c>
    </row>
    <row r="1500" spans="2:65" s="1" customFormat="1" ht="22.5" customHeight="1">
      <c r="B1500" s="160"/>
      <c r="C1500" s="161" t="s">
        <v>1909</v>
      </c>
      <c r="D1500" s="161" t="s">
        <v>133</v>
      </c>
      <c r="E1500" s="162" t="s">
        <v>1910</v>
      </c>
      <c r="F1500" s="163" t="s">
        <v>1911</v>
      </c>
      <c r="G1500" s="164" t="s">
        <v>256</v>
      </c>
      <c r="H1500" s="165">
        <v>2</v>
      </c>
      <c r="I1500" s="166"/>
      <c r="J1500" s="167">
        <f>ROUND(I1500*H1500,2)</f>
        <v>0</v>
      </c>
      <c r="K1500" s="163" t="s">
        <v>137</v>
      </c>
      <c r="L1500" s="35"/>
      <c r="M1500" s="168" t="s">
        <v>19</v>
      </c>
      <c r="N1500" s="169" t="s">
        <v>41</v>
      </c>
      <c r="O1500" s="36"/>
      <c r="P1500" s="170">
        <f>O1500*H1500</f>
        <v>0</v>
      </c>
      <c r="Q1500" s="170">
        <v>0.00038</v>
      </c>
      <c r="R1500" s="170">
        <f>Q1500*H1500</f>
        <v>0.00076</v>
      </c>
      <c r="S1500" s="170">
        <v>0</v>
      </c>
      <c r="T1500" s="171">
        <f>S1500*H1500</f>
        <v>0</v>
      </c>
      <c r="AR1500" s="18" t="s">
        <v>253</v>
      </c>
      <c r="AT1500" s="18" t="s">
        <v>133</v>
      </c>
      <c r="AU1500" s="18" t="s">
        <v>77</v>
      </c>
      <c r="AY1500" s="18" t="s">
        <v>131</v>
      </c>
      <c r="BE1500" s="172">
        <f>IF(N1500="základní",J1500,0)</f>
        <v>0</v>
      </c>
      <c r="BF1500" s="172">
        <f>IF(N1500="snížená",J1500,0)</f>
        <v>0</v>
      </c>
      <c r="BG1500" s="172">
        <f>IF(N1500="zákl. přenesená",J1500,0)</f>
        <v>0</v>
      </c>
      <c r="BH1500" s="172">
        <f>IF(N1500="sníž. přenesená",J1500,0)</f>
        <v>0</v>
      </c>
      <c r="BI1500" s="172">
        <f>IF(N1500="nulová",J1500,0)</f>
        <v>0</v>
      </c>
      <c r="BJ1500" s="18" t="s">
        <v>74</v>
      </c>
      <c r="BK1500" s="172">
        <f>ROUND(I1500*H1500,2)</f>
        <v>0</v>
      </c>
      <c r="BL1500" s="18" t="s">
        <v>253</v>
      </c>
      <c r="BM1500" s="18" t="s">
        <v>1912</v>
      </c>
    </row>
    <row r="1501" spans="2:47" s="1" customFormat="1" ht="27">
      <c r="B1501" s="35"/>
      <c r="D1501" s="174" t="s">
        <v>228</v>
      </c>
      <c r="F1501" s="203" t="s">
        <v>1913</v>
      </c>
      <c r="I1501" s="134"/>
      <c r="L1501" s="35"/>
      <c r="M1501" s="64"/>
      <c r="N1501" s="36"/>
      <c r="O1501" s="36"/>
      <c r="P1501" s="36"/>
      <c r="Q1501" s="36"/>
      <c r="R1501" s="36"/>
      <c r="S1501" s="36"/>
      <c r="T1501" s="65"/>
      <c r="AT1501" s="18" t="s">
        <v>228</v>
      </c>
      <c r="AU1501" s="18" t="s">
        <v>77</v>
      </c>
    </row>
    <row r="1502" spans="2:51" s="11" customFormat="1" ht="13.5">
      <c r="B1502" s="173"/>
      <c r="D1502" s="174" t="s">
        <v>140</v>
      </c>
      <c r="E1502" s="175" t="s">
        <v>19</v>
      </c>
      <c r="F1502" s="176" t="s">
        <v>1902</v>
      </c>
      <c r="H1502" s="177" t="s">
        <v>19</v>
      </c>
      <c r="I1502" s="178"/>
      <c r="L1502" s="173"/>
      <c r="M1502" s="179"/>
      <c r="N1502" s="180"/>
      <c r="O1502" s="180"/>
      <c r="P1502" s="180"/>
      <c r="Q1502" s="180"/>
      <c r="R1502" s="180"/>
      <c r="S1502" s="180"/>
      <c r="T1502" s="181"/>
      <c r="AT1502" s="177" t="s">
        <v>140</v>
      </c>
      <c r="AU1502" s="177" t="s">
        <v>77</v>
      </c>
      <c r="AV1502" s="11" t="s">
        <v>74</v>
      </c>
      <c r="AW1502" s="11" t="s">
        <v>34</v>
      </c>
      <c r="AX1502" s="11" t="s">
        <v>70</v>
      </c>
      <c r="AY1502" s="177" t="s">
        <v>131</v>
      </c>
    </row>
    <row r="1503" spans="2:51" s="12" customFormat="1" ht="13.5">
      <c r="B1503" s="182"/>
      <c r="D1503" s="174" t="s">
        <v>140</v>
      </c>
      <c r="E1503" s="183" t="s">
        <v>19</v>
      </c>
      <c r="F1503" s="184" t="s">
        <v>77</v>
      </c>
      <c r="H1503" s="185">
        <v>2</v>
      </c>
      <c r="I1503" s="186"/>
      <c r="L1503" s="182"/>
      <c r="M1503" s="187"/>
      <c r="N1503" s="188"/>
      <c r="O1503" s="188"/>
      <c r="P1503" s="188"/>
      <c r="Q1503" s="188"/>
      <c r="R1503" s="188"/>
      <c r="S1503" s="188"/>
      <c r="T1503" s="189"/>
      <c r="AT1503" s="183" t="s">
        <v>140</v>
      </c>
      <c r="AU1503" s="183" t="s">
        <v>77</v>
      </c>
      <c r="AV1503" s="12" t="s">
        <v>77</v>
      </c>
      <c r="AW1503" s="12" t="s">
        <v>34</v>
      </c>
      <c r="AX1503" s="12" t="s">
        <v>70</v>
      </c>
      <c r="AY1503" s="183" t="s">
        <v>131</v>
      </c>
    </row>
    <row r="1504" spans="2:51" s="13" customFormat="1" ht="13.5">
      <c r="B1504" s="190"/>
      <c r="D1504" s="191" t="s">
        <v>140</v>
      </c>
      <c r="E1504" s="192" t="s">
        <v>19</v>
      </c>
      <c r="F1504" s="193" t="s">
        <v>143</v>
      </c>
      <c r="H1504" s="194">
        <v>2</v>
      </c>
      <c r="I1504" s="195"/>
      <c r="L1504" s="190"/>
      <c r="M1504" s="196"/>
      <c r="N1504" s="197"/>
      <c r="O1504" s="197"/>
      <c r="P1504" s="197"/>
      <c r="Q1504" s="197"/>
      <c r="R1504" s="197"/>
      <c r="S1504" s="197"/>
      <c r="T1504" s="198"/>
      <c r="AT1504" s="199" t="s">
        <v>140</v>
      </c>
      <c r="AU1504" s="199" t="s">
        <v>77</v>
      </c>
      <c r="AV1504" s="13" t="s">
        <v>138</v>
      </c>
      <c r="AW1504" s="13" t="s">
        <v>34</v>
      </c>
      <c r="AX1504" s="13" t="s">
        <v>74</v>
      </c>
      <c r="AY1504" s="199" t="s">
        <v>131</v>
      </c>
    </row>
    <row r="1505" spans="2:65" s="1" customFormat="1" ht="22.5" customHeight="1">
      <c r="B1505" s="160"/>
      <c r="C1505" s="161" t="s">
        <v>1914</v>
      </c>
      <c r="D1505" s="161" t="s">
        <v>133</v>
      </c>
      <c r="E1505" s="162" t="s">
        <v>1915</v>
      </c>
      <c r="F1505" s="163" t="s">
        <v>1916</v>
      </c>
      <c r="G1505" s="164" t="s">
        <v>256</v>
      </c>
      <c r="H1505" s="165">
        <v>2</v>
      </c>
      <c r="I1505" s="166"/>
      <c r="J1505" s="167">
        <f>ROUND(I1505*H1505,2)</f>
        <v>0</v>
      </c>
      <c r="K1505" s="163" t="s">
        <v>137</v>
      </c>
      <c r="L1505" s="35"/>
      <c r="M1505" s="168" t="s">
        <v>19</v>
      </c>
      <c r="N1505" s="169" t="s">
        <v>41</v>
      </c>
      <c r="O1505" s="36"/>
      <c r="P1505" s="170">
        <f>O1505*H1505</f>
        <v>0</v>
      </c>
      <c r="Q1505" s="170">
        <v>0.0003</v>
      </c>
      <c r="R1505" s="170">
        <f>Q1505*H1505</f>
        <v>0.0006</v>
      </c>
      <c r="S1505" s="170">
        <v>0</v>
      </c>
      <c r="T1505" s="171">
        <f>S1505*H1505</f>
        <v>0</v>
      </c>
      <c r="AR1505" s="18" t="s">
        <v>253</v>
      </c>
      <c r="AT1505" s="18" t="s">
        <v>133</v>
      </c>
      <c r="AU1505" s="18" t="s">
        <v>77</v>
      </c>
      <c r="AY1505" s="18" t="s">
        <v>131</v>
      </c>
      <c r="BE1505" s="172">
        <f>IF(N1505="základní",J1505,0)</f>
        <v>0</v>
      </c>
      <c r="BF1505" s="172">
        <f>IF(N1505="snížená",J1505,0)</f>
        <v>0</v>
      </c>
      <c r="BG1505" s="172">
        <f>IF(N1505="zákl. přenesená",J1505,0)</f>
        <v>0</v>
      </c>
      <c r="BH1505" s="172">
        <f>IF(N1505="sníž. přenesená",J1505,0)</f>
        <v>0</v>
      </c>
      <c r="BI1505" s="172">
        <f>IF(N1505="nulová",J1505,0)</f>
        <v>0</v>
      </c>
      <c r="BJ1505" s="18" t="s">
        <v>74</v>
      </c>
      <c r="BK1505" s="172">
        <f>ROUND(I1505*H1505,2)</f>
        <v>0</v>
      </c>
      <c r="BL1505" s="18" t="s">
        <v>253</v>
      </c>
      <c r="BM1505" s="18" t="s">
        <v>1917</v>
      </c>
    </row>
    <row r="1506" spans="2:47" s="1" customFormat="1" ht="27">
      <c r="B1506" s="35"/>
      <c r="D1506" s="174" t="s">
        <v>228</v>
      </c>
      <c r="F1506" s="203" t="s">
        <v>1918</v>
      </c>
      <c r="I1506" s="134"/>
      <c r="L1506" s="35"/>
      <c r="M1506" s="64"/>
      <c r="N1506" s="36"/>
      <c r="O1506" s="36"/>
      <c r="P1506" s="36"/>
      <c r="Q1506" s="36"/>
      <c r="R1506" s="36"/>
      <c r="S1506" s="36"/>
      <c r="T1506" s="65"/>
      <c r="AT1506" s="18" t="s">
        <v>228</v>
      </c>
      <c r="AU1506" s="18" t="s">
        <v>77</v>
      </c>
    </row>
    <row r="1507" spans="2:51" s="11" customFormat="1" ht="13.5">
      <c r="B1507" s="173"/>
      <c r="D1507" s="174" t="s">
        <v>140</v>
      </c>
      <c r="E1507" s="175" t="s">
        <v>19</v>
      </c>
      <c r="F1507" s="176" t="s">
        <v>1895</v>
      </c>
      <c r="H1507" s="177" t="s">
        <v>19</v>
      </c>
      <c r="I1507" s="178"/>
      <c r="L1507" s="173"/>
      <c r="M1507" s="179"/>
      <c r="N1507" s="180"/>
      <c r="O1507" s="180"/>
      <c r="P1507" s="180"/>
      <c r="Q1507" s="180"/>
      <c r="R1507" s="180"/>
      <c r="S1507" s="180"/>
      <c r="T1507" s="181"/>
      <c r="AT1507" s="177" t="s">
        <v>140</v>
      </c>
      <c r="AU1507" s="177" t="s">
        <v>77</v>
      </c>
      <c r="AV1507" s="11" t="s">
        <v>74</v>
      </c>
      <c r="AW1507" s="11" t="s">
        <v>34</v>
      </c>
      <c r="AX1507" s="11" t="s">
        <v>70</v>
      </c>
      <c r="AY1507" s="177" t="s">
        <v>131</v>
      </c>
    </row>
    <row r="1508" spans="2:51" s="12" customFormat="1" ht="13.5">
      <c r="B1508" s="182"/>
      <c r="D1508" s="174" t="s">
        <v>140</v>
      </c>
      <c r="E1508" s="183" t="s">
        <v>19</v>
      </c>
      <c r="F1508" s="184" t="s">
        <v>77</v>
      </c>
      <c r="H1508" s="185">
        <v>2</v>
      </c>
      <c r="I1508" s="186"/>
      <c r="L1508" s="182"/>
      <c r="M1508" s="187"/>
      <c r="N1508" s="188"/>
      <c r="O1508" s="188"/>
      <c r="P1508" s="188"/>
      <c r="Q1508" s="188"/>
      <c r="R1508" s="188"/>
      <c r="S1508" s="188"/>
      <c r="T1508" s="189"/>
      <c r="AT1508" s="183" t="s">
        <v>140</v>
      </c>
      <c r="AU1508" s="183" t="s">
        <v>77</v>
      </c>
      <c r="AV1508" s="12" t="s">
        <v>77</v>
      </c>
      <c r="AW1508" s="12" t="s">
        <v>34</v>
      </c>
      <c r="AX1508" s="12" t="s">
        <v>70</v>
      </c>
      <c r="AY1508" s="183" t="s">
        <v>131</v>
      </c>
    </row>
    <row r="1509" spans="2:51" s="13" customFormat="1" ht="13.5">
      <c r="B1509" s="190"/>
      <c r="D1509" s="191" t="s">
        <v>140</v>
      </c>
      <c r="E1509" s="192" t="s">
        <v>19</v>
      </c>
      <c r="F1509" s="193" t="s">
        <v>143</v>
      </c>
      <c r="H1509" s="194">
        <v>2</v>
      </c>
      <c r="I1509" s="195"/>
      <c r="L1509" s="190"/>
      <c r="M1509" s="196"/>
      <c r="N1509" s="197"/>
      <c r="O1509" s="197"/>
      <c r="P1509" s="197"/>
      <c r="Q1509" s="197"/>
      <c r="R1509" s="197"/>
      <c r="S1509" s="197"/>
      <c r="T1509" s="198"/>
      <c r="AT1509" s="199" t="s">
        <v>140</v>
      </c>
      <c r="AU1509" s="199" t="s">
        <v>77</v>
      </c>
      <c r="AV1509" s="13" t="s">
        <v>138</v>
      </c>
      <c r="AW1509" s="13" t="s">
        <v>34</v>
      </c>
      <c r="AX1509" s="13" t="s">
        <v>74</v>
      </c>
      <c r="AY1509" s="199" t="s">
        <v>131</v>
      </c>
    </row>
    <row r="1510" spans="2:65" s="1" customFormat="1" ht="22.5" customHeight="1">
      <c r="B1510" s="160"/>
      <c r="C1510" s="161" t="s">
        <v>1919</v>
      </c>
      <c r="D1510" s="161" t="s">
        <v>133</v>
      </c>
      <c r="E1510" s="162" t="s">
        <v>1920</v>
      </c>
      <c r="F1510" s="163" t="s">
        <v>1921</v>
      </c>
      <c r="G1510" s="164" t="s">
        <v>256</v>
      </c>
      <c r="H1510" s="165">
        <v>2</v>
      </c>
      <c r="I1510" s="166"/>
      <c r="J1510" s="167">
        <f>ROUND(I1510*H1510,2)</f>
        <v>0</v>
      </c>
      <c r="K1510" s="163" t="s">
        <v>137</v>
      </c>
      <c r="L1510" s="35"/>
      <c r="M1510" s="168" t="s">
        <v>19</v>
      </c>
      <c r="N1510" s="169" t="s">
        <v>41</v>
      </c>
      <c r="O1510" s="36"/>
      <c r="P1510" s="170">
        <f>O1510*H1510</f>
        <v>0</v>
      </c>
      <c r="Q1510" s="170">
        <v>0.00038</v>
      </c>
      <c r="R1510" s="170">
        <f>Q1510*H1510</f>
        <v>0.00076</v>
      </c>
      <c r="S1510" s="170">
        <v>0</v>
      </c>
      <c r="T1510" s="171">
        <f>S1510*H1510</f>
        <v>0</v>
      </c>
      <c r="AR1510" s="18" t="s">
        <v>253</v>
      </c>
      <c r="AT1510" s="18" t="s">
        <v>133</v>
      </c>
      <c r="AU1510" s="18" t="s">
        <v>77</v>
      </c>
      <c r="AY1510" s="18" t="s">
        <v>131</v>
      </c>
      <c r="BE1510" s="172">
        <f>IF(N1510="základní",J1510,0)</f>
        <v>0</v>
      </c>
      <c r="BF1510" s="172">
        <f>IF(N1510="snížená",J1510,0)</f>
        <v>0</v>
      </c>
      <c r="BG1510" s="172">
        <f>IF(N1510="zákl. přenesená",J1510,0)</f>
        <v>0</v>
      </c>
      <c r="BH1510" s="172">
        <f>IF(N1510="sníž. přenesená",J1510,0)</f>
        <v>0</v>
      </c>
      <c r="BI1510" s="172">
        <f>IF(N1510="nulová",J1510,0)</f>
        <v>0</v>
      </c>
      <c r="BJ1510" s="18" t="s">
        <v>74</v>
      </c>
      <c r="BK1510" s="172">
        <f>ROUND(I1510*H1510,2)</f>
        <v>0</v>
      </c>
      <c r="BL1510" s="18" t="s">
        <v>253</v>
      </c>
      <c r="BM1510" s="18" t="s">
        <v>1922</v>
      </c>
    </row>
    <row r="1511" spans="2:47" s="1" customFormat="1" ht="27">
      <c r="B1511" s="35"/>
      <c r="D1511" s="174" t="s">
        <v>228</v>
      </c>
      <c r="F1511" s="203" t="s">
        <v>1923</v>
      </c>
      <c r="I1511" s="134"/>
      <c r="L1511" s="35"/>
      <c r="M1511" s="64"/>
      <c r="N1511" s="36"/>
      <c r="O1511" s="36"/>
      <c r="P1511" s="36"/>
      <c r="Q1511" s="36"/>
      <c r="R1511" s="36"/>
      <c r="S1511" s="36"/>
      <c r="T1511" s="65"/>
      <c r="AT1511" s="18" t="s">
        <v>228</v>
      </c>
      <c r="AU1511" s="18" t="s">
        <v>77</v>
      </c>
    </row>
    <row r="1512" spans="2:51" s="11" customFormat="1" ht="13.5">
      <c r="B1512" s="173"/>
      <c r="D1512" s="174" t="s">
        <v>140</v>
      </c>
      <c r="E1512" s="175" t="s">
        <v>19</v>
      </c>
      <c r="F1512" s="176" t="s">
        <v>1902</v>
      </c>
      <c r="H1512" s="177" t="s">
        <v>19</v>
      </c>
      <c r="I1512" s="178"/>
      <c r="L1512" s="173"/>
      <c r="M1512" s="179"/>
      <c r="N1512" s="180"/>
      <c r="O1512" s="180"/>
      <c r="P1512" s="180"/>
      <c r="Q1512" s="180"/>
      <c r="R1512" s="180"/>
      <c r="S1512" s="180"/>
      <c r="T1512" s="181"/>
      <c r="AT1512" s="177" t="s">
        <v>140</v>
      </c>
      <c r="AU1512" s="177" t="s">
        <v>77</v>
      </c>
      <c r="AV1512" s="11" t="s">
        <v>74</v>
      </c>
      <c r="AW1512" s="11" t="s">
        <v>34</v>
      </c>
      <c r="AX1512" s="11" t="s">
        <v>70</v>
      </c>
      <c r="AY1512" s="177" t="s">
        <v>131</v>
      </c>
    </row>
    <row r="1513" spans="2:51" s="12" customFormat="1" ht="13.5">
      <c r="B1513" s="182"/>
      <c r="D1513" s="174" t="s">
        <v>140</v>
      </c>
      <c r="E1513" s="183" t="s">
        <v>19</v>
      </c>
      <c r="F1513" s="184" t="s">
        <v>77</v>
      </c>
      <c r="H1513" s="185">
        <v>2</v>
      </c>
      <c r="I1513" s="186"/>
      <c r="L1513" s="182"/>
      <c r="M1513" s="187"/>
      <c r="N1513" s="188"/>
      <c r="O1513" s="188"/>
      <c r="P1513" s="188"/>
      <c r="Q1513" s="188"/>
      <c r="R1513" s="188"/>
      <c r="S1513" s="188"/>
      <c r="T1513" s="189"/>
      <c r="AT1513" s="183" t="s">
        <v>140</v>
      </c>
      <c r="AU1513" s="183" t="s">
        <v>77</v>
      </c>
      <c r="AV1513" s="12" t="s">
        <v>77</v>
      </c>
      <c r="AW1513" s="12" t="s">
        <v>34</v>
      </c>
      <c r="AX1513" s="12" t="s">
        <v>70</v>
      </c>
      <c r="AY1513" s="183" t="s">
        <v>131</v>
      </c>
    </row>
    <row r="1514" spans="2:51" s="13" customFormat="1" ht="13.5">
      <c r="B1514" s="190"/>
      <c r="D1514" s="191" t="s">
        <v>140</v>
      </c>
      <c r="E1514" s="192" t="s">
        <v>19</v>
      </c>
      <c r="F1514" s="193" t="s">
        <v>143</v>
      </c>
      <c r="H1514" s="194">
        <v>2</v>
      </c>
      <c r="I1514" s="195"/>
      <c r="L1514" s="190"/>
      <c r="M1514" s="196"/>
      <c r="N1514" s="197"/>
      <c r="O1514" s="197"/>
      <c r="P1514" s="197"/>
      <c r="Q1514" s="197"/>
      <c r="R1514" s="197"/>
      <c r="S1514" s="197"/>
      <c r="T1514" s="198"/>
      <c r="AT1514" s="199" t="s">
        <v>140</v>
      </c>
      <c r="AU1514" s="199" t="s">
        <v>77</v>
      </c>
      <c r="AV1514" s="13" t="s">
        <v>138</v>
      </c>
      <c r="AW1514" s="13" t="s">
        <v>34</v>
      </c>
      <c r="AX1514" s="13" t="s">
        <v>74</v>
      </c>
      <c r="AY1514" s="199" t="s">
        <v>131</v>
      </c>
    </row>
    <row r="1515" spans="2:65" s="1" customFormat="1" ht="22.5" customHeight="1">
      <c r="B1515" s="160"/>
      <c r="C1515" s="161" t="s">
        <v>1924</v>
      </c>
      <c r="D1515" s="161" t="s">
        <v>133</v>
      </c>
      <c r="E1515" s="162" t="s">
        <v>1925</v>
      </c>
      <c r="F1515" s="163" t="s">
        <v>1926</v>
      </c>
      <c r="G1515" s="164" t="s">
        <v>256</v>
      </c>
      <c r="H1515" s="165">
        <v>2</v>
      </c>
      <c r="I1515" s="166"/>
      <c r="J1515" s="167">
        <f>ROUND(I1515*H1515,2)</f>
        <v>0</v>
      </c>
      <c r="K1515" s="163" t="s">
        <v>137</v>
      </c>
      <c r="L1515" s="35"/>
      <c r="M1515" s="168" t="s">
        <v>19</v>
      </c>
      <c r="N1515" s="169" t="s">
        <v>41</v>
      </c>
      <c r="O1515" s="36"/>
      <c r="P1515" s="170">
        <f>O1515*H1515</f>
        <v>0</v>
      </c>
      <c r="Q1515" s="170">
        <v>0.0002</v>
      </c>
      <c r="R1515" s="170">
        <f>Q1515*H1515</f>
        <v>0.0004</v>
      </c>
      <c r="S1515" s="170">
        <v>0</v>
      </c>
      <c r="T1515" s="171">
        <f>S1515*H1515</f>
        <v>0</v>
      </c>
      <c r="AR1515" s="18" t="s">
        <v>253</v>
      </c>
      <c r="AT1515" s="18" t="s">
        <v>133</v>
      </c>
      <c r="AU1515" s="18" t="s">
        <v>77</v>
      </c>
      <c r="AY1515" s="18" t="s">
        <v>131</v>
      </c>
      <c r="BE1515" s="172">
        <f>IF(N1515="základní",J1515,0)</f>
        <v>0</v>
      </c>
      <c r="BF1515" s="172">
        <f>IF(N1515="snížená",J1515,0)</f>
        <v>0</v>
      </c>
      <c r="BG1515" s="172">
        <f>IF(N1515="zákl. přenesená",J1515,0)</f>
        <v>0</v>
      </c>
      <c r="BH1515" s="172">
        <f>IF(N1515="sníž. přenesená",J1515,0)</f>
        <v>0</v>
      </c>
      <c r="BI1515" s="172">
        <f>IF(N1515="nulová",J1515,0)</f>
        <v>0</v>
      </c>
      <c r="BJ1515" s="18" t="s">
        <v>74</v>
      </c>
      <c r="BK1515" s="172">
        <f>ROUND(I1515*H1515,2)</f>
        <v>0</v>
      </c>
      <c r="BL1515" s="18" t="s">
        <v>253</v>
      </c>
      <c r="BM1515" s="18" t="s">
        <v>1927</v>
      </c>
    </row>
    <row r="1516" spans="2:47" s="1" customFormat="1" ht="27">
      <c r="B1516" s="35"/>
      <c r="D1516" s="174" t="s">
        <v>228</v>
      </c>
      <c r="F1516" s="203" t="s">
        <v>1928</v>
      </c>
      <c r="I1516" s="134"/>
      <c r="L1516" s="35"/>
      <c r="M1516" s="64"/>
      <c r="N1516" s="36"/>
      <c r="O1516" s="36"/>
      <c r="P1516" s="36"/>
      <c r="Q1516" s="36"/>
      <c r="R1516" s="36"/>
      <c r="S1516" s="36"/>
      <c r="T1516" s="65"/>
      <c r="AT1516" s="18" t="s">
        <v>228</v>
      </c>
      <c r="AU1516" s="18" t="s">
        <v>77</v>
      </c>
    </row>
    <row r="1517" spans="2:51" s="11" customFormat="1" ht="13.5">
      <c r="B1517" s="173"/>
      <c r="D1517" s="174" t="s">
        <v>140</v>
      </c>
      <c r="E1517" s="175" t="s">
        <v>19</v>
      </c>
      <c r="F1517" s="176" t="s">
        <v>1895</v>
      </c>
      <c r="H1517" s="177" t="s">
        <v>19</v>
      </c>
      <c r="I1517" s="178"/>
      <c r="L1517" s="173"/>
      <c r="M1517" s="179"/>
      <c r="N1517" s="180"/>
      <c r="O1517" s="180"/>
      <c r="P1517" s="180"/>
      <c r="Q1517" s="180"/>
      <c r="R1517" s="180"/>
      <c r="S1517" s="180"/>
      <c r="T1517" s="181"/>
      <c r="AT1517" s="177" t="s">
        <v>140</v>
      </c>
      <c r="AU1517" s="177" t="s">
        <v>77</v>
      </c>
      <c r="AV1517" s="11" t="s">
        <v>74</v>
      </c>
      <c r="AW1517" s="11" t="s">
        <v>34</v>
      </c>
      <c r="AX1517" s="11" t="s">
        <v>70</v>
      </c>
      <c r="AY1517" s="177" t="s">
        <v>131</v>
      </c>
    </row>
    <row r="1518" spans="2:51" s="12" customFormat="1" ht="13.5">
      <c r="B1518" s="182"/>
      <c r="D1518" s="174" t="s">
        <v>140</v>
      </c>
      <c r="E1518" s="183" t="s">
        <v>19</v>
      </c>
      <c r="F1518" s="184" t="s">
        <v>77</v>
      </c>
      <c r="H1518" s="185">
        <v>2</v>
      </c>
      <c r="I1518" s="186"/>
      <c r="L1518" s="182"/>
      <c r="M1518" s="187"/>
      <c r="N1518" s="188"/>
      <c r="O1518" s="188"/>
      <c r="P1518" s="188"/>
      <c r="Q1518" s="188"/>
      <c r="R1518" s="188"/>
      <c r="S1518" s="188"/>
      <c r="T1518" s="189"/>
      <c r="AT1518" s="183" t="s">
        <v>140</v>
      </c>
      <c r="AU1518" s="183" t="s">
        <v>77</v>
      </c>
      <c r="AV1518" s="12" t="s">
        <v>77</v>
      </c>
      <c r="AW1518" s="12" t="s">
        <v>34</v>
      </c>
      <c r="AX1518" s="12" t="s">
        <v>70</v>
      </c>
      <c r="AY1518" s="183" t="s">
        <v>131</v>
      </c>
    </row>
    <row r="1519" spans="2:51" s="13" customFormat="1" ht="13.5">
      <c r="B1519" s="190"/>
      <c r="D1519" s="191" t="s">
        <v>140</v>
      </c>
      <c r="E1519" s="192" t="s">
        <v>19</v>
      </c>
      <c r="F1519" s="193" t="s">
        <v>143</v>
      </c>
      <c r="H1519" s="194">
        <v>2</v>
      </c>
      <c r="I1519" s="195"/>
      <c r="L1519" s="190"/>
      <c r="M1519" s="196"/>
      <c r="N1519" s="197"/>
      <c r="O1519" s="197"/>
      <c r="P1519" s="197"/>
      <c r="Q1519" s="197"/>
      <c r="R1519" s="197"/>
      <c r="S1519" s="197"/>
      <c r="T1519" s="198"/>
      <c r="AT1519" s="199" t="s">
        <v>140</v>
      </c>
      <c r="AU1519" s="199" t="s">
        <v>77</v>
      </c>
      <c r="AV1519" s="13" t="s">
        <v>138</v>
      </c>
      <c r="AW1519" s="13" t="s">
        <v>34</v>
      </c>
      <c r="AX1519" s="13" t="s">
        <v>74</v>
      </c>
      <c r="AY1519" s="199" t="s">
        <v>131</v>
      </c>
    </row>
    <row r="1520" spans="2:65" s="1" customFormat="1" ht="22.5" customHeight="1">
      <c r="B1520" s="160"/>
      <c r="C1520" s="161" t="s">
        <v>1929</v>
      </c>
      <c r="D1520" s="161" t="s">
        <v>133</v>
      </c>
      <c r="E1520" s="162" t="s">
        <v>1930</v>
      </c>
      <c r="F1520" s="163" t="s">
        <v>1931</v>
      </c>
      <c r="G1520" s="164" t="s">
        <v>256</v>
      </c>
      <c r="H1520" s="165">
        <v>6</v>
      </c>
      <c r="I1520" s="166"/>
      <c r="J1520" s="167">
        <f>ROUND(I1520*H1520,2)</f>
        <v>0</v>
      </c>
      <c r="K1520" s="163" t="s">
        <v>137</v>
      </c>
      <c r="L1520" s="35"/>
      <c r="M1520" s="168" t="s">
        <v>19</v>
      </c>
      <c r="N1520" s="169" t="s">
        <v>41</v>
      </c>
      <c r="O1520" s="36"/>
      <c r="P1520" s="170">
        <f>O1520*H1520</f>
        <v>0</v>
      </c>
      <c r="Q1520" s="170">
        <v>0.00025</v>
      </c>
      <c r="R1520" s="170">
        <f>Q1520*H1520</f>
        <v>0.0015</v>
      </c>
      <c r="S1520" s="170">
        <v>0</v>
      </c>
      <c r="T1520" s="171">
        <f>S1520*H1520</f>
        <v>0</v>
      </c>
      <c r="AR1520" s="18" t="s">
        <v>253</v>
      </c>
      <c r="AT1520" s="18" t="s">
        <v>133</v>
      </c>
      <c r="AU1520" s="18" t="s">
        <v>77</v>
      </c>
      <c r="AY1520" s="18" t="s">
        <v>131</v>
      </c>
      <c r="BE1520" s="172">
        <f>IF(N1520="základní",J1520,0)</f>
        <v>0</v>
      </c>
      <c r="BF1520" s="172">
        <f>IF(N1520="snížená",J1520,0)</f>
        <v>0</v>
      </c>
      <c r="BG1520" s="172">
        <f>IF(N1520="zákl. přenesená",J1520,0)</f>
        <v>0</v>
      </c>
      <c r="BH1520" s="172">
        <f>IF(N1520="sníž. přenesená",J1520,0)</f>
        <v>0</v>
      </c>
      <c r="BI1520" s="172">
        <f>IF(N1520="nulová",J1520,0)</f>
        <v>0</v>
      </c>
      <c r="BJ1520" s="18" t="s">
        <v>74</v>
      </c>
      <c r="BK1520" s="172">
        <f>ROUND(I1520*H1520,2)</f>
        <v>0</v>
      </c>
      <c r="BL1520" s="18" t="s">
        <v>253</v>
      </c>
      <c r="BM1520" s="18" t="s">
        <v>1932</v>
      </c>
    </row>
    <row r="1521" spans="2:47" s="1" customFormat="1" ht="27">
      <c r="B1521" s="35"/>
      <c r="D1521" s="174" t="s">
        <v>228</v>
      </c>
      <c r="F1521" s="203" t="s">
        <v>1933</v>
      </c>
      <c r="I1521" s="134"/>
      <c r="L1521" s="35"/>
      <c r="M1521" s="64"/>
      <c r="N1521" s="36"/>
      <c r="O1521" s="36"/>
      <c r="P1521" s="36"/>
      <c r="Q1521" s="36"/>
      <c r="R1521" s="36"/>
      <c r="S1521" s="36"/>
      <c r="T1521" s="65"/>
      <c r="AT1521" s="18" t="s">
        <v>228</v>
      </c>
      <c r="AU1521" s="18" t="s">
        <v>77</v>
      </c>
    </row>
    <row r="1522" spans="2:51" s="11" customFormat="1" ht="13.5">
      <c r="B1522" s="173"/>
      <c r="D1522" s="174" t="s">
        <v>140</v>
      </c>
      <c r="E1522" s="175" t="s">
        <v>19</v>
      </c>
      <c r="F1522" s="176" t="s">
        <v>1902</v>
      </c>
      <c r="H1522" s="177" t="s">
        <v>19</v>
      </c>
      <c r="I1522" s="178"/>
      <c r="L1522" s="173"/>
      <c r="M1522" s="179"/>
      <c r="N1522" s="180"/>
      <c r="O1522" s="180"/>
      <c r="P1522" s="180"/>
      <c r="Q1522" s="180"/>
      <c r="R1522" s="180"/>
      <c r="S1522" s="180"/>
      <c r="T1522" s="181"/>
      <c r="AT1522" s="177" t="s">
        <v>140</v>
      </c>
      <c r="AU1522" s="177" t="s">
        <v>77</v>
      </c>
      <c r="AV1522" s="11" t="s">
        <v>74</v>
      </c>
      <c r="AW1522" s="11" t="s">
        <v>34</v>
      </c>
      <c r="AX1522" s="11" t="s">
        <v>70</v>
      </c>
      <c r="AY1522" s="177" t="s">
        <v>131</v>
      </c>
    </row>
    <row r="1523" spans="2:51" s="12" customFormat="1" ht="13.5">
      <c r="B1523" s="182"/>
      <c r="D1523" s="174" t="s">
        <v>140</v>
      </c>
      <c r="E1523" s="183" t="s">
        <v>19</v>
      </c>
      <c r="F1523" s="184" t="s">
        <v>166</v>
      </c>
      <c r="H1523" s="185">
        <v>6</v>
      </c>
      <c r="I1523" s="186"/>
      <c r="L1523" s="182"/>
      <c r="M1523" s="187"/>
      <c r="N1523" s="188"/>
      <c r="O1523" s="188"/>
      <c r="P1523" s="188"/>
      <c r="Q1523" s="188"/>
      <c r="R1523" s="188"/>
      <c r="S1523" s="188"/>
      <c r="T1523" s="189"/>
      <c r="AT1523" s="183" t="s">
        <v>140</v>
      </c>
      <c r="AU1523" s="183" t="s">
        <v>77</v>
      </c>
      <c r="AV1523" s="12" t="s">
        <v>77</v>
      </c>
      <c r="AW1523" s="12" t="s">
        <v>34</v>
      </c>
      <c r="AX1523" s="12" t="s">
        <v>70</v>
      </c>
      <c r="AY1523" s="183" t="s">
        <v>131</v>
      </c>
    </row>
    <row r="1524" spans="2:51" s="13" customFormat="1" ht="13.5">
      <c r="B1524" s="190"/>
      <c r="D1524" s="191" t="s">
        <v>140</v>
      </c>
      <c r="E1524" s="192" t="s">
        <v>19</v>
      </c>
      <c r="F1524" s="193" t="s">
        <v>143</v>
      </c>
      <c r="H1524" s="194">
        <v>6</v>
      </c>
      <c r="I1524" s="195"/>
      <c r="L1524" s="190"/>
      <c r="M1524" s="196"/>
      <c r="N1524" s="197"/>
      <c r="O1524" s="197"/>
      <c r="P1524" s="197"/>
      <c r="Q1524" s="197"/>
      <c r="R1524" s="197"/>
      <c r="S1524" s="197"/>
      <c r="T1524" s="198"/>
      <c r="AT1524" s="199" t="s">
        <v>140</v>
      </c>
      <c r="AU1524" s="199" t="s">
        <v>77</v>
      </c>
      <c r="AV1524" s="13" t="s">
        <v>138</v>
      </c>
      <c r="AW1524" s="13" t="s">
        <v>34</v>
      </c>
      <c r="AX1524" s="13" t="s">
        <v>74</v>
      </c>
      <c r="AY1524" s="199" t="s">
        <v>131</v>
      </c>
    </row>
    <row r="1525" spans="2:65" s="1" customFormat="1" ht="22.5" customHeight="1">
      <c r="B1525" s="160"/>
      <c r="C1525" s="161" t="s">
        <v>1934</v>
      </c>
      <c r="D1525" s="161" t="s">
        <v>133</v>
      </c>
      <c r="E1525" s="162" t="s">
        <v>1935</v>
      </c>
      <c r="F1525" s="163" t="s">
        <v>1936</v>
      </c>
      <c r="G1525" s="164" t="s">
        <v>256</v>
      </c>
      <c r="H1525" s="165">
        <v>1</v>
      </c>
      <c r="I1525" s="166"/>
      <c r="J1525" s="167">
        <f>ROUND(I1525*H1525,2)</f>
        <v>0</v>
      </c>
      <c r="K1525" s="163" t="s">
        <v>137</v>
      </c>
      <c r="L1525" s="35"/>
      <c r="M1525" s="168" t="s">
        <v>19</v>
      </c>
      <c r="N1525" s="169" t="s">
        <v>41</v>
      </c>
      <c r="O1525" s="36"/>
      <c r="P1525" s="170">
        <f>O1525*H1525</f>
        <v>0</v>
      </c>
      <c r="Q1525" s="170">
        <v>0.0004</v>
      </c>
      <c r="R1525" s="170">
        <f>Q1525*H1525</f>
        <v>0.0004</v>
      </c>
      <c r="S1525" s="170">
        <v>0</v>
      </c>
      <c r="T1525" s="171">
        <f>S1525*H1525</f>
        <v>0</v>
      </c>
      <c r="AR1525" s="18" t="s">
        <v>253</v>
      </c>
      <c r="AT1525" s="18" t="s">
        <v>133</v>
      </c>
      <c r="AU1525" s="18" t="s">
        <v>77</v>
      </c>
      <c r="AY1525" s="18" t="s">
        <v>131</v>
      </c>
      <c r="BE1525" s="172">
        <f>IF(N1525="základní",J1525,0)</f>
        <v>0</v>
      </c>
      <c r="BF1525" s="172">
        <f>IF(N1525="snížená",J1525,0)</f>
        <v>0</v>
      </c>
      <c r="BG1525" s="172">
        <f>IF(N1525="zákl. přenesená",J1525,0)</f>
        <v>0</v>
      </c>
      <c r="BH1525" s="172">
        <f>IF(N1525="sníž. přenesená",J1525,0)</f>
        <v>0</v>
      </c>
      <c r="BI1525" s="172">
        <f>IF(N1525="nulová",J1525,0)</f>
        <v>0</v>
      </c>
      <c r="BJ1525" s="18" t="s">
        <v>74</v>
      </c>
      <c r="BK1525" s="172">
        <f>ROUND(I1525*H1525,2)</f>
        <v>0</v>
      </c>
      <c r="BL1525" s="18" t="s">
        <v>253</v>
      </c>
      <c r="BM1525" s="18" t="s">
        <v>1937</v>
      </c>
    </row>
    <row r="1526" spans="2:47" s="1" customFormat="1" ht="27">
      <c r="B1526" s="35"/>
      <c r="D1526" s="174" t="s">
        <v>228</v>
      </c>
      <c r="F1526" s="203" t="s">
        <v>1938</v>
      </c>
      <c r="I1526" s="134"/>
      <c r="L1526" s="35"/>
      <c r="M1526" s="64"/>
      <c r="N1526" s="36"/>
      <c r="O1526" s="36"/>
      <c r="P1526" s="36"/>
      <c r="Q1526" s="36"/>
      <c r="R1526" s="36"/>
      <c r="S1526" s="36"/>
      <c r="T1526" s="65"/>
      <c r="AT1526" s="18" t="s">
        <v>228</v>
      </c>
      <c r="AU1526" s="18" t="s">
        <v>77</v>
      </c>
    </row>
    <row r="1527" spans="2:51" s="11" customFormat="1" ht="13.5">
      <c r="B1527" s="173"/>
      <c r="D1527" s="174" t="s">
        <v>140</v>
      </c>
      <c r="E1527" s="175" t="s">
        <v>19</v>
      </c>
      <c r="F1527" s="176" t="s">
        <v>1939</v>
      </c>
      <c r="H1527" s="177" t="s">
        <v>19</v>
      </c>
      <c r="I1527" s="178"/>
      <c r="L1527" s="173"/>
      <c r="M1527" s="179"/>
      <c r="N1527" s="180"/>
      <c r="O1527" s="180"/>
      <c r="P1527" s="180"/>
      <c r="Q1527" s="180"/>
      <c r="R1527" s="180"/>
      <c r="S1527" s="180"/>
      <c r="T1527" s="181"/>
      <c r="AT1527" s="177" t="s">
        <v>140</v>
      </c>
      <c r="AU1527" s="177" t="s">
        <v>77</v>
      </c>
      <c r="AV1527" s="11" t="s">
        <v>74</v>
      </c>
      <c r="AW1527" s="11" t="s">
        <v>34</v>
      </c>
      <c r="AX1527" s="11" t="s">
        <v>70</v>
      </c>
      <c r="AY1527" s="177" t="s">
        <v>131</v>
      </c>
    </row>
    <row r="1528" spans="2:51" s="12" customFormat="1" ht="13.5">
      <c r="B1528" s="182"/>
      <c r="D1528" s="174" t="s">
        <v>140</v>
      </c>
      <c r="E1528" s="183" t="s">
        <v>19</v>
      </c>
      <c r="F1528" s="184" t="s">
        <v>74</v>
      </c>
      <c r="H1528" s="185">
        <v>1</v>
      </c>
      <c r="I1528" s="186"/>
      <c r="L1528" s="182"/>
      <c r="M1528" s="187"/>
      <c r="N1528" s="188"/>
      <c r="O1528" s="188"/>
      <c r="P1528" s="188"/>
      <c r="Q1528" s="188"/>
      <c r="R1528" s="188"/>
      <c r="S1528" s="188"/>
      <c r="T1528" s="189"/>
      <c r="AT1528" s="183" t="s">
        <v>140</v>
      </c>
      <c r="AU1528" s="183" t="s">
        <v>77</v>
      </c>
      <c r="AV1528" s="12" t="s">
        <v>77</v>
      </c>
      <c r="AW1528" s="12" t="s">
        <v>34</v>
      </c>
      <c r="AX1528" s="12" t="s">
        <v>70</v>
      </c>
      <c r="AY1528" s="183" t="s">
        <v>131</v>
      </c>
    </row>
    <row r="1529" spans="2:51" s="13" customFormat="1" ht="13.5">
      <c r="B1529" s="190"/>
      <c r="D1529" s="191" t="s">
        <v>140</v>
      </c>
      <c r="E1529" s="192" t="s">
        <v>19</v>
      </c>
      <c r="F1529" s="193" t="s">
        <v>143</v>
      </c>
      <c r="H1529" s="194">
        <v>1</v>
      </c>
      <c r="I1529" s="195"/>
      <c r="L1529" s="190"/>
      <c r="M1529" s="196"/>
      <c r="N1529" s="197"/>
      <c r="O1529" s="197"/>
      <c r="P1529" s="197"/>
      <c r="Q1529" s="197"/>
      <c r="R1529" s="197"/>
      <c r="S1529" s="197"/>
      <c r="T1529" s="198"/>
      <c r="AT1529" s="199" t="s">
        <v>140</v>
      </c>
      <c r="AU1529" s="199" t="s">
        <v>77</v>
      </c>
      <c r="AV1529" s="13" t="s">
        <v>138</v>
      </c>
      <c r="AW1529" s="13" t="s">
        <v>34</v>
      </c>
      <c r="AX1529" s="13" t="s">
        <v>74</v>
      </c>
      <c r="AY1529" s="199" t="s">
        <v>131</v>
      </c>
    </row>
    <row r="1530" spans="2:65" s="1" customFormat="1" ht="22.5" customHeight="1">
      <c r="B1530" s="160"/>
      <c r="C1530" s="161" t="s">
        <v>1940</v>
      </c>
      <c r="D1530" s="161" t="s">
        <v>133</v>
      </c>
      <c r="E1530" s="162" t="s">
        <v>1941</v>
      </c>
      <c r="F1530" s="163" t="s">
        <v>1942</v>
      </c>
      <c r="G1530" s="164" t="s">
        <v>488</v>
      </c>
      <c r="H1530" s="165">
        <v>14</v>
      </c>
      <c r="I1530" s="166"/>
      <c r="J1530" s="167">
        <f>ROUND(I1530*H1530,2)</f>
        <v>0</v>
      </c>
      <c r="K1530" s="163" t="s">
        <v>137</v>
      </c>
      <c r="L1530" s="35"/>
      <c r="M1530" s="168" t="s">
        <v>19</v>
      </c>
      <c r="N1530" s="169" t="s">
        <v>41</v>
      </c>
      <c r="O1530" s="36"/>
      <c r="P1530" s="170">
        <f>O1530*H1530</f>
        <v>0</v>
      </c>
      <c r="Q1530" s="170">
        <v>0.00013</v>
      </c>
      <c r="R1530" s="170">
        <f>Q1530*H1530</f>
        <v>0.0018199999999999998</v>
      </c>
      <c r="S1530" s="170">
        <v>0</v>
      </c>
      <c r="T1530" s="171">
        <f>S1530*H1530</f>
        <v>0</v>
      </c>
      <c r="AR1530" s="18" t="s">
        <v>253</v>
      </c>
      <c r="AT1530" s="18" t="s">
        <v>133</v>
      </c>
      <c r="AU1530" s="18" t="s">
        <v>77</v>
      </c>
      <c r="AY1530" s="18" t="s">
        <v>131</v>
      </c>
      <c r="BE1530" s="172">
        <f>IF(N1530="základní",J1530,0)</f>
        <v>0</v>
      </c>
      <c r="BF1530" s="172">
        <f>IF(N1530="snížená",J1530,0)</f>
        <v>0</v>
      </c>
      <c r="BG1530" s="172">
        <f>IF(N1530="zákl. přenesená",J1530,0)</f>
        <v>0</v>
      </c>
      <c r="BH1530" s="172">
        <f>IF(N1530="sníž. přenesená",J1530,0)</f>
        <v>0</v>
      </c>
      <c r="BI1530" s="172">
        <f>IF(N1530="nulová",J1530,0)</f>
        <v>0</v>
      </c>
      <c r="BJ1530" s="18" t="s">
        <v>74</v>
      </c>
      <c r="BK1530" s="172">
        <f>ROUND(I1530*H1530,2)</f>
        <v>0</v>
      </c>
      <c r="BL1530" s="18" t="s">
        <v>253</v>
      </c>
      <c r="BM1530" s="18" t="s">
        <v>1943</v>
      </c>
    </row>
    <row r="1531" spans="2:47" s="1" customFormat="1" ht="27">
      <c r="B1531" s="35"/>
      <c r="D1531" s="174" t="s">
        <v>228</v>
      </c>
      <c r="F1531" s="203" t="s">
        <v>1944</v>
      </c>
      <c r="I1531" s="134"/>
      <c r="L1531" s="35"/>
      <c r="M1531" s="64"/>
      <c r="N1531" s="36"/>
      <c r="O1531" s="36"/>
      <c r="P1531" s="36"/>
      <c r="Q1531" s="36"/>
      <c r="R1531" s="36"/>
      <c r="S1531" s="36"/>
      <c r="T1531" s="65"/>
      <c r="AT1531" s="18" t="s">
        <v>228</v>
      </c>
      <c r="AU1531" s="18" t="s">
        <v>77</v>
      </c>
    </row>
    <row r="1532" spans="2:51" s="11" customFormat="1" ht="13.5">
      <c r="B1532" s="173"/>
      <c r="D1532" s="174" t="s">
        <v>140</v>
      </c>
      <c r="E1532" s="175" t="s">
        <v>19</v>
      </c>
      <c r="F1532" s="176" t="s">
        <v>1895</v>
      </c>
      <c r="H1532" s="177" t="s">
        <v>19</v>
      </c>
      <c r="I1532" s="178"/>
      <c r="L1532" s="173"/>
      <c r="M1532" s="179"/>
      <c r="N1532" s="180"/>
      <c r="O1532" s="180"/>
      <c r="P1532" s="180"/>
      <c r="Q1532" s="180"/>
      <c r="R1532" s="180"/>
      <c r="S1532" s="180"/>
      <c r="T1532" s="181"/>
      <c r="AT1532" s="177" t="s">
        <v>140</v>
      </c>
      <c r="AU1532" s="177" t="s">
        <v>77</v>
      </c>
      <c r="AV1532" s="11" t="s">
        <v>74</v>
      </c>
      <c r="AW1532" s="11" t="s">
        <v>34</v>
      </c>
      <c r="AX1532" s="11" t="s">
        <v>70</v>
      </c>
      <c r="AY1532" s="177" t="s">
        <v>131</v>
      </c>
    </row>
    <row r="1533" spans="2:51" s="12" customFormat="1" ht="13.5">
      <c r="B1533" s="182"/>
      <c r="D1533" s="174" t="s">
        <v>140</v>
      </c>
      <c r="E1533" s="183" t="s">
        <v>19</v>
      </c>
      <c r="F1533" s="184" t="s">
        <v>1896</v>
      </c>
      <c r="H1533" s="185">
        <v>1</v>
      </c>
      <c r="I1533" s="186"/>
      <c r="L1533" s="182"/>
      <c r="M1533" s="187"/>
      <c r="N1533" s="188"/>
      <c r="O1533" s="188"/>
      <c r="P1533" s="188"/>
      <c r="Q1533" s="188"/>
      <c r="R1533" s="188"/>
      <c r="S1533" s="188"/>
      <c r="T1533" s="189"/>
      <c r="AT1533" s="183" t="s">
        <v>140</v>
      </c>
      <c r="AU1533" s="183" t="s">
        <v>77</v>
      </c>
      <c r="AV1533" s="12" t="s">
        <v>77</v>
      </c>
      <c r="AW1533" s="12" t="s">
        <v>34</v>
      </c>
      <c r="AX1533" s="12" t="s">
        <v>70</v>
      </c>
      <c r="AY1533" s="183" t="s">
        <v>131</v>
      </c>
    </row>
    <row r="1534" spans="2:51" s="11" customFormat="1" ht="13.5">
      <c r="B1534" s="173"/>
      <c r="D1534" s="174" t="s">
        <v>140</v>
      </c>
      <c r="E1534" s="175" t="s">
        <v>19</v>
      </c>
      <c r="F1534" s="176" t="s">
        <v>1902</v>
      </c>
      <c r="H1534" s="177" t="s">
        <v>19</v>
      </c>
      <c r="I1534" s="178"/>
      <c r="L1534" s="173"/>
      <c r="M1534" s="179"/>
      <c r="N1534" s="180"/>
      <c r="O1534" s="180"/>
      <c r="P1534" s="180"/>
      <c r="Q1534" s="180"/>
      <c r="R1534" s="180"/>
      <c r="S1534" s="180"/>
      <c r="T1534" s="181"/>
      <c r="AT1534" s="177" t="s">
        <v>140</v>
      </c>
      <c r="AU1534" s="177" t="s">
        <v>77</v>
      </c>
      <c r="AV1534" s="11" t="s">
        <v>74</v>
      </c>
      <c r="AW1534" s="11" t="s">
        <v>34</v>
      </c>
      <c r="AX1534" s="11" t="s">
        <v>70</v>
      </c>
      <c r="AY1534" s="177" t="s">
        <v>131</v>
      </c>
    </row>
    <row r="1535" spans="2:51" s="12" customFormat="1" ht="13.5">
      <c r="B1535" s="182"/>
      <c r="D1535" s="174" t="s">
        <v>140</v>
      </c>
      <c r="E1535" s="183" t="s">
        <v>19</v>
      </c>
      <c r="F1535" s="184" t="s">
        <v>1903</v>
      </c>
      <c r="H1535" s="185">
        <v>13</v>
      </c>
      <c r="I1535" s="186"/>
      <c r="L1535" s="182"/>
      <c r="M1535" s="187"/>
      <c r="N1535" s="188"/>
      <c r="O1535" s="188"/>
      <c r="P1535" s="188"/>
      <c r="Q1535" s="188"/>
      <c r="R1535" s="188"/>
      <c r="S1535" s="188"/>
      <c r="T1535" s="189"/>
      <c r="AT1535" s="183" t="s">
        <v>140</v>
      </c>
      <c r="AU1535" s="183" t="s">
        <v>77</v>
      </c>
      <c r="AV1535" s="12" t="s">
        <v>77</v>
      </c>
      <c r="AW1535" s="12" t="s">
        <v>34</v>
      </c>
      <c r="AX1535" s="12" t="s">
        <v>70</v>
      </c>
      <c r="AY1535" s="183" t="s">
        <v>131</v>
      </c>
    </row>
    <row r="1536" spans="2:51" s="13" customFormat="1" ht="13.5">
      <c r="B1536" s="190"/>
      <c r="D1536" s="191" t="s">
        <v>140</v>
      </c>
      <c r="E1536" s="192" t="s">
        <v>19</v>
      </c>
      <c r="F1536" s="193" t="s">
        <v>143</v>
      </c>
      <c r="H1536" s="194">
        <v>14</v>
      </c>
      <c r="I1536" s="195"/>
      <c r="L1536" s="190"/>
      <c r="M1536" s="196"/>
      <c r="N1536" s="197"/>
      <c r="O1536" s="197"/>
      <c r="P1536" s="197"/>
      <c r="Q1536" s="197"/>
      <c r="R1536" s="197"/>
      <c r="S1536" s="197"/>
      <c r="T1536" s="198"/>
      <c r="AT1536" s="199" t="s">
        <v>140</v>
      </c>
      <c r="AU1536" s="199" t="s">
        <v>77</v>
      </c>
      <c r="AV1536" s="13" t="s">
        <v>138</v>
      </c>
      <c r="AW1536" s="13" t="s">
        <v>34</v>
      </c>
      <c r="AX1536" s="13" t="s">
        <v>74</v>
      </c>
      <c r="AY1536" s="199" t="s">
        <v>131</v>
      </c>
    </row>
    <row r="1537" spans="2:65" s="1" customFormat="1" ht="22.5" customHeight="1">
      <c r="B1537" s="160"/>
      <c r="C1537" s="161" t="s">
        <v>1945</v>
      </c>
      <c r="D1537" s="161" t="s">
        <v>133</v>
      </c>
      <c r="E1537" s="162" t="s">
        <v>1946</v>
      </c>
      <c r="F1537" s="163" t="s">
        <v>1947</v>
      </c>
      <c r="G1537" s="164" t="s">
        <v>256</v>
      </c>
      <c r="H1537" s="165">
        <v>4</v>
      </c>
      <c r="I1537" s="166"/>
      <c r="J1537" s="167">
        <f>ROUND(I1537*H1537,2)</f>
        <v>0</v>
      </c>
      <c r="K1537" s="163" t="s">
        <v>137</v>
      </c>
      <c r="L1537" s="35"/>
      <c r="M1537" s="168" t="s">
        <v>19</v>
      </c>
      <c r="N1537" s="169" t="s">
        <v>41</v>
      </c>
      <c r="O1537" s="36"/>
      <c r="P1537" s="170">
        <f>O1537*H1537</f>
        <v>0</v>
      </c>
      <c r="Q1537" s="170">
        <v>0.0001</v>
      </c>
      <c r="R1537" s="170">
        <f>Q1537*H1537</f>
        <v>0.0004</v>
      </c>
      <c r="S1537" s="170">
        <v>0</v>
      </c>
      <c r="T1537" s="171">
        <f>S1537*H1537</f>
        <v>0</v>
      </c>
      <c r="AR1537" s="18" t="s">
        <v>253</v>
      </c>
      <c r="AT1537" s="18" t="s">
        <v>133</v>
      </c>
      <c r="AU1537" s="18" t="s">
        <v>77</v>
      </c>
      <c r="AY1537" s="18" t="s">
        <v>131</v>
      </c>
      <c r="BE1537" s="172">
        <f>IF(N1537="základní",J1537,0)</f>
        <v>0</v>
      </c>
      <c r="BF1537" s="172">
        <f>IF(N1537="snížená",J1537,0)</f>
        <v>0</v>
      </c>
      <c r="BG1537" s="172">
        <f>IF(N1537="zákl. přenesená",J1537,0)</f>
        <v>0</v>
      </c>
      <c r="BH1537" s="172">
        <f>IF(N1537="sníž. přenesená",J1537,0)</f>
        <v>0</v>
      </c>
      <c r="BI1537" s="172">
        <f>IF(N1537="nulová",J1537,0)</f>
        <v>0</v>
      </c>
      <c r="BJ1537" s="18" t="s">
        <v>74</v>
      </c>
      <c r="BK1537" s="172">
        <f>ROUND(I1537*H1537,2)</f>
        <v>0</v>
      </c>
      <c r="BL1537" s="18" t="s">
        <v>253</v>
      </c>
      <c r="BM1537" s="18" t="s">
        <v>1948</v>
      </c>
    </row>
    <row r="1538" spans="2:47" s="1" customFormat="1" ht="27">
      <c r="B1538" s="35"/>
      <c r="D1538" s="174" t="s">
        <v>228</v>
      </c>
      <c r="F1538" s="203" t="s">
        <v>1949</v>
      </c>
      <c r="I1538" s="134"/>
      <c r="L1538" s="35"/>
      <c r="M1538" s="64"/>
      <c r="N1538" s="36"/>
      <c r="O1538" s="36"/>
      <c r="P1538" s="36"/>
      <c r="Q1538" s="36"/>
      <c r="R1538" s="36"/>
      <c r="S1538" s="36"/>
      <c r="T1538" s="65"/>
      <c r="AT1538" s="18" t="s">
        <v>228</v>
      </c>
      <c r="AU1538" s="18" t="s">
        <v>77</v>
      </c>
    </row>
    <row r="1539" spans="2:51" s="11" customFormat="1" ht="13.5">
      <c r="B1539" s="173"/>
      <c r="D1539" s="174" t="s">
        <v>140</v>
      </c>
      <c r="E1539" s="175" t="s">
        <v>19</v>
      </c>
      <c r="F1539" s="176" t="s">
        <v>1895</v>
      </c>
      <c r="H1539" s="177" t="s">
        <v>19</v>
      </c>
      <c r="I1539" s="178"/>
      <c r="L1539" s="173"/>
      <c r="M1539" s="179"/>
      <c r="N1539" s="180"/>
      <c r="O1539" s="180"/>
      <c r="P1539" s="180"/>
      <c r="Q1539" s="180"/>
      <c r="R1539" s="180"/>
      <c r="S1539" s="180"/>
      <c r="T1539" s="181"/>
      <c r="AT1539" s="177" t="s">
        <v>140</v>
      </c>
      <c r="AU1539" s="177" t="s">
        <v>77</v>
      </c>
      <c r="AV1539" s="11" t="s">
        <v>74</v>
      </c>
      <c r="AW1539" s="11" t="s">
        <v>34</v>
      </c>
      <c r="AX1539" s="11" t="s">
        <v>70</v>
      </c>
      <c r="AY1539" s="177" t="s">
        <v>131</v>
      </c>
    </row>
    <row r="1540" spans="2:51" s="12" customFormat="1" ht="13.5">
      <c r="B1540" s="182"/>
      <c r="D1540" s="174" t="s">
        <v>140</v>
      </c>
      <c r="E1540" s="183" t="s">
        <v>19</v>
      </c>
      <c r="F1540" s="184" t="s">
        <v>77</v>
      </c>
      <c r="H1540" s="185">
        <v>2</v>
      </c>
      <c r="I1540" s="186"/>
      <c r="L1540" s="182"/>
      <c r="M1540" s="187"/>
      <c r="N1540" s="188"/>
      <c r="O1540" s="188"/>
      <c r="P1540" s="188"/>
      <c r="Q1540" s="188"/>
      <c r="R1540" s="188"/>
      <c r="S1540" s="188"/>
      <c r="T1540" s="189"/>
      <c r="AT1540" s="183" t="s">
        <v>140</v>
      </c>
      <c r="AU1540" s="183" t="s">
        <v>77</v>
      </c>
      <c r="AV1540" s="12" t="s">
        <v>77</v>
      </c>
      <c r="AW1540" s="12" t="s">
        <v>34</v>
      </c>
      <c r="AX1540" s="12" t="s">
        <v>70</v>
      </c>
      <c r="AY1540" s="183" t="s">
        <v>131</v>
      </c>
    </row>
    <row r="1541" spans="2:51" s="11" customFormat="1" ht="13.5">
      <c r="B1541" s="173"/>
      <c r="D1541" s="174" t="s">
        <v>140</v>
      </c>
      <c r="E1541" s="175" t="s">
        <v>19</v>
      </c>
      <c r="F1541" s="176" t="s">
        <v>1902</v>
      </c>
      <c r="H1541" s="177" t="s">
        <v>19</v>
      </c>
      <c r="I1541" s="178"/>
      <c r="L1541" s="173"/>
      <c r="M1541" s="179"/>
      <c r="N1541" s="180"/>
      <c r="O1541" s="180"/>
      <c r="P1541" s="180"/>
      <c r="Q1541" s="180"/>
      <c r="R1541" s="180"/>
      <c r="S1541" s="180"/>
      <c r="T1541" s="181"/>
      <c r="AT1541" s="177" t="s">
        <v>140</v>
      </c>
      <c r="AU1541" s="177" t="s">
        <v>77</v>
      </c>
      <c r="AV1541" s="11" t="s">
        <v>74</v>
      </c>
      <c r="AW1541" s="11" t="s">
        <v>34</v>
      </c>
      <c r="AX1541" s="11" t="s">
        <v>70</v>
      </c>
      <c r="AY1541" s="177" t="s">
        <v>131</v>
      </c>
    </row>
    <row r="1542" spans="2:51" s="12" customFormat="1" ht="13.5">
      <c r="B1542" s="182"/>
      <c r="D1542" s="174" t="s">
        <v>140</v>
      </c>
      <c r="E1542" s="183" t="s">
        <v>19</v>
      </c>
      <c r="F1542" s="184" t="s">
        <v>77</v>
      </c>
      <c r="H1542" s="185">
        <v>2</v>
      </c>
      <c r="I1542" s="186"/>
      <c r="L1542" s="182"/>
      <c r="M1542" s="187"/>
      <c r="N1542" s="188"/>
      <c r="O1542" s="188"/>
      <c r="P1542" s="188"/>
      <c r="Q1542" s="188"/>
      <c r="R1542" s="188"/>
      <c r="S1542" s="188"/>
      <c r="T1542" s="189"/>
      <c r="AT1542" s="183" t="s">
        <v>140</v>
      </c>
      <c r="AU1542" s="183" t="s">
        <v>77</v>
      </c>
      <c r="AV1542" s="12" t="s">
        <v>77</v>
      </c>
      <c r="AW1542" s="12" t="s">
        <v>34</v>
      </c>
      <c r="AX1542" s="12" t="s">
        <v>70</v>
      </c>
      <c r="AY1542" s="183" t="s">
        <v>131</v>
      </c>
    </row>
    <row r="1543" spans="2:51" s="13" customFormat="1" ht="13.5">
      <c r="B1543" s="190"/>
      <c r="D1543" s="191" t="s">
        <v>140</v>
      </c>
      <c r="E1543" s="192" t="s">
        <v>19</v>
      </c>
      <c r="F1543" s="193" t="s">
        <v>143</v>
      </c>
      <c r="H1543" s="194">
        <v>4</v>
      </c>
      <c r="I1543" s="195"/>
      <c r="L1543" s="190"/>
      <c r="M1543" s="196"/>
      <c r="N1543" s="197"/>
      <c r="O1543" s="197"/>
      <c r="P1543" s="197"/>
      <c r="Q1543" s="197"/>
      <c r="R1543" s="197"/>
      <c r="S1543" s="197"/>
      <c r="T1543" s="198"/>
      <c r="AT1543" s="199" t="s">
        <v>140</v>
      </c>
      <c r="AU1543" s="199" t="s">
        <v>77</v>
      </c>
      <c r="AV1543" s="13" t="s">
        <v>138</v>
      </c>
      <c r="AW1543" s="13" t="s">
        <v>34</v>
      </c>
      <c r="AX1543" s="13" t="s">
        <v>74</v>
      </c>
      <c r="AY1543" s="199" t="s">
        <v>131</v>
      </c>
    </row>
    <row r="1544" spans="2:65" s="1" customFormat="1" ht="22.5" customHeight="1">
      <c r="B1544" s="160"/>
      <c r="C1544" s="161" t="s">
        <v>1950</v>
      </c>
      <c r="D1544" s="161" t="s">
        <v>133</v>
      </c>
      <c r="E1544" s="162" t="s">
        <v>1951</v>
      </c>
      <c r="F1544" s="163" t="s">
        <v>1952</v>
      </c>
      <c r="G1544" s="164" t="s">
        <v>256</v>
      </c>
      <c r="H1544" s="165">
        <v>4</v>
      </c>
      <c r="I1544" s="166"/>
      <c r="J1544" s="167">
        <f>ROUND(I1544*H1544,2)</f>
        <v>0</v>
      </c>
      <c r="K1544" s="163" t="s">
        <v>137</v>
      </c>
      <c r="L1544" s="35"/>
      <c r="M1544" s="168" t="s">
        <v>19</v>
      </c>
      <c r="N1544" s="169" t="s">
        <v>41</v>
      </c>
      <c r="O1544" s="36"/>
      <c r="P1544" s="170">
        <f>O1544*H1544</f>
        <v>0</v>
      </c>
      <c r="Q1544" s="170">
        <v>0.0001</v>
      </c>
      <c r="R1544" s="170">
        <f>Q1544*H1544</f>
        <v>0.0004</v>
      </c>
      <c r="S1544" s="170">
        <v>0</v>
      </c>
      <c r="T1544" s="171">
        <f>S1544*H1544</f>
        <v>0</v>
      </c>
      <c r="AR1544" s="18" t="s">
        <v>253</v>
      </c>
      <c r="AT1544" s="18" t="s">
        <v>133</v>
      </c>
      <c r="AU1544" s="18" t="s">
        <v>77</v>
      </c>
      <c r="AY1544" s="18" t="s">
        <v>131</v>
      </c>
      <c r="BE1544" s="172">
        <f>IF(N1544="základní",J1544,0)</f>
        <v>0</v>
      </c>
      <c r="BF1544" s="172">
        <f>IF(N1544="snížená",J1544,0)</f>
        <v>0</v>
      </c>
      <c r="BG1544" s="172">
        <f>IF(N1544="zákl. přenesená",J1544,0)</f>
        <v>0</v>
      </c>
      <c r="BH1544" s="172">
        <f>IF(N1544="sníž. přenesená",J1544,0)</f>
        <v>0</v>
      </c>
      <c r="BI1544" s="172">
        <f>IF(N1544="nulová",J1544,0)</f>
        <v>0</v>
      </c>
      <c r="BJ1544" s="18" t="s">
        <v>74</v>
      </c>
      <c r="BK1544" s="172">
        <f>ROUND(I1544*H1544,2)</f>
        <v>0</v>
      </c>
      <c r="BL1544" s="18" t="s">
        <v>253</v>
      </c>
      <c r="BM1544" s="18" t="s">
        <v>1953</v>
      </c>
    </row>
    <row r="1545" spans="2:47" s="1" customFormat="1" ht="27">
      <c r="B1545" s="35"/>
      <c r="D1545" s="174" t="s">
        <v>228</v>
      </c>
      <c r="F1545" s="203" t="s">
        <v>1954</v>
      </c>
      <c r="I1545" s="134"/>
      <c r="L1545" s="35"/>
      <c r="M1545" s="64"/>
      <c r="N1545" s="36"/>
      <c r="O1545" s="36"/>
      <c r="P1545" s="36"/>
      <c r="Q1545" s="36"/>
      <c r="R1545" s="36"/>
      <c r="S1545" s="36"/>
      <c r="T1545" s="65"/>
      <c r="AT1545" s="18" t="s">
        <v>228</v>
      </c>
      <c r="AU1545" s="18" t="s">
        <v>77</v>
      </c>
    </row>
    <row r="1546" spans="2:51" s="11" customFormat="1" ht="13.5">
      <c r="B1546" s="173"/>
      <c r="D1546" s="174" t="s">
        <v>140</v>
      </c>
      <c r="E1546" s="175" t="s">
        <v>19</v>
      </c>
      <c r="F1546" s="176" t="s">
        <v>1895</v>
      </c>
      <c r="H1546" s="177" t="s">
        <v>19</v>
      </c>
      <c r="I1546" s="178"/>
      <c r="L1546" s="173"/>
      <c r="M1546" s="179"/>
      <c r="N1546" s="180"/>
      <c r="O1546" s="180"/>
      <c r="P1546" s="180"/>
      <c r="Q1546" s="180"/>
      <c r="R1546" s="180"/>
      <c r="S1546" s="180"/>
      <c r="T1546" s="181"/>
      <c r="AT1546" s="177" t="s">
        <v>140</v>
      </c>
      <c r="AU1546" s="177" t="s">
        <v>77</v>
      </c>
      <c r="AV1546" s="11" t="s">
        <v>74</v>
      </c>
      <c r="AW1546" s="11" t="s">
        <v>34</v>
      </c>
      <c r="AX1546" s="11" t="s">
        <v>70</v>
      </c>
      <c r="AY1546" s="177" t="s">
        <v>131</v>
      </c>
    </row>
    <row r="1547" spans="2:51" s="12" customFormat="1" ht="13.5">
      <c r="B1547" s="182"/>
      <c r="D1547" s="174" t="s">
        <v>140</v>
      </c>
      <c r="E1547" s="183" t="s">
        <v>19</v>
      </c>
      <c r="F1547" s="184" t="s">
        <v>77</v>
      </c>
      <c r="H1547" s="185">
        <v>2</v>
      </c>
      <c r="I1547" s="186"/>
      <c r="L1547" s="182"/>
      <c r="M1547" s="187"/>
      <c r="N1547" s="188"/>
      <c r="O1547" s="188"/>
      <c r="P1547" s="188"/>
      <c r="Q1547" s="188"/>
      <c r="R1547" s="188"/>
      <c r="S1547" s="188"/>
      <c r="T1547" s="189"/>
      <c r="AT1547" s="183" t="s">
        <v>140</v>
      </c>
      <c r="AU1547" s="183" t="s">
        <v>77</v>
      </c>
      <c r="AV1547" s="12" t="s">
        <v>77</v>
      </c>
      <c r="AW1547" s="12" t="s">
        <v>34</v>
      </c>
      <c r="AX1547" s="12" t="s">
        <v>70</v>
      </c>
      <c r="AY1547" s="183" t="s">
        <v>131</v>
      </c>
    </row>
    <row r="1548" spans="2:51" s="11" customFormat="1" ht="13.5">
      <c r="B1548" s="173"/>
      <c r="D1548" s="174" t="s">
        <v>140</v>
      </c>
      <c r="E1548" s="175" t="s">
        <v>19</v>
      </c>
      <c r="F1548" s="176" t="s">
        <v>1902</v>
      </c>
      <c r="H1548" s="177" t="s">
        <v>19</v>
      </c>
      <c r="I1548" s="178"/>
      <c r="L1548" s="173"/>
      <c r="M1548" s="179"/>
      <c r="N1548" s="180"/>
      <c r="O1548" s="180"/>
      <c r="P1548" s="180"/>
      <c r="Q1548" s="180"/>
      <c r="R1548" s="180"/>
      <c r="S1548" s="180"/>
      <c r="T1548" s="181"/>
      <c r="AT1548" s="177" t="s">
        <v>140</v>
      </c>
      <c r="AU1548" s="177" t="s">
        <v>77</v>
      </c>
      <c r="AV1548" s="11" t="s">
        <v>74</v>
      </c>
      <c r="AW1548" s="11" t="s">
        <v>34</v>
      </c>
      <c r="AX1548" s="11" t="s">
        <v>70</v>
      </c>
      <c r="AY1548" s="177" t="s">
        <v>131</v>
      </c>
    </row>
    <row r="1549" spans="2:51" s="12" customFormat="1" ht="13.5">
      <c r="B1549" s="182"/>
      <c r="D1549" s="174" t="s">
        <v>140</v>
      </c>
      <c r="E1549" s="183" t="s">
        <v>19</v>
      </c>
      <c r="F1549" s="184" t="s">
        <v>77</v>
      </c>
      <c r="H1549" s="185">
        <v>2</v>
      </c>
      <c r="I1549" s="186"/>
      <c r="L1549" s="182"/>
      <c r="M1549" s="187"/>
      <c r="N1549" s="188"/>
      <c r="O1549" s="188"/>
      <c r="P1549" s="188"/>
      <c r="Q1549" s="188"/>
      <c r="R1549" s="188"/>
      <c r="S1549" s="188"/>
      <c r="T1549" s="189"/>
      <c r="AT1549" s="183" t="s">
        <v>140</v>
      </c>
      <c r="AU1549" s="183" t="s">
        <v>77</v>
      </c>
      <c r="AV1549" s="12" t="s">
        <v>77</v>
      </c>
      <c r="AW1549" s="12" t="s">
        <v>34</v>
      </c>
      <c r="AX1549" s="12" t="s">
        <v>70</v>
      </c>
      <c r="AY1549" s="183" t="s">
        <v>131</v>
      </c>
    </row>
    <row r="1550" spans="2:51" s="13" customFormat="1" ht="13.5">
      <c r="B1550" s="190"/>
      <c r="D1550" s="191" t="s">
        <v>140</v>
      </c>
      <c r="E1550" s="192" t="s">
        <v>19</v>
      </c>
      <c r="F1550" s="193" t="s">
        <v>143</v>
      </c>
      <c r="H1550" s="194">
        <v>4</v>
      </c>
      <c r="I1550" s="195"/>
      <c r="L1550" s="190"/>
      <c r="M1550" s="196"/>
      <c r="N1550" s="197"/>
      <c r="O1550" s="197"/>
      <c r="P1550" s="197"/>
      <c r="Q1550" s="197"/>
      <c r="R1550" s="197"/>
      <c r="S1550" s="197"/>
      <c r="T1550" s="198"/>
      <c r="AT1550" s="199" t="s">
        <v>140</v>
      </c>
      <c r="AU1550" s="199" t="s">
        <v>77</v>
      </c>
      <c r="AV1550" s="13" t="s">
        <v>138</v>
      </c>
      <c r="AW1550" s="13" t="s">
        <v>34</v>
      </c>
      <c r="AX1550" s="13" t="s">
        <v>74</v>
      </c>
      <c r="AY1550" s="199" t="s">
        <v>131</v>
      </c>
    </row>
    <row r="1551" spans="2:65" s="1" customFormat="1" ht="22.5" customHeight="1">
      <c r="B1551" s="160"/>
      <c r="C1551" s="161" t="s">
        <v>1955</v>
      </c>
      <c r="D1551" s="161" t="s">
        <v>133</v>
      </c>
      <c r="E1551" s="162" t="s">
        <v>1956</v>
      </c>
      <c r="F1551" s="163" t="s">
        <v>1957</v>
      </c>
      <c r="G1551" s="164" t="s">
        <v>256</v>
      </c>
      <c r="H1551" s="165">
        <v>8</v>
      </c>
      <c r="I1551" s="166"/>
      <c r="J1551" s="167">
        <f>ROUND(I1551*H1551,2)</f>
        <v>0</v>
      </c>
      <c r="K1551" s="163" t="s">
        <v>137</v>
      </c>
      <c r="L1551" s="35"/>
      <c r="M1551" s="168" t="s">
        <v>19</v>
      </c>
      <c r="N1551" s="169" t="s">
        <v>41</v>
      </c>
      <c r="O1551" s="36"/>
      <c r="P1551" s="170">
        <f>O1551*H1551</f>
        <v>0</v>
      </c>
      <c r="Q1551" s="170">
        <v>0</v>
      </c>
      <c r="R1551" s="170">
        <f>Q1551*H1551</f>
        <v>0</v>
      </c>
      <c r="S1551" s="170">
        <v>0</v>
      </c>
      <c r="T1551" s="171">
        <f>S1551*H1551</f>
        <v>0</v>
      </c>
      <c r="AR1551" s="18" t="s">
        <v>253</v>
      </c>
      <c r="AT1551" s="18" t="s">
        <v>133</v>
      </c>
      <c r="AU1551" s="18" t="s">
        <v>77</v>
      </c>
      <c r="AY1551" s="18" t="s">
        <v>131</v>
      </c>
      <c r="BE1551" s="172">
        <f>IF(N1551="základní",J1551,0)</f>
        <v>0</v>
      </c>
      <c r="BF1551" s="172">
        <f>IF(N1551="snížená",J1551,0)</f>
        <v>0</v>
      </c>
      <c r="BG1551" s="172">
        <f>IF(N1551="zákl. přenesená",J1551,0)</f>
        <v>0</v>
      </c>
      <c r="BH1551" s="172">
        <f>IF(N1551="sníž. přenesená",J1551,0)</f>
        <v>0</v>
      </c>
      <c r="BI1551" s="172">
        <f>IF(N1551="nulová",J1551,0)</f>
        <v>0</v>
      </c>
      <c r="BJ1551" s="18" t="s">
        <v>74</v>
      </c>
      <c r="BK1551" s="172">
        <f>ROUND(I1551*H1551,2)</f>
        <v>0</v>
      </c>
      <c r="BL1551" s="18" t="s">
        <v>253</v>
      </c>
      <c r="BM1551" s="18" t="s">
        <v>1958</v>
      </c>
    </row>
    <row r="1552" spans="2:47" s="1" customFormat="1" ht="27">
      <c r="B1552" s="35"/>
      <c r="D1552" s="174" t="s">
        <v>228</v>
      </c>
      <c r="F1552" s="203" t="s">
        <v>1959</v>
      </c>
      <c r="I1552" s="134"/>
      <c r="L1552" s="35"/>
      <c r="M1552" s="64"/>
      <c r="N1552" s="36"/>
      <c r="O1552" s="36"/>
      <c r="P1552" s="36"/>
      <c r="Q1552" s="36"/>
      <c r="R1552" s="36"/>
      <c r="S1552" s="36"/>
      <c r="T1552" s="65"/>
      <c r="AT1552" s="18" t="s">
        <v>228</v>
      </c>
      <c r="AU1552" s="18" t="s">
        <v>77</v>
      </c>
    </row>
    <row r="1553" spans="2:51" s="11" customFormat="1" ht="13.5">
      <c r="B1553" s="173"/>
      <c r="D1553" s="174" t="s">
        <v>140</v>
      </c>
      <c r="E1553" s="175" t="s">
        <v>19</v>
      </c>
      <c r="F1553" s="176" t="s">
        <v>1895</v>
      </c>
      <c r="H1553" s="177" t="s">
        <v>19</v>
      </c>
      <c r="I1553" s="178"/>
      <c r="L1553" s="173"/>
      <c r="M1553" s="179"/>
      <c r="N1553" s="180"/>
      <c r="O1553" s="180"/>
      <c r="P1553" s="180"/>
      <c r="Q1553" s="180"/>
      <c r="R1553" s="180"/>
      <c r="S1553" s="180"/>
      <c r="T1553" s="181"/>
      <c r="AT1553" s="177" t="s">
        <v>140</v>
      </c>
      <c r="AU1553" s="177" t="s">
        <v>77</v>
      </c>
      <c r="AV1553" s="11" t="s">
        <v>74</v>
      </c>
      <c r="AW1553" s="11" t="s">
        <v>34</v>
      </c>
      <c r="AX1553" s="11" t="s">
        <v>70</v>
      </c>
      <c r="AY1553" s="177" t="s">
        <v>131</v>
      </c>
    </row>
    <row r="1554" spans="2:51" s="12" customFormat="1" ht="13.5">
      <c r="B1554" s="182"/>
      <c r="D1554" s="174" t="s">
        <v>140</v>
      </c>
      <c r="E1554" s="183" t="s">
        <v>19</v>
      </c>
      <c r="F1554" s="184" t="s">
        <v>77</v>
      </c>
      <c r="H1554" s="185">
        <v>2</v>
      </c>
      <c r="I1554" s="186"/>
      <c r="L1554" s="182"/>
      <c r="M1554" s="187"/>
      <c r="N1554" s="188"/>
      <c r="O1554" s="188"/>
      <c r="P1554" s="188"/>
      <c r="Q1554" s="188"/>
      <c r="R1554" s="188"/>
      <c r="S1554" s="188"/>
      <c r="T1554" s="189"/>
      <c r="AT1554" s="183" t="s">
        <v>140</v>
      </c>
      <c r="AU1554" s="183" t="s">
        <v>77</v>
      </c>
      <c r="AV1554" s="12" t="s">
        <v>77</v>
      </c>
      <c r="AW1554" s="12" t="s">
        <v>34</v>
      </c>
      <c r="AX1554" s="12" t="s">
        <v>70</v>
      </c>
      <c r="AY1554" s="183" t="s">
        <v>131</v>
      </c>
    </row>
    <row r="1555" spans="2:51" s="11" customFormat="1" ht="13.5">
      <c r="B1555" s="173"/>
      <c r="D1555" s="174" t="s">
        <v>140</v>
      </c>
      <c r="E1555" s="175" t="s">
        <v>19</v>
      </c>
      <c r="F1555" s="176" t="s">
        <v>1902</v>
      </c>
      <c r="H1555" s="177" t="s">
        <v>19</v>
      </c>
      <c r="I1555" s="178"/>
      <c r="L1555" s="173"/>
      <c r="M1555" s="179"/>
      <c r="N1555" s="180"/>
      <c r="O1555" s="180"/>
      <c r="P1555" s="180"/>
      <c r="Q1555" s="180"/>
      <c r="R1555" s="180"/>
      <c r="S1555" s="180"/>
      <c r="T1555" s="181"/>
      <c r="AT1555" s="177" t="s">
        <v>140</v>
      </c>
      <c r="AU1555" s="177" t="s">
        <v>77</v>
      </c>
      <c r="AV1555" s="11" t="s">
        <v>74</v>
      </c>
      <c r="AW1555" s="11" t="s">
        <v>34</v>
      </c>
      <c r="AX1555" s="11" t="s">
        <v>70</v>
      </c>
      <c r="AY1555" s="177" t="s">
        <v>131</v>
      </c>
    </row>
    <row r="1556" spans="2:51" s="12" customFormat="1" ht="13.5">
      <c r="B1556" s="182"/>
      <c r="D1556" s="174" t="s">
        <v>140</v>
      </c>
      <c r="E1556" s="183" t="s">
        <v>19</v>
      </c>
      <c r="F1556" s="184" t="s">
        <v>166</v>
      </c>
      <c r="H1556" s="185">
        <v>6</v>
      </c>
      <c r="I1556" s="186"/>
      <c r="L1556" s="182"/>
      <c r="M1556" s="187"/>
      <c r="N1556" s="188"/>
      <c r="O1556" s="188"/>
      <c r="P1556" s="188"/>
      <c r="Q1556" s="188"/>
      <c r="R1556" s="188"/>
      <c r="S1556" s="188"/>
      <c r="T1556" s="189"/>
      <c r="AT1556" s="183" t="s">
        <v>140</v>
      </c>
      <c r="AU1556" s="183" t="s">
        <v>77</v>
      </c>
      <c r="AV1556" s="12" t="s">
        <v>77</v>
      </c>
      <c r="AW1556" s="12" t="s">
        <v>34</v>
      </c>
      <c r="AX1556" s="12" t="s">
        <v>70</v>
      </c>
      <c r="AY1556" s="183" t="s">
        <v>131</v>
      </c>
    </row>
    <row r="1557" spans="2:51" s="13" customFormat="1" ht="13.5">
      <c r="B1557" s="190"/>
      <c r="D1557" s="191" t="s">
        <v>140</v>
      </c>
      <c r="E1557" s="192" t="s">
        <v>19</v>
      </c>
      <c r="F1557" s="193" t="s">
        <v>143</v>
      </c>
      <c r="H1557" s="194">
        <v>8</v>
      </c>
      <c r="I1557" s="195"/>
      <c r="L1557" s="190"/>
      <c r="M1557" s="196"/>
      <c r="N1557" s="197"/>
      <c r="O1557" s="197"/>
      <c r="P1557" s="197"/>
      <c r="Q1557" s="197"/>
      <c r="R1557" s="197"/>
      <c r="S1557" s="197"/>
      <c r="T1557" s="198"/>
      <c r="AT1557" s="199" t="s">
        <v>140</v>
      </c>
      <c r="AU1557" s="199" t="s">
        <v>77</v>
      </c>
      <c r="AV1557" s="13" t="s">
        <v>138</v>
      </c>
      <c r="AW1557" s="13" t="s">
        <v>34</v>
      </c>
      <c r="AX1557" s="13" t="s">
        <v>74</v>
      </c>
      <c r="AY1557" s="199" t="s">
        <v>131</v>
      </c>
    </row>
    <row r="1558" spans="2:65" s="1" customFormat="1" ht="22.5" customHeight="1">
      <c r="B1558" s="160"/>
      <c r="C1558" s="161" t="s">
        <v>1960</v>
      </c>
      <c r="D1558" s="161" t="s">
        <v>133</v>
      </c>
      <c r="E1558" s="162" t="s">
        <v>1961</v>
      </c>
      <c r="F1558" s="163" t="s">
        <v>1962</v>
      </c>
      <c r="G1558" s="164" t="s">
        <v>488</v>
      </c>
      <c r="H1558" s="165">
        <v>4</v>
      </c>
      <c r="I1558" s="166"/>
      <c r="J1558" s="167">
        <f>ROUND(I1558*H1558,2)</f>
        <v>0</v>
      </c>
      <c r="K1558" s="163" t="s">
        <v>137</v>
      </c>
      <c r="L1558" s="35"/>
      <c r="M1558" s="168" t="s">
        <v>19</v>
      </c>
      <c r="N1558" s="169" t="s">
        <v>41</v>
      </c>
      <c r="O1558" s="36"/>
      <c r="P1558" s="170">
        <f>O1558*H1558</f>
        <v>0</v>
      </c>
      <c r="Q1558" s="170">
        <v>0.00106</v>
      </c>
      <c r="R1558" s="170">
        <f>Q1558*H1558</f>
        <v>0.00424</v>
      </c>
      <c r="S1558" s="170">
        <v>0</v>
      </c>
      <c r="T1558" s="171">
        <f>S1558*H1558</f>
        <v>0</v>
      </c>
      <c r="AR1558" s="18" t="s">
        <v>253</v>
      </c>
      <c r="AT1558" s="18" t="s">
        <v>133</v>
      </c>
      <c r="AU1558" s="18" t="s">
        <v>77</v>
      </c>
      <c r="AY1558" s="18" t="s">
        <v>131</v>
      </c>
      <c r="BE1558" s="172">
        <f>IF(N1558="základní",J1558,0)</f>
        <v>0</v>
      </c>
      <c r="BF1558" s="172">
        <f>IF(N1558="snížená",J1558,0)</f>
        <v>0</v>
      </c>
      <c r="BG1558" s="172">
        <f>IF(N1558="zákl. přenesená",J1558,0)</f>
        <v>0</v>
      </c>
      <c r="BH1558" s="172">
        <f>IF(N1558="sníž. přenesená",J1558,0)</f>
        <v>0</v>
      </c>
      <c r="BI1558" s="172">
        <f>IF(N1558="nulová",J1558,0)</f>
        <v>0</v>
      </c>
      <c r="BJ1558" s="18" t="s">
        <v>74</v>
      </c>
      <c r="BK1558" s="172">
        <f>ROUND(I1558*H1558,2)</f>
        <v>0</v>
      </c>
      <c r="BL1558" s="18" t="s">
        <v>253</v>
      </c>
      <c r="BM1558" s="18" t="s">
        <v>1963</v>
      </c>
    </row>
    <row r="1559" spans="2:47" s="1" customFormat="1" ht="27">
      <c r="B1559" s="35"/>
      <c r="D1559" s="174" t="s">
        <v>228</v>
      </c>
      <c r="F1559" s="203" t="s">
        <v>1964</v>
      </c>
      <c r="I1559" s="134"/>
      <c r="L1559" s="35"/>
      <c r="M1559" s="64"/>
      <c r="N1559" s="36"/>
      <c r="O1559" s="36"/>
      <c r="P1559" s="36"/>
      <c r="Q1559" s="36"/>
      <c r="R1559" s="36"/>
      <c r="S1559" s="36"/>
      <c r="T1559" s="65"/>
      <c r="AT1559" s="18" t="s">
        <v>228</v>
      </c>
      <c r="AU1559" s="18" t="s">
        <v>77</v>
      </c>
    </row>
    <row r="1560" spans="2:51" s="11" customFormat="1" ht="13.5">
      <c r="B1560" s="173"/>
      <c r="D1560" s="174" t="s">
        <v>140</v>
      </c>
      <c r="E1560" s="175" t="s">
        <v>19</v>
      </c>
      <c r="F1560" s="176" t="s">
        <v>1965</v>
      </c>
      <c r="H1560" s="177" t="s">
        <v>19</v>
      </c>
      <c r="I1560" s="178"/>
      <c r="L1560" s="173"/>
      <c r="M1560" s="179"/>
      <c r="N1560" s="180"/>
      <c r="O1560" s="180"/>
      <c r="P1560" s="180"/>
      <c r="Q1560" s="180"/>
      <c r="R1560" s="180"/>
      <c r="S1560" s="180"/>
      <c r="T1560" s="181"/>
      <c r="AT1560" s="177" t="s">
        <v>140</v>
      </c>
      <c r="AU1560" s="177" t="s">
        <v>77</v>
      </c>
      <c r="AV1560" s="11" t="s">
        <v>74</v>
      </c>
      <c r="AW1560" s="11" t="s">
        <v>34</v>
      </c>
      <c r="AX1560" s="11" t="s">
        <v>70</v>
      </c>
      <c r="AY1560" s="177" t="s">
        <v>131</v>
      </c>
    </row>
    <row r="1561" spans="2:51" s="12" customFormat="1" ht="13.5">
      <c r="B1561" s="182"/>
      <c r="D1561" s="174" t="s">
        <v>140</v>
      </c>
      <c r="E1561" s="183" t="s">
        <v>19</v>
      </c>
      <c r="F1561" s="184" t="s">
        <v>1966</v>
      </c>
      <c r="H1561" s="185">
        <v>4</v>
      </c>
      <c r="I1561" s="186"/>
      <c r="L1561" s="182"/>
      <c r="M1561" s="187"/>
      <c r="N1561" s="188"/>
      <c r="O1561" s="188"/>
      <c r="P1561" s="188"/>
      <c r="Q1561" s="188"/>
      <c r="R1561" s="188"/>
      <c r="S1561" s="188"/>
      <c r="T1561" s="189"/>
      <c r="AT1561" s="183" t="s">
        <v>140</v>
      </c>
      <c r="AU1561" s="183" t="s">
        <v>77</v>
      </c>
      <c r="AV1561" s="12" t="s">
        <v>77</v>
      </c>
      <c r="AW1561" s="12" t="s">
        <v>34</v>
      </c>
      <c r="AX1561" s="12" t="s">
        <v>70</v>
      </c>
      <c r="AY1561" s="183" t="s">
        <v>131</v>
      </c>
    </row>
    <row r="1562" spans="2:51" s="13" customFormat="1" ht="13.5">
      <c r="B1562" s="190"/>
      <c r="D1562" s="191" t="s">
        <v>140</v>
      </c>
      <c r="E1562" s="192" t="s">
        <v>19</v>
      </c>
      <c r="F1562" s="193" t="s">
        <v>143</v>
      </c>
      <c r="H1562" s="194">
        <v>4</v>
      </c>
      <c r="I1562" s="195"/>
      <c r="L1562" s="190"/>
      <c r="M1562" s="196"/>
      <c r="N1562" s="197"/>
      <c r="O1562" s="197"/>
      <c r="P1562" s="197"/>
      <c r="Q1562" s="197"/>
      <c r="R1562" s="197"/>
      <c r="S1562" s="197"/>
      <c r="T1562" s="198"/>
      <c r="AT1562" s="199" t="s">
        <v>140</v>
      </c>
      <c r="AU1562" s="199" t="s">
        <v>77</v>
      </c>
      <c r="AV1562" s="13" t="s">
        <v>138</v>
      </c>
      <c r="AW1562" s="13" t="s">
        <v>34</v>
      </c>
      <c r="AX1562" s="13" t="s">
        <v>74</v>
      </c>
      <c r="AY1562" s="199" t="s">
        <v>131</v>
      </c>
    </row>
    <row r="1563" spans="2:65" s="1" customFormat="1" ht="22.5" customHeight="1">
      <c r="B1563" s="160"/>
      <c r="C1563" s="161" t="s">
        <v>1967</v>
      </c>
      <c r="D1563" s="161" t="s">
        <v>133</v>
      </c>
      <c r="E1563" s="162" t="s">
        <v>1968</v>
      </c>
      <c r="F1563" s="163" t="s">
        <v>1969</v>
      </c>
      <c r="G1563" s="164" t="s">
        <v>488</v>
      </c>
      <c r="H1563" s="165">
        <v>23</v>
      </c>
      <c r="I1563" s="166"/>
      <c r="J1563" s="167">
        <f>ROUND(I1563*H1563,2)</f>
        <v>0</v>
      </c>
      <c r="K1563" s="163" t="s">
        <v>137</v>
      </c>
      <c r="L1563" s="35"/>
      <c r="M1563" s="168" t="s">
        <v>19</v>
      </c>
      <c r="N1563" s="169" t="s">
        <v>41</v>
      </c>
      <c r="O1563" s="36"/>
      <c r="P1563" s="170">
        <f>O1563*H1563</f>
        <v>0</v>
      </c>
      <c r="Q1563" s="170">
        <v>0.00136</v>
      </c>
      <c r="R1563" s="170">
        <f>Q1563*H1563</f>
        <v>0.03128</v>
      </c>
      <c r="S1563" s="170">
        <v>0</v>
      </c>
      <c r="T1563" s="171">
        <f>S1563*H1563</f>
        <v>0</v>
      </c>
      <c r="AR1563" s="18" t="s">
        <v>253</v>
      </c>
      <c r="AT1563" s="18" t="s">
        <v>133</v>
      </c>
      <c r="AU1563" s="18" t="s">
        <v>77</v>
      </c>
      <c r="AY1563" s="18" t="s">
        <v>131</v>
      </c>
      <c r="BE1563" s="172">
        <f>IF(N1563="základní",J1563,0)</f>
        <v>0</v>
      </c>
      <c r="BF1563" s="172">
        <f>IF(N1563="snížená",J1563,0)</f>
        <v>0</v>
      </c>
      <c r="BG1563" s="172">
        <f>IF(N1563="zákl. přenesená",J1563,0)</f>
        <v>0</v>
      </c>
      <c r="BH1563" s="172">
        <f>IF(N1563="sníž. přenesená",J1563,0)</f>
        <v>0</v>
      </c>
      <c r="BI1563" s="172">
        <f>IF(N1563="nulová",J1563,0)</f>
        <v>0</v>
      </c>
      <c r="BJ1563" s="18" t="s">
        <v>74</v>
      </c>
      <c r="BK1563" s="172">
        <f>ROUND(I1563*H1563,2)</f>
        <v>0</v>
      </c>
      <c r="BL1563" s="18" t="s">
        <v>253</v>
      </c>
      <c r="BM1563" s="18" t="s">
        <v>1970</v>
      </c>
    </row>
    <row r="1564" spans="2:47" s="1" customFormat="1" ht="27">
      <c r="B1564" s="35"/>
      <c r="D1564" s="174" t="s">
        <v>228</v>
      </c>
      <c r="F1564" s="203" t="s">
        <v>1971</v>
      </c>
      <c r="I1564" s="134"/>
      <c r="L1564" s="35"/>
      <c r="M1564" s="64"/>
      <c r="N1564" s="36"/>
      <c r="O1564" s="36"/>
      <c r="P1564" s="36"/>
      <c r="Q1564" s="36"/>
      <c r="R1564" s="36"/>
      <c r="S1564" s="36"/>
      <c r="T1564" s="65"/>
      <c r="AT1564" s="18" t="s">
        <v>228</v>
      </c>
      <c r="AU1564" s="18" t="s">
        <v>77</v>
      </c>
    </row>
    <row r="1565" spans="2:51" s="11" customFormat="1" ht="13.5">
      <c r="B1565" s="173"/>
      <c r="D1565" s="174" t="s">
        <v>140</v>
      </c>
      <c r="E1565" s="175" t="s">
        <v>19</v>
      </c>
      <c r="F1565" s="176" t="s">
        <v>1972</v>
      </c>
      <c r="H1565" s="177" t="s">
        <v>19</v>
      </c>
      <c r="I1565" s="178"/>
      <c r="L1565" s="173"/>
      <c r="M1565" s="179"/>
      <c r="N1565" s="180"/>
      <c r="O1565" s="180"/>
      <c r="P1565" s="180"/>
      <c r="Q1565" s="180"/>
      <c r="R1565" s="180"/>
      <c r="S1565" s="180"/>
      <c r="T1565" s="181"/>
      <c r="AT1565" s="177" t="s">
        <v>140</v>
      </c>
      <c r="AU1565" s="177" t="s">
        <v>77</v>
      </c>
      <c r="AV1565" s="11" t="s">
        <v>74</v>
      </c>
      <c r="AW1565" s="11" t="s">
        <v>34</v>
      </c>
      <c r="AX1565" s="11" t="s">
        <v>70</v>
      </c>
      <c r="AY1565" s="177" t="s">
        <v>131</v>
      </c>
    </row>
    <row r="1566" spans="2:51" s="12" customFormat="1" ht="13.5">
      <c r="B1566" s="182"/>
      <c r="D1566" s="174" t="s">
        <v>140</v>
      </c>
      <c r="E1566" s="183" t="s">
        <v>19</v>
      </c>
      <c r="F1566" s="184" t="s">
        <v>1973</v>
      </c>
      <c r="H1566" s="185">
        <v>23</v>
      </c>
      <c r="I1566" s="186"/>
      <c r="L1566" s="182"/>
      <c r="M1566" s="187"/>
      <c r="N1566" s="188"/>
      <c r="O1566" s="188"/>
      <c r="P1566" s="188"/>
      <c r="Q1566" s="188"/>
      <c r="R1566" s="188"/>
      <c r="S1566" s="188"/>
      <c r="T1566" s="189"/>
      <c r="AT1566" s="183" t="s">
        <v>140</v>
      </c>
      <c r="AU1566" s="183" t="s">
        <v>77</v>
      </c>
      <c r="AV1566" s="12" t="s">
        <v>77</v>
      </c>
      <c r="AW1566" s="12" t="s">
        <v>34</v>
      </c>
      <c r="AX1566" s="12" t="s">
        <v>70</v>
      </c>
      <c r="AY1566" s="183" t="s">
        <v>131</v>
      </c>
    </row>
    <row r="1567" spans="2:51" s="13" customFormat="1" ht="13.5">
      <c r="B1567" s="190"/>
      <c r="D1567" s="191" t="s">
        <v>140</v>
      </c>
      <c r="E1567" s="192" t="s">
        <v>19</v>
      </c>
      <c r="F1567" s="193" t="s">
        <v>143</v>
      </c>
      <c r="H1567" s="194">
        <v>23</v>
      </c>
      <c r="I1567" s="195"/>
      <c r="L1567" s="190"/>
      <c r="M1567" s="196"/>
      <c r="N1567" s="197"/>
      <c r="O1567" s="197"/>
      <c r="P1567" s="197"/>
      <c r="Q1567" s="197"/>
      <c r="R1567" s="197"/>
      <c r="S1567" s="197"/>
      <c r="T1567" s="198"/>
      <c r="AT1567" s="199" t="s">
        <v>140</v>
      </c>
      <c r="AU1567" s="199" t="s">
        <v>77</v>
      </c>
      <c r="AV1567" s="13" t="s">
        <v>138</v>
      </c>
      <c r="AW1567" s="13" t="s">
        <v>34</v>
      </c>
      <c r="AX1567" s="13" t="s">
        <v>74</v>
      </c>
      <c r="AY1567" s="199" t="s">
        <v>131</v>
      </c>
    </row>
    <row r="1568" spans="2:65" s="1" customFormat="1" ht="22.5" customHeight="1">
      <c r="B1568" s="160"/>
      <c r="C1568" s="161" t="s">
        <v>1974</v>
      </c>
      <c r="D1568" s="161" t="s">
        <v>133</v>
      </c>
      <c r="E1568" s="162" t="s">
        <v>1975</v>
      </c>
      <c r="F1568" s="163" t="s">
        <v>1976</v>
      </c>
      <c r="G1568" s="164" t="s">
        <v>256</v>
      </c>
      <c r="H1568" s="165">
        <v>4</v>
      </c>
      <c r="I1568" s="166"/>
      <c r="J1568" s="167">
        <f>ROUND(I1568*H1568,2)</f>
        <v>0</v>
      </c>
      <c r="K1568" s="163" t="s">
        <v>137</v>
      </c>
      <c r="L1568" s="35"/>
      <c r="M1568" s="168" t="s">
        <v>19</v>
      </c>
      <c r="N1568" s="169" t="s">
        <v>41</v>
      </c>
      <c r="O1568" s="36"/>
      <c r="P1568" s="170">
        <f>O1568*H1568</f>
        <v>0</v>
      </c>
      <c r="Q1568" s="170">
        <v>5E-05</v>
      </c>
      <c r="R1568" s="170">
        <f>Q1568*H1568</f>
        <v>0.0002</v>
      </c>
      <c r="S1568" s="170">
        <v>0</v>
      </c>
      <c r="T1568" s="171">
        <f>S1568*H1568</f>
        <v>0</v>
      </c>
      <c r="AR1568" s="18" t="s">
        <v>253</v>
      </c>
      <c r="AT1568" s="18" t="s">
        <v>133</v>
      </c>
      <c r="AU1568" s="18" t="s">
        <v>77</v>
      </c>
      <c r="AY1568" s="18" t="s">
        <v>131</v>
      </c>
      <c r="BE1568" s="172">
        <f>IF(N1568="základní",J1568,0)</f>
        <v>0</v>
      </c>
      <c r="BF1568" s="172">
        <f>IF(N1568="snížená",J1568,0)</f>
        <v>0</v>
      </c>
      <c r="BG1568" s="172">
        <f>IF(N1568="zákl. přenesená",J1568,0)</f>
        <v>0</v>
      </c>
      <c r="BH1568" s="172">
        <f>IF(N1568="sníž. přenesená",J1568,0)</f>
        <v>0</v>
      </c>
      <c r="BI1568" s="172">
        <f>IF(N1568="nulová",J1568,0)</f>
        <v>0</v>
      </c>
      <c r="BJ1568" s="18" t="s">
        <v>74</v>
      </c>
      <c r="BK1568" s="172">
        <f>ROUND(I1568*H1568,2)</f>
        <v>0</v>
      </c>
      <c r="BL1568" s="18" t="s">
        <v>253</v>
      </c>
      <c r="BM1568" s="18" t="s">
        <v>1977</v>
      </c>
    </row>
    <row r="1569" spans="2:47" s="1" customFormat="1" ht="27">
      <c r="B1569" s="35"/>
      <c r="D1569" s="174" t="s">
        <v>228</v>
      </c>
      <c r="F1569" s="203" t="s">
        <v>1978</v>
      </c>
      <c r="I1569" s="134"/>
      <c r="L1569" s="35"/>
      <c r="M1569" s="64"/>
      <c r="N1569" s="36"/>
      <c r="O1569" s="36"/>
      <c r="P1569" s="36"/>
      <c r="Q1569" s="36"/>
      <c r="R1569" s="36"/>
      <c r="S1569" s="36"/>
      <c r="T1569" s="65"/>
      <c r="AT1569" s="18" t="s">
        <v>228</v>
      </c>
      <c r="AU1569" s="18" t="s">
        <v>77</v>
      </c>
    </row>
    <row r="1570" spans="2:51" s="11" customFormat="1" ht="13.5">
      <c r="B1570" s="173"/>
      <c r="D1570" s="174" t="s">
        <v>140</v>
      </c>
      <c r="E1570" s="175" t="s">
        <v>19</v>
      </c>
      <c r="F1570" s="176" t="s">
        <v>1965</v>
      </c>
      <c r="H1570" s="177" t="s">
        <v>19</v>
      </c>
      <c r="I1570" s="178"/>
      <c r="L1570" s="173"/>
      <c r="M1570" s="179"/>
      <c r="N1570" s="180"/>
      <c r="O1570" s="180"/>
      <c r="P1570" s="180"/>
      <c r="Q1570" s="180"/>
      <c r="R1570" s="180"/>
      <c r="S1570" s="180"/>
      <c r="T1570" s="181"/>
      <c r="AT1570" s="177" t="s">
        <v>140</v>
      </c>
      <c r="AU1570" s="177" t="s">
        <v>77</v>
      </c>
      <c r="AV1570" s="11" t="s">
        <v>74</v>
      </c>
      <c r="AW1570" s="11" t="s">
        <v>34</v>
      </c>
      <c r="AX1570" s="11" t="s">
        <v>70</v>
      </c>
      <c r="AY1570" s="177" t="s">
        <v>131</v>
      </c>
    </row>
    <row r="1571" spans="2:51" s="12" customFormat="1" ht="13.5">
      <c r="B1571" s="182"/>
      <c r="D1571" s="174" t="s">
        <v>140</v>
      </c>
      <c r="E1571" s="183" t="s">
        <v>19</v>
      </c>
      <c r="F1571" s="184" t="s">
        <v>138</v>
      </c>
      <c r="H1571" s="185">
        <v>4</v>
      </c>
      <c r="I1571" s="186"/>
      <c r="L1571" s="182"/>
      <c r="M1571" s="187"/>
      <c r="N1571" s="188"/>
      <c r="O1571" s="188"/>
      <c r="P1571" s="188"/>
      <c r="Q1571" s="188"/>
      <c r="R1571" s="188"/>
      <c r="S1571" s="188"/>
      <c r="T1571" s="189"/>
      <c r="AT1571" s="183" t="s">
        <v>140</v>
      </c>
      <c r="AU1571" s="183" t="s">
        <v>77</v>
      </c>
      <c r="AV1571" s="12" t="s">
        <v>77</v>
      </c>
      <c r="AW1571" s="12" t="s">
        <v>34</v>
      </c>
      <c r="AX1571" s="12" t="s">
        <v>70</v>
      </c>
      <c r="AY1571" s="183" t="s">
        <v>131</v>
      </c>
    </row>
    <row r="1572" spans="2:51" s="13" customFormat="1" ht="13.5">
      <c r="B1572" s="190"/>
      <c r="D1572" s="191" t="s">
        <v>140</v>
      </c>
      <c r="E1572" s="192" t="s">
        <v>19</v>
      </c>
      <c r="F1572" s="193" t="s">
        <v>143</v>
      </c>
      <c r="H1572" s="194">
        <v>4</v>
      </c>
      <c r="I1572" s="195"/>
      <c r="L1572" s="190"/>
      <c r="M1572" s="196"/>
      <c r="N1572" s="197"/>
      <c r="O1572" s="197"/>
      <c r="P1572" s="197"/>
      <c r="Q1572" s="197"/>
      <c r="R1572" s="197"/>
      <c r="S1572" s="197"/>
      <c r="T1572" s="198"/>
      <c r="AT1572" s="199" t="s">
        <v>140</v>
      </c>
      <c r="AU1572" s="199" t="s">
        <v>77</v>
      </c>
      <c r="AV1572" s="13" t="s">
        <v>138</v>
      </c>
      <c r="AW1572" s="13" t="s">
        <v>34</v>
      </c>
      <c r="AX1572" s="13" t="s">
        <v>74</v>
      </c>
      <c r="AY1572" s="199" t="s">
        <v>131</v>
      </c>
    </row>
    <row r="1573" spans="2:65" s="1" customFormat="1" ht="22.5" customHeight="1">
      <c r="B1573" s="160"/>
      <c r="C1573" s="161" t="s">
        <v>1979</v>
      </c>
      <c r="D1573" s="161" t="s">
        <v>133</v>
      </c>
      <c r="E1573" s="162" t="s">
        <v>1980</v>
      </c>
      <c r="F1573" s="163" t="s">
        <v>1981</v>
      </c>
      <c r="G1573" s="164" t="s">
        <v>256</v>
      </c>
      <c r="H1573" s="165">
        <v>6</v>
      </c>
      <c r="I1573" s="166"/>
      <c r="J1573" s="167">
        <f>ROUND(I1573*H1573,2)</f>
        <v>0</v>
      </c>
      <c r="K1573" s="163" t="s">
        <v>137</v>
      </c>
      <c r="L1573" s="35"/>
      <c r="M1573" s="168" t="s">
        <v>19</v>
      </c>
      <c r="N1573" s="169" t="s">
        <v>41</v>
      </c>
      <c r="O1573" s="36"/>
      <c r="P1573" s="170">
        <f>O1573*H1573</f>
        <v>0</v>
      </c>
      <c r="Q1573" s="170">
        <v>8E-05</v>
      </c>
      <c r="R1573" s="170">
        <f>Q1573*H1573</f>
        <v>0.00048000000000000007</v>
      </c>
      <c r="S1573" s="170">
        <v>0</v>
      </c>
      <c r="T1573" s="171">
        <f>S1573*H1573</f>
        <v>0</v>
      </c>
      <c r="AR1573" s="18" t="s">
        <v>253</v>
      </c>
      <c r="AT1573" s="18" t="s">
        <v>133</v>
      </c>
      <c r="AU1573" s="18" t="s">
        <v>77</v>
      </c>
      <c r="AY1573" s="18" t="s">
        <v>131</v>
      </c>
      <c r="BE1573" s="172">
        <f>IF(N1573="základní",J1573,0)</f>
        <v>0</v>
      </c>
      <c r="BF1573" s="172">
        <f>IF(N1573="snížená",J1573,0)</f>
        <v>0</v>
      </c>
      <c r="BG1573" s="172">
        <f>IF(N1573="zákl. přenesená",J1573,0)</f>
        <v>0</v>
      </c>
      <c r="BH1573" s="172">
        <f>IF(N1573="sníž. přenesená",J1573,0)</f>
        <v>0</v>
      </c>
      <c r="BI1573" s="172">
        <f>IF(N1573="nulová",J1573,0)</f>
        <v>0</v>
      </c>
      <c r="BJ1573" s="18" t="s">
        <v>74</v>
      </c>
      <c r="BK1573" s="172">
        <f>ROUND(I1573*H1573,2)</f>
        <v>0</v>
      </c>
      <c r="BL1573" s="18" t="s">
        <v>253</v>
      </c>
      <c r="BM1573" s="18" t="s">
        <v>1982</v>
      </c>
    </row>
    <row r="1574" spans="2:47" s="1" customFormat="1" ht="27">
      <c r="B1574" s="35"/>
      <c r="D1574" s="174" t="s">
        <v>228</v>
      </c>
      <c r="F1574" s="203" t="s">
        <v>1983</v>
      </c>
      <c r="I1574" s="134"/>
      <c r="L1574" s="35"/>
      <c r="M1574" s="64"/>
      <c r="N1574" s="36"/>
      <c r="O1574" s="36"/>
      <c r="P1574" s="36"/>
      <c r="Q1574" s="36"/>
      <c r="R1574" s="36"/>
      <c r="S1574" s="36"/>
      <c r="T1574" s="65"/>
      <c r="AT1574" s="18" t="s">
        <v>228</v>
      </c>
      <c r="AU1574" s="18" t="s">
        <v>77</v>
      </c>
    </row>
    <row r="1575" spans="2:51" s="11" customFormat="1" ht="13.5">
      <c r="B1575" s="173"/>
      <c r="D1575" s="174" t="s">
        <v>140</v>
      </c>
      <c r="E1575" s="175" t="s">
        <v>19</v>
      </c>
      <c r="F1575" s="176" t="s">
        <v>1972</v>
      </c>
      <c r="H1575" s="177" t="s">
        <v>19</v>
      </c>
      <c r="I1575" s="178"/>
      <c r="L1575" s="173"/>
      <c r="M1575" s="179"/>
      <c r="N1575" s="180"/>
      <c r="O1575" s="180"/>
      <c r="P1575" s="180"/>
      <c r="Q1575" s="180"/>
      <c r="R1575" s="180"/>
      <c r="S1575" s="180"/>
      <c r="T1575" s="181"/>
      <c r="AT1575" s="177" t="s">
        <v>140</v>
      </c>
      <c r="AU1575" s="177" t="s">
        <v>77</v>
      </c>
      <c r="AV1575" s="11" t="s">
        <v>74</v>
      </c>
      <c r="AW1575" s="11" t="s">
        <v>34</v>
      </c>
      <c r="AX1575" s="11" t="s">
        <v>70</v>
      </c>
      <c r="AY1575" s="177" t="s">
        <v>131</v>
      </c>
    </row>
    <row r="1576" spans="2:51" s="12" customFormat="1" ht="13.5">
      <c r="B1576" s="182"/>
      <c r="D1576" s="174" t="s">
        <v>140</v>
      </c>
      <c r="E1576" s="183" t="s">
        <v>19</v>
      </c>
      <c r="F1576" s="184" t="s">
        <v>166</v>
      </c>
      <c r="H1576" s="185">
        <v>6</v>
      </c>
      <c r="I1576" s="186"/>
      <c r="L1576" s="182"/>
      <c r="M1576" s="187"/>
      <c r="N1576" s="188"/>
      <c r="O1576" s="188"/>
      <c r="P1576" s="188"/>
      <c r="Q1576" s="188"/>
      <c r="R1576" s="188"/>
      <c r="S1576" s="188"/>
      <c r="T1576" s="189"/>
      <c r="AT1576" s="183" t="s">
        <v>140</v>
      </c>
      <c r="AU1576" s="183" t="s">
        <v>77</v>
      </c>
      <c r="AV1576" s="12" t="s">
        <v>77</v>
      </c>
      <c r="AW1576" s="12" t="s">
        <v>34</v>
      </c>
      <c r="AX1576" s="12" t="s">
        <v>70</v>
      </c>
      <c r="AY1576" s="183" t="s">
        <v>131</v>
      </c>
    </row>
    <row r="1577" spans="2:51" s="13" customFormat="1" ht="13.5">
      <c r="B1577" s="190"/>
      <c r="D1577" s="191" t="s">
        <v>140</v>
      </c>
      <c r="E1577" s="192" t="s">
        <v>19</v>
      </c>
      <c r="F1577" s="193" t="s">
        <v>143</v>
      </c>
      <c r="H1577" s="194">
        <v>6</v>
      </c>
      <c r="I1577" s="195"/>
      <c r="L1577" s="190"/>
      <c r="M1577" s="196"/>
      <c r="N1577" s="197"/>
      <c r="O1577" s="197"/>
      <c r="P1577" s="197"/>
      <c r="Q1577" s="197"/>
      <c r="R1577" s="197"/>
      <c r="S1577" s="197"/>
      <c r="T1577" s="198"/>
      <c r="AT1577" s="199" t="s">
        <v>140</v>
      </c>
      <c r="AU1577" s="199" t="s">
        <v>77</v>
      </c>
      <c r="AV1577" s="13" t="s">
        <v>138</v>
      </c>
      <c r="AW1577" s="13" t="s">
        <v>34</v>
      </c>
      <c r="AX1577" s="13" t="s">
        <v>74</v>
      </c>
      <c r="AY1577" s="199" t="s">
        <v>131</v>
      </c>
    </row>
    <row r="1578" spans="2:65" s="1" customFormat="1" ht="22.5" customHeight="1">
      <c r="B1578" s="160"/>
      <c r="C1578" s="161" t="s">
        <v>1984</v>
      </c>
      <c r="D1578" s="161" t="s">
        <v>133</v>
      </c>
      <c r="E1578" s="162" t="s">
        <v>1985</v>
      </c>
      <c r="F1578" s="163" t="s">
        <v>1986</v>
      </c>
      <c r="G1578" s="164" t="s">
        <v>256</v>
      </c>
      <c r="H1578" s="165">
        <v>4</v>
      </c>
      <c r="I1578" s="166"/>
      <c r="J1578" s="167">
        <f>ROUND(I1578*H1578,2)</f>
        <v>0</v>
      </c>
      <c r="K1578" s="163" t="s">
        <v>137</v>
      </c>
      <c r="L1578" s="35"/>
      <c r="M1578" s="168" t="s">
        <v>19</v>
      </c>
      <c r="N1578" s="169" t="s">
        <v>41</v>
      </c>
      <c r="O1578" s="36"/>
      <c r="P1578" s="170">
        <f>O1578*H1578</f>
        <v>0</v>
      </c>
      <c r="Q1578" s="170">
        <v>0.00025</v>
      </c>
      <c r="R1578" s="170">
        <f>Q1578*H1578</f>
        <v>0.001</v>
      </c>
      <c r="S1578" s="170">
        <v>0</v>
      </c>
      <c r="T1578" s="171">
        <f>S1578*H1578</f>
        <v>0</v>
      </c>
      <c r="AR1578" s="18" t="s">
        <v>253</v>
      </c>
      <c r="AT1578" s="18" t="s">
        <v>133</v>
      </c>
      <c r="AU1578" s="18" t="s">
        <v>77</v>
      </c>
      <c r="AY1578" s="18" t="s">
        <v>131</v>
      </c>
      <c r="BE1578" s="172">
        <f>IF(N1578="základní",J1578,0)</f>
        <v>0</v>
      </c>
      <c r="BF1578" s="172">
        <f>IF(N1578="snížená",J1578,0)</f>
        <v>0</v>
      </c>
      <c r="BG1578" s="172">
        <f>IF(N1578="zákl. přenesená",J1578,0)</f>
        <v>0</v>
      </c>
      <c r="BH1578" s="172">
        <f>IF(N1578="sníž. přenesená",J1578,0)</f>
        <v>0</v>
      </c>
      <c r="BI1578" s="172">
        <f>IF(N1578="nulová",J1578,0)</f>
        <v>0</v>
      </c>
      <c r="BJ1578" s="18" t="s">
        <v>74</v>
      </c>
      <c r="BK1578" s="172">
        <f>ROUND(I1578*H1578,2)</f>
        <v>0</v>
      </c>
      <c r="BL1578" s="18" t="s">
        <v>253</v>
      </c>
      <c r="BM1578" s="18" t="s">
        <v>1987</v>
      </c>
    </row>
    <row r="1579" spans="2:47" s="1" customFormat="1" ht="27">
      <c r="B1579" s="35"/>
      <c r="D1579" s="174" t="s">
        <v>228</v>
      </c>
      <c r="F1579" s="203" t="s">
        <v>1988</v>
      </c>
      <c r="I1579" s="134"/>
      <c r="L1579" s="35"/>
      <c r="M1579" s="64"/>
      <c r="N1579" s="36"/>
      <c r="O1579" s="36"/>
      <c r="P1579" s="36"/>
      <c r="Q1579" s="36"/>
      <c r="R1579" s="36"/>
      <c r="S1579" s="36"/>
      <c r="T1579" s="65"/>
      <c r="AT1579" s="18" t="s">
        <v>228</v>
      </c>
      <c r="AU1579" s="18" t="s">
        <v>77</v>
      </c>
    </row>
    <row r="1580" spans="2:51" s="11" customFormat="1" ht="13.5">
      <c r="B1580" s="173"/>
      <c r="D1580" s="174" t="s">
        <v>140</v>
      </c>
      <c r="E1580" s="175" t="s">
        <v>19</v>
      </c>
      <c r="F1580" s="176" t="s">
        <v>1972</v>
      </c>
      <c r="H1580" s="177" t="s">
        <v>19</v>
      </c>
      <c r="I1580" s="178"/>
      <c r="L1580" s="173"/>
      <c r="M1580" s="179"/>
      <c r="N1580" s="180"/>
      <c r="O1580" s="180"/>
      <c r="P1580" s="180"/>
      <c r="Q1580" s="180"/>
      <c r="R1580" s="180"/>
      <c r="S1580" s="180"/>
      <c r="T1580" s="181"/>
      <c r="AT1580" s="177" t="s">
        <v>140</v>
      </c>
      <c r="AU1580" s="177" t="s">
        <v>77</v>
      </c>
      <c r="AV1580" s="11" t="s">
        <v>74</v>
      </c>
      <c r="AW1580" s="11" t="s">
        <v>34</v>
      </c>
      <c r="AX1580" s="11" t="s">
        <v>70</v>
      </c>
      <c r="AY1580" s="177" t="s">
        <v>131</v>
      </c>
    </row>
    <row r="1581" spans="2:51" s="12" customFormat="1" ht="13.5">
      <c r="B1581" s="182"/>
      <c r="D1581" s="174" t="s">
        <v>140</v>
      </c>
      <c r="E1581" s="183" t="s">
        <v>19</v>
      </c>
      <c r="F1581" s="184" t="s">
        <v>138</v>
      </c>
      <c r="H1581" s="185">
        <v>4</v>
      </c>
      <c r="I1581" s="186"/>
      <c r="L1581" s="182"/>
      <c r="M1581" s="187"/>
      <c r="N1581" s="188"/>
      <c r="O1581" s="188"/>
      <c r="P1581" s="188"/>
      <c r="Q1581" s="188"/>
      <c r="R1581" s="188"/>
      <c r="S1581" s="188"/>
      <c r="T1581" s="189"/>
      <c r="AT1581" s="183" t="s">
        <v>140</v>
      </c>
      <c r="AU1581" s="183" t="s">
        <v>77</v>
      </c>
      <c r="AV1581" s="12" t="s">
        <v>77</v>
      </c>
      <c r="AW1581" s="12" t="s">
        <v>34</v>
      </c>
      <c r="AX1581" s="12" t="s">
        <v>70</v>
      </c>
      <c r="AY1581" s="183" t="s">
        <v>131</v>
      </c>
    </row>
    <row r="1582" spans="2:51" s="13" customFormat="1" ht="13.5">
      <c r="B1582" s="190"/>
      <c r="D1582" s="191" t="s">
        <v>140</v>
      </c>
      <c r="E1582" s="192" t="s">
        <v>19</v>
      </c>
      <c r="F1582" s="193" t="s">
        <v>143</v>
      </c>
      <c r="H1582" s="194">
        <v>4</v>
      </c>
      <c r="I1582" s="195"/>
      <c r="L1582" s="190"/>
      <c r="M1582" s="196"/>
      <c r="N1582" s="197"/>
      <c r="O1582" s="197"/>
      <c r="P1582" s="197"/>
      <c r="Q1582" s="197"/>
      <c r="R1582" s="197"/>
      <c r="S1582" s="197"/>
      <c r="T1582" s="198"/>
      <c r="AT1582" s="199" t="s">
        <v>140</v>
      </c>
      <c r="AU1582" s="199" t="s">
        <v>77</v>
      </c>
      <c r="AV1582" s="13" t="s">
        <v>138</v>
      </c>
      <c r="AW1582" s="13" t="s">
        <v>34</v>
      </c>
      <c r="AX1582" s="13" t="s">
        <v>74</v>
      </c>
      <c r="AY1582" s="199" t="s">
        <v>131</v>
      </c>
    </row>
    <row r="1583" spans="2:65" s="1" customFormat="1" ht="22.5" customHeight="1">
      <c r="B1583" s="160"/>
      <c r="C1583" s="161" t="s">
        <v>1989</v>
      </c>
      <c r="D1583" s="161" t="s">
        <v>133</v>
      </c>
      <c r="E1583" s="162" t="s">
        <v>1990</v>
      </c>
      <c r="F1583" s="163" t="s">
        <v>1991</v>
      </c>
      <c r="G1583" s="164" t="s">
        <v>256</v>
      </c>
      <c r="H1583" s="165">
        <v>2</v>
      </c>
      <c r="I1583" s="166"/>
      <c r="J1583" s="167">
        <f>ROUND(I1583*H1583,2)</f>
        <v>0</v>
      </c>
      <c r="K1583" s="163" t="s">
        <v>137</v>
      </c>
      <c r="L1583" s="35"/>
      <c r="M1583" s="168" t="s">
        <v>19</v>
      </c>
      <c r="N1583" s="169" t="s">
        <v>41</v>
      </c>
      <c r="O1583" s="36"/>
      <c r="P1583" s="170">
        <f>O1583*H1583</f>
        <v>0</v>
      </c>
      <c r="Q1583" s="170">
        <v>0.0002</v>
      </c>
      <c r="R1583" s="170">
        <f>Q1583*H1583</f>
        <v>0.0004</v>
      </c>
      <c r="S1583" s="170">
        <v>0</v>
      </c>
      <c r="T1583" s="171">
        <f>S1583*H1583</f>
        <v>0</v>
      </c>
      <c r="AR1583" s="18" t="s">
        <v>253</v>
      </c>
      <c r="AT1583" s="18" t="s">
        <v>133</v>
      </c>
      <c r="AU1583" s="18" t="s">
        <v>77</v>
      </c>
      <c r="AY1583" s="18" t="s">
        <v>131</v>
      </c>
      <c r="BE1583" s="172">
        <f>IF(N1583="základní",J1583,0)</f>
        <v>0</v>
      </c>
      <c r="BF1583" s="172">
        <f>IF(N1583="snížená",J1583,0)</f>
        <v>0</v>
      </c>
      <c r="BG1583" s="172">
        <f>IF(N1583="zákl. přenesená",J1583,0)</f>
        <v>0</v>
      </c>
      <c r="BH1583" s="172">
        <f>IF(N1583="sníž. přenesená",J1583,0)</f>
        <v>0</v>
      </c>
      <c r="BI1583" s="172">
        <f>IF(N1583="nulová",J1583,0)</f>
        <v>0</v>
      </c>
      <c r="BJ1583" s="18" t="s">
        <v>74</v>
      </c>
      <c r="BK1583" s="172">
        <f>ROUND(I1583*H1583,2)</f>
        <v>0</v>
      </c>
      <c r="BL1583" s="18" t="s">
        <v>253</v>
      </c>
      <c r="BM1583" s="18" t="s">
        <v>1992</v>
      </c>
    </row>
    <row r="1584" spans="2:47" s="1" customFormat="1" ht="27">
      <c r="B1584" s="35"/>
      <c r="D1584" s="174" t="s">
        <v>228</v>
      </c>
      <c r="F1584" s="203" t="s">
        <v>1993</v>
      </c>
      <c r="I1584" s="134"/>
      <c r="L1584" s="35"/>
      <c r="M1584" s="64"/>
      <c r="N1584" s="36"/>
      <c r="O1584" s="36"/>
      <c r="P1584" s="36"/>
      <c r="Q1584" s="36"/>
      <c r="R1584" s="36"/>
      <c r="S1584" s="36"/>
      <c r="T1584" s="65"/>
      <c r="AT1584" s="18" t="s">
        <v>228</v>
      </c>
      <c r="AU1584" s="18" t="s">
        <v>77</v>
      </c>
    </row>
    <row r="1585" spans="2:51" s="11" customFormat="1" ht="13.5">
      <c r="B1585" s="173"/>
      <c r="D1585" s="174" t="s">
        <v>140</v>
      </c>
      <c r="E1585" s="175" t="s">
        <v>19</v>
      </c>
      <c r="F1585" s="176" t="s">
        <v>1965</v>
      </c>
      <c r="H1585" s="177" t="s">
        <v>19</v>
      </c>
      <c r="I1585" s="178"/>
      <c r="L1585" s="173"/>
      <c r="M1585" s="179"/>
      <c r="N1585" s="180"/>
      <c r="O1585" s="180"/>
      <c r="P1585" s="180"/>
      <c r="Q1585" s="180"/>
      <c r="R1585" s="180"/>
      <c r="S1585" s="180"/>
      <c r="T1585" s="181"/>
      <c r="AT1585" s="177" t="s">
        <v>140</v>
      </c>
      <c r="AU1585" s="177" t="s">
        <v>77</v>
      </c>
      <c r="AV1585" s="11" t="s">
        <v>74</v>
      </c>
      <c r="AW1585" s="11" t="s">
        <v>34</v>
      </c>
      <c r="AX1585" s="11" t="s">
        <v>70</v>
      </c>
      <c r="AY1585" s="177" t="s">
        <v>131</v>
      </c>
    </row>
    <row r="1586" spans="2:51" s="12" customFormat="1" ht="13.5">
      <c r="B1586" s="182"/>
      <c r="D1586" s="174" t="s">
        <v>140</v>
      </c>
      <c r="E1586" s="183" t="s">
        <v>19</v>
      </c>
      <c r="F1586" s="184" t="s">
        <v>77</v>
      </c>
      <c r="H1586" s="185">
        <v>2</v>
      </c>
      <c r="I1586" s="186"/>
      <c r="L1586" s="182"/>
      <c r="M1586" s="187"/>
      <c r="N1586" s="188"/>
      <c r="O1586" s="188"/>
      <c r="P1586" s="188"/>
      <c r="Q1586" s="188"/>
      <c r="R1586" s="188"/>
      <c r="S1586" s="188"/>
      <c r="T1586" s="189"/>
      <c r="AT1586" s="183" t="s">
        <v>140</v>
      </c>
      <c r="AU1586" s="183" t="s">
        <v>77</v>
      </c>
      <c r="AV1586" s="12" t="s">
        <v>77</v>
      </c>
      <c r="AW1586" s="12" t="s">
        <v>34</v>
      </c>
      <c r="AX1586" s="12" t="s">
        <v>70</v>
      </c>
      <c r="AY1586" s="183" t="s">
        <v>131</v>
      </c>
    </row>
    <row r="1587" spans="2:51" s="13" customFormat="1" ht="13.5">
      <c r="B1587" s="190"/>
      <c r="D1587" s="191" t="s">
        <v>140</v>
      </c>
      <c r="E1587" s="192" t="s">
        <v>19</v>
      </c>
      <c r="F1587" s="193" t="s">
        <v>143</v>
      </c>
      <c r="H1587" s="194">
        <v>2</v>
      </c>
      <c r="I1587" s="195"/>
      <c r="L1587" s="190"/>
      <c r="M1587" s="196"/>
      <c r="N1587" s="197"/>
      <c r="O1587" s="197"/>
      <c r="P1587" s="197"/>
      <c r="Q1587" s="197"/>
      <c r="R1587" s="197"/>
      <c r="S1587" s="197"/>
      <c r="T1587" s="198"/>
      <c r="AT1587" s="199" t="s">
        <v>140</v>
      </c>
      <c r="AU1587" s="199" t="s">
        <v>77</v>
      </c>
      <c r="AV1587" s="13" t="s">
        <v>138</v>
      </c>
      <c r="AW1587" s="13" t="s">
        <v>34</v>
      </c>
      <c r="AX1587" s="13" t="s">
        <v>74</v>
      </c>
      <c r="AY1587" s="199" t="s">
        <v>131</v>
      </c>
    </row>
    <row r="1588" spans="2:65" s="1" customFormat="1" ht="22.5" customHeight="1">
      <c r="B1588" s="160"/>
      <c r="C1588" s="161" t="s">
        <v>1994</v>
      </c>
      <c r="D1588" s="161" t="s">
        <v>133</v>
      </c>
      <c r="E1588" s="162" t="s">
        <v>1995</v>
      </c>
      <c r="F1588" s="163" t="s">
        <v>1996</v>
      </c>
      <c r="G1588" s="164" t="s">
        <v>256</v>
      </c>
      <c r="H1588" s="165">
        <v>3</v>
      </c>
      <c r="I1588" s="166"/>
      <c r="J1588" s="167">
        <f>ROUND(I1588*H1588,2)</f>
        <v>0</v>
      </c>
      <c r="K1588" s="163" t="s">
        <v>137</v>
      </c>
      <c r="L1588" s="35"/>
      <c r="M1588" s="168" t="s">
        <v>19</v>
      </c>
      <c r="N1588" s="169" t="s">
        <v>41</v>
      </c>
      <c r="O1588" s="36"/>
      <c r="P1588" s="170">
        <f>O1588*H1588</f>
        <v>0</v>
      </c>
      <c r="Q1588" s="170">
        <v>0.00025</v>
      </c>
      <c r="R1588" s="170">
        <f>Q1588*H1588</f>
        <v>0.00075</v>
      </c>
      <c r="S1588" s="170">
        <v>0</v>
      </c>
      <c r="T1588" s="171">
        <f>S1588*H1588</f>
        <v>0</v>
      </c>
      <c r="AR1588" s="18" t="s">
        <v>253</v>
      </c>
      <c r="AT1588" s="18" t="s">
        <v>133</v>
      </c>
      <c r="AU1588" s="18" t="s">
        <v>77</v>
      </c>
      <c r="AY1588" s="18" t="s">
        <v>131</v>
      </c>
      <c r="BE1588" s="172">
        <f>IF(N1588="základní",J1588,0)</f>
        <v>0</v>
      </c>
      <c r="BF1588" s="172">
        <f>IF(N1588="snížená",J1588,0)</f>
        <v>0</v>
      </c>
      <c r="BG1588" s="172">
        <f>IF(N1588="zákl. přenesená",J1588,0)</f>
        <v>0</v>
      </c>
      <c r="BH1588" s="172">
        <f>IF(N1588="sníž. přenesená",J1588,0)</f>
        <v>0</v>
      </c>
      <c r="BI1588" s="172">
        <f>IF(N1588="nulová",J1588,0)</f>
        <v>0</v>
      </c>
      <c r="BJ1588" s="18" t="s">
        <v>74</v>
      </c>
      <c r="BK1588" s="172">
        <f>ROUND(I1588*H1588,2)</f>
        <v>0</v>
      </c>
      <c r="BL1588" s="18" t="s">
        <v>253</v>
      </c>
      <c r="BM1588" s="18" t="s">
        <v>1997</v>
      </c>
    </row>
    <row r="1589" spans="2:47" s="1" customFormat="1" ht="27">
      <c r="B1589" s="35"/>
      <c r="D1589" s="174" t="s">
        <v>228</v>
      </c>
      <c r="F1589" s="203" t="s">
        <v>1998</v>
      </c>
      <c r="I1589" s="134"/>
      <c r="L1589" s="35"/>
      <c r="M1589" s="64"/>
      <c r="N1589" s="36"/>
      <c r="O1589" s="36"/>
      <c r="P1589" s="36"/>
      <c r="Q1589" s="36"/>
      <c r="R1589" s="36"/>
      <c r="S1589" s="36"/>
      <c r="T1589" s="65"/>
      <c r="AT1589" s="18" t="s">
        <v>228</v>
      </c>
      <c r="AU1589" s="18" t="s">
        <v>77</v>
      </c>
    </row>
    <row r="1590" spans="2:51" s="11" customFormat="1" ht="13.5">
      <c r="B1590" s="173"/>
      <c r="D1590" s="174" t="s">
        <v>140</v>
      </c>
      <c r="E1590" s="175" t="s">
        <v>19</v>
      </c>
      <c r="F1590" s="176" t="s">
        <v>1972</v>
      </c>
      <c r="H1590" s="177" t="s">
        <v>19</v>
      </c>
      <c r="I1590" s="178"/>
      <c r="L1590" s="173"/>
      <c r="M1590" s="179"/>
      <c r="N1590" s="180"/>
      <c r="O1590" s="180"/>
      <c r="P1590" s="180"/>
      <c r="Q1590" s="180"/>
      <c r="R1590" s="180"/>
      <c r="S1590" s="180"/>
      <c r="T1590" s="181"/>
      <c r="AT1590" s="177" t="s">
        <v>140</v>
      </c>
      <c r="AU1590" s="177" t="s">
        <v>77</v>
      </c>
      <c r="AV1590" s="11" t="s">
        <v>74</v>
      </c>
      <c r="AW1590" s="11" t="s">
        <v>34</v>
      </c>
      <c r="AX1590" s="11" t="s">
        <v>70</v>
      </c>
      <c r="AY1590" s="177" t="s">
        <v>131</v>
      </c>
    </row>
    <row r="1591" spans="2:51" s="12" customFormat="1" ht="13.5">
      <c r="B1591" s="182"/>
      <c r="D1591" s="174" t="s">
        <v>140</v>
      </c>
      <c r="E1591" s="183" t="s">
        <v>19</v>
      </c>
      <c r="F1591" s="184" t="s">
        <v>149</v>
      </c>
      <c r="H1591" s="185">
        <v>3</v>
      </c>
      <c r="I1591" s="186"/>
      <c r="L1591" s="182"/>
      <c r="M1591" s="187"/>
      <c r="N1591" s="188"/>
      <c r="O1591" s="188"/>
      <c r="P1591" s="188"/>
      <c r="Q1591" s="188"/>
      <c r="R1591" s="188"/>
      <c r="S1591" s="188"/>
      <c r="T1591" s="189"/>
      <c r="AT1591" s="183" t="s">
        <v>140</v>
      </c>
      <c r="AU1591" s="183" t="s">
        <v>77</v>
      </c>
      <c r="AV1591" s="12" t="s">
        <v>77</v>
      </c>
      <c r="AW1591" s="12" t="s">
        <v>34</v>
      </c>
      <c r="AX1591" s="12" t="s">
        <v>70</v>
      </c>
      <c r="AY1591" s="183" t="s">
        <v>131</v>
      </c>
    </row>
    <row r="1592" spans="2:51" s="13" customFormat="1" ht="13.5">
      <c r="B1592" s="190"/>
      <c r="D1592" s="191" t="s">
        <v>140</v>
      </c>
      <c r="E1592" s="192" t="s">
        <v>19</v>
      </c>
      <c r="F1592" s="193" t="s">
        <v>143</v>
      </c>
      <c r="H1592" s="194">
        <v>3</v>
      </c>
      <c r="I1592" s="195"/>
      <c r="L1592" s="190"/>
      <c r="M1592" s="196"/>
      <c r="N1592" s="197"/>
      <c r="O1592" s="197"/>
      <c r="P1592" s="197"/>
      <c r="Q1592" s="197"/>
      <c r="R1592" s="197"/>
      <c r="S1592" s="197"/>
      <c r="T1592" s="198"/>
      <c r="AT1592" s="199" t="s">
        <v>140</v>
      </c>
      <c r="AU1592" s="199" t="s">
        <v>77</v>
      </c>
      <c r="AV1592" s="13" t="s">
        <v>138</v>
      </c>
      <c r="AW1592" s="13" t="s">
        <v>34</v>
      </c>
      <c r="AX1592" s="13" t="s">
        <v>74</v>
      </c>
      <c r="AY1592" s="199" t="s">
        <v>131</v>
      </c>
    </row>
    <row r="1593" spans="2:65" s="1" customFormat="1" ht="22.5" customHeight="1">
      <c r="B1593" s="160"/>
      <c r="C1593" s="161" t="s">
        <v>1999</v>
      </c>
      <c r="D1593" s="161" t="s">
        <v>133</v>
      </c>
      <c r="E1593" s="162" t="s">
        <v>2000</v>
      </c>
      <c r="F1593" s="163" t="s">
        <v>2001</v>
      </c>
      <c r="G1593" s="164" t="s">
        <v>488</v>
      </c>
      <c r="H1593" s="165">
        <v>27</v>
      </c>
      <c r="I1593" s="166"/>
      <c r="J1593" s="167">
        <f>ROUND(I1593*H1593,2)</f>
        <v>0</v>
      </c>
      <c r="K1593" s="163" t="s">
        <v>137</v>
      </c>
      <c r="L1593" s="35"/>
      <c r="M1593" s="168" t="s">
        <v>19</v>
      </c>
      <c r="N1593" s="169" t="s">
        <v>41</v>
      </c>
      <c r="O1593" s="36"/>
      <c r="P1593" s="170">
        <f>O1593*H1593</f>
        <v>0</v>
      </c>
      <c r="Q1593" s="170">
        <v>0</v>
      </c>
      <c r="R1593" s="170">
        <f>Q1593*H1593</f>
        <v>0</v>
      </c>
      <c r="S1593" s="170">
        <v>0</v>
      </c>
      <c r="T1593" s="171">
        <f>S1593*H1593</f>
        <v>0</v>
      </c>
      <c r="AR1593" s="18" t="s">
        <v>253</v>
      </c>
      <c r="AT1593" s="18" t="s">
        <v>133</v>
      </c>
      <c r="AU1593" s="18" t="s">
        <v>77</v>
      </c>
      <c r="AY1593" s="18" t="s">
        <v>131</v>
      </c>
      <c r="BE1593" s="172">
        <f>IF(N1593="základní",J1593,0)</f>
        <v>0</v>
      </c>
      <c r="BF1593" s="172">
        <f>IF(N1593="snížená",J1593,0)</f>
        <v>0</v>
      </c>
      <c r="BG1593" s="172">
        <f>IF(N1593="zákl. přenesená",J1593,0)</f>
        <v>0</v>
      </c>
      <c r="BH1593" s="172">
        <f>IF(N1593="sníž. přenesená",J1593,0)</f>
        <v>0</v>
      </c>
      <c r="BI1593" s="172">
        <f>IF(N1593="nulová",J1593,0)</f>
        <v>0</v>
      </c>
      <c r="BJ1593" s="18" t="s">
        <v>74</v>
      </c>
      <c r="BK1593" s="172">
        <f>ROUND(I1593*H1593,2)</f>
        <v>0</v>
      </c>
      <c r="BL1593" s="18" t="s">
        <v>253</v>
      </c>
      <c r="BM1593" s="18" t="s">
        <v>2002</v>
      </c>
    </row>
    <row r="1594" spans="2:47" s="1" customFormat="1" ht="13.5">
      <c r="B1594" s="35"/>
      <c r="D1594" s="174" t="s">
        <v>228</v>
      </c>
      <c r="F1594" s="203" t="s">
        <v>2003</v>
      </c>
      <c r="I1594" s="134"/>
      <c r="L1594" s="35"/>
      <c r="M1594" s="64"/>
      <c r="N1594" s="36"/>
      <c r="O1594" s="36"/>
      <c r="P1594" s="36"/>
      <c r="Q1594" s="36"/>
      <c r="R1594" s="36"/>
      <c r="S1594" s="36"/>
      <c r="T1594" s="65"/>
      <c r="AT1594" s="18" t="s">
        <v>228</v>
      </c>
      <c r="AU1594" s="18" t="s">
        <v>77</v>
      </c>
    </row>
    <row r="1595" spans="2:51" s="11" customFormat="1" ht="13.5">
      <c r="B1595" s="173"/>
      <c r="D1595" s="174" t="s">
        <v>140</v>
      </c>
      <c r="E1595" s="175" t="s">
        <v>19</v>
      </c>
      <c r="F1595" s="176" t="s">
        <v>1972</v>
      </c>
      <c r="H1595" s="177" t="s">
        <v>19</v>
      </c>
      <c r="I1595" s="178"/>
      <c r="L1595" s="173"/>
      <c r="M1595" s="179"/>
      <c r="N1595" s="180"/>
      <c r="O1595" s="180"/>
      <c r="P1595" s="180"/>
      <c r="Q1595" s="180"/>
      <c r="R1595" s="180"/>
      <c r="S1595" s="180"/>
      <c r="T1595" s="181"/>
      <c r="AT1595" s="177" t="s">
        <v>140</v>
      </c>
      <c r="AU1595" s="177" t="s">
        <v>77</v>
      </c>
      <c r="AV1595" s="11" t="s">
        <v>74</v>
      </c>
      <c r="AW1595" s="11" t="s">
        <v>34</v>
      </c>
      <c r="AX1595" s="11" t="s">
        <v>70</v>
      </c>
      <c r="AY1595" s="177" t="s">
        <v>131</v>
      </c>
    </row>
    <row r="1596" spans="2:51" s="12" customFormat="1" ht="13.5">
      <c r="B1596" s="182"/>
      <c r="D1596" s="174" t="s">
        <v>140</v>
      </c>
      <c r="E1596" s="183" t="s">
        <v>19</v>
      </c>
      <c r="F1596" s="184" t="s">
        <v>1973</v>
      </c>
      <c r="H1596" s="185">
        <v>23</v>
      </c>
      <c r="I1596" s="186"/>
      <c r="L1596" s="182"/>
      <c r="M1596" s="187"/>
      <c r="N1596" s="188"/>
      <c r="O1596" s="188"/>
      <c r="P1596" s="188"/>
      <c r="Q1596" s="188"/>
      <c r="R1596" s="188"/>
      <c r="S1596" s="188"/>
      <c r="T1596" s="189"/>
      <c r="AT1596" s="183" t="s">
        <v>140</v>
      </c>
      <c r="AU1596" s="183" t="s">
        <v>77</v>
      </c>
      <c r="AV1596" s="12" t="s">
        <v>77</v>
      </c>
      <c r="AW1596" s="12" t="s">
        <v>34</v>
      </c>
      <c r="AX1596" s="12" t="s">
        <v>70</v>
      </c>
      <c r="AY1596" s="183" t="s">
        <v>131</v>
      </c>
    </row>
    <row r="1597" spans="2:51" s="11" customFormat="1" ht="13.5">
      <c r="B1597" s="173"/>
      <c r="D1597" s="174" t="s">
        <v>140</v>
      </c>
      <c r="E1597" s="175" t="s">
        <v>19</v>
      </c>
      <c r="F1597" s="176" t="s">
        <v>1965</v>
      </c>
      <c r="H1597" s="177" t="s">
        <v>19</v>
      </c>
      <c r="I1597" s="178"/>
      <c r="L1597" s="173"/>
      <c r="M1597" s="179"/>
      <c r="N1597" s="180"/>
      <c r="O1597" s="180"/>
      <c r="P1597" s="180"/>
      <c r="Q1597" s="180"/>
      <c r="R1597" s="180"/>
      <c r="S1597" s="180"/>
      <c r="T1597" s="181"/>
      <c r="AT1597" s="177" t="s">
        <v>140</v>
      </c>
      <c r="AU1597" s="177" t="s">
        <v>77</v>
      </c>
      <c r="AV1597" s="11" t="s">
        <v>74</v>
      </c>
      <c r="AW1597" s="11" t="s">
        <v>34</v>
      </c>
      <c r="AX1597" s="11" t="s">
        <v>70</v>
      </c>
      <c r="AY1597" s="177" t="s">
        <v>131</v>
      </c>
    </row>
    <row r="1598" spans="2:51" s="12" customFormat="1" ht="13.5">
      <c r="B1598" s="182"/>
      <c r="D1598" s="174" t="s">
        <v>140</v>
      </c>
      <c r="E1598" s="183" t="s">
        <v>19</v>
      </c>
      <c r="F1598" s="184" t="s">
        <v>1966</v>
      </c>
      <c r="H1598" s="185">
        <v>4</v>
      </c>
      <c r="I1598" s="186"/>
      <c r="L1598" s="182"/>
      <c r="M1598" s="187"/>
      <c r="N1598" s="188"/>
      <c r="O1598" s="188"/>
      <c r="P1598" s="188"/>
      <c r="Q1598" s="188"/>
      <c r="R1598" s="188"/>
      <c r="S1598" s="188"/>
      <c r="T1598" s="189"/>
      <c r="AT1598" s="183" t="s">
        <v>140</v>
      </c>
      <c r="AU1598" s="183" t="s">
        <v>77</v>
      </c>
      <c r="AV1598" s="12" t="s">
        <v>77</v>
      </c>
      <c r="AW1598" s="12" t="s">
        <v>34</v>
      </c>
      <c r="AX1598" s="12" t="s">
        <v>70</v>
      </c>
      <c r="AY1598" s="183" t="s">
        <v>131</v>
      </c>
    </row>
    <row r="1599" spans="2:51" s="13" customFormat="1" ht="13.5">
      <c r="B1599" s="190"/>
      <c r="D1599" s="191" t="s">
        <v>140</v>
      </c>
      <c r="E1599" s="192" t="s">
        <v>19</v>
      </c>
      <c r="F1599" s="193" t="s">
        <v>143</v>
      </c>
      <c r="H1599" s="194">
        <v>27</v>
      </c>
      <c r="I1599" s="195"/>
      <c r="L1599" s="190"/>
      <c r="M1599" s="196"/>
      <c r="N1599" s="197"/>
      <c r="O1599" s="197"/>
      <c r="P1599" s="197"/>
      <c r="Q1599" s="197"/>
      <c r="R1599" s="197"/>
      <c r="S1599" s="197"/>
      <c r="T1599" s="198"/>
      <c r="AT1599" s="199" t="s">
        <v>140</v>
      </c>
      <c r="AU1599" s="199" t="s">
        <v>77</v>
      </c>
      <c r="AV1599" s="13" t="s">
        <v>138</v>
      </c>
      <c r="AW1599" s="13" t="s">
        <v>34</v>
      </c>
      <c r="AX1599" s="13" t="s">
        <v>74</v>
      </c>
      <c r="AY1599" s="199" t="s">
        <v>131</v>
      </c>
    </row>
    <row r="1600" spans="2:65" s="1" customFormat="1" ht="22.5" customHeight="1">
      <c r="B1600" s="160"/>
      <c r="C1600" s="161" t="s">
        <v>2004</v>
      </c>
      <c r="D1600" s="161" t="s">
        <v>133</v>
      </c>
      <c r="E1600" s="162" t="s">
        <v>2005</v>
      </c>
      <c r="F1600" s="163" t="s">
        <v>2006</v>
      </c>
      <c r="G1600" s="164" t="s">
        <v>256</v>
      </c>
      <c r="H1600" s="165">
        <v>37</v>
      </c>
      <c r="I1600" s="166"/>
      <c r="J1600" s="167">
        <f>ROUND(I1600*H1600,2)</f>
        <v>0</v>
      </c>
      <c r="K1600" s="163" t="s">
        <v>137</v>
      </c>
      <c r="L1600" s="35"/>
      <c r="M1600" s="168" t="s">
        <v>19</v>
      </c>
      <c r="N1600" s="169" t="s">
        <v>41</v>
      </c>
      <c r="O1600" s="36"/>
      <c r="P1600" s="170">
        <f>O1600*H1600</f>
        <v>0</v>
      </c>
      <c r="Q1600" s="170">
        <v>1E-05</v>
      </c>
      <c r="R1600" s="170">
        <f>Q1600*H1600</f>
        <v>0.00037000000000000005</v>
      </c>
      <c r="S1600" s="170">
        <v>0</v>
      </c>
      <c r="T1600" s="171">
        <f>S1600*H1600</f>
        <v>0</v>
      </c>
      <c r="AR1600" s="18" t="s">
        <v>253</v>
      </c>
      <c r="AT1600" s="18" t="s">
        <v>133</v>
      </c>
      <c r="AU1600" s="18" t="s">
        <v>77</v>
      </c>
      <c r="AY1600" s="18" t="s">
        <v>131</v>
      </c>
      <c r="BE1600" s="172">
        <f>IF(N1600="základní",J1600,0)</f>
        <v>0</v>
      </c>
      <c r="BF1600" s="172">
        <f>IF(N1600="snížená",J1600,0)</f>
        <v>0</v>
      </c>
      <c r="BG1600" s="172">
        <f>IF(N1600="zákl. přenesená",J1600,0)</f>
        <v>0</v>
      </c>
      <c r="BH1600" s="172">
        <f>IF(N1600="sníž. přenesená",J1600,0)</f>
        <v>0</v>
      </c>
      <c r="BI1600" s="172">
        <f>IF(N1600="nulová",J1600,0)</f>
        <v>0</v>
      </c>
      <c r="BJ1600" s="18" t="s">
        <v>74</v>
      </c>
      <c r="BK1600" s="172">
        <f>ROUND(I1600*H1600,2)</f>
        <v>0</v>
      </c>
      <c r="BL1600" s="18" t="s">
        <v>253</v>
      </c>
      <c r="BM1600" s="18" t="s">
        <v>2007</v>
      </c>
    </row>
    <row r="1601" spans="2:47" s="1" customFormat="1" ht="13.5">
      <c r="B1601" s="35"/>
      <c r="D1601" s="174" t="s">
        <v>228</v>
      </c>
      <c r="F1601" s="203" t="s">
        <v>2008</v>
      </c>
      <c r="I1601" s="134"/>
      <c r="L1601" s="35"/>
      <c r="M1601" s="64"/>
      <c r="N1601" s="36"/>
      <c r="O1601" s="36"/>
      <c r="P1601" s="36"/>
      <c r="Q1601" s="36"/>
      <c r="R1601" s="36"/>
      <c r="S1601" s="36"/>
      <c r="T1601" s="65"/>
      <c r="AT1601" s="18" t="s">
        <v>228</v>
      </c>
      <c r="AU1601" s="18" t="s">
        <v>77</v>
      </c>
    </row>
    <row r="1602" spans="2:51" s="11" customFormat="1" ht="13.5">
      <c r="B1602" s="173"/>
      <c r="D1602" s="174" t="s">
        <v>140</v>
      </c>
      <c r="E1602" s="175" t="s">
        <v>19</v>
      </c>
      <c r="F1602" s="176" t="s">
        <v>1972</v>
      </c>
      <c r="H1602" s="177" t="s">
        <v>19</v>
      </c>
      <c r="I1602" s="178"/>
      <c r="L1602" s="173"/>
      <c r="M1602" s="179"/>
      <c r="N1602" s="180"/>
      <c r="O1602" s="180"/>
      <c r="P1602" s="180"/>
      <c r="Q1602" s="180"/>
      <c r="R1602" s="180"/>
      <c r="S1602" s="180"/>
      <c r="T1602" s="181"/>
      <c r="AT1602" s="177" t="s">
        <v>140</v>
      </c>
      <c r="AU1602" s="177" t="s">
        <v>77</v>
      </c>
      <c r="AV1602" s="11" t="s">
        <v>74</v>
      </c>
      <c r="AW1602" s="11" t="s">
        <v>34</v>
      </c>
      <c r="AX1602" s="11" t="s">
        <v>70</v>
      </c>
      <c r="AY1602" s="177" t="s">
        <v>131</v>
      </c>
    </row>
    <row r="1603" spans="2:51" s="12" customFormat="1" ht="13.5">
      <c r="B1603" s="182"/>
      <c r="D1603" s="174" t="s">
        <v>140</v>
      </c>
      <c r="E1603" s="183" t="s">
        <v>19</v>
      </c>
      <c r="F1603" s="184" t="s">
        <v>361</v>
      </c>
      <c r="H1603" s="185">
        <v>29</v>
      </c>
      <c r="I1603" s="186"/>
      <c r="L1603" s="182"/>
      <c r="M1603" s="187"/>
      <c r="N1603" s="188"/>
      <c r="O1603" s="188"/>
      <c r="P1603" s="188"/>
      <c r="Q1603" s="188"/>
      <c r="R1603" s="188"/>
      <c r="S1603" s="188"/>
      <c r="T1603" s="189"/>
      <c r="AT1603" s="183" t="s">
        <v>140</v>
      </c>
      <c r="AU1603" s="183" t="s">
        <v>77</v>
      </c>
      <c r="AV1603" s="12" t="s">
        <v>77</v>
      </c>
      <c r="AW1603" s="12" t="s">
        <v>34</v>
      </c>
      <c r="AX1603" s="12" t="s">
        <v>70</v>
      </c>
      <c r="AY1603" s="183" t="s">
        <v>131</v>
      </c>
    </row>
    <row r="1604" spans="2:51" s="11" customFormat="1" ht="13.5">
      <c r="B1604" s="173"/>
      <c r="D1604" s="174" t="s">
        <v>140</v>
      </c>
      <c r="E1604" s="175" t="s">
        <v>19</v>
      </c>
      <c r="F1604" s="176" t="s">
        <v>1965</v>
      </c>
      <c r="H1604" s="177" t="s">
        <v>19</v>
      </c>
      <c r="I1604" s="178"/>
      <c r="L1604" s="173"/>
      <c r="M1604" s="179"/>
      <c r="N1604" s="180"/>
      <c r="O1604" s="180"/>
      <c r="P1604" s="180"/>
      <c r="Q1604" s="180"/>
      <c r="R1604" s="180"/>
      <c r="S1604" s="180"/>
      <c r="T1604" s="181"/>
      <c r="AT1604" s="177" t="s">
        <v>140</v>
      </c>
      <c r="AU1604" s="177" t="s">
        <v>77</v>
      </c>
      <c r="AV1604" s="11" t="s">
        <v>74</v>
      </c>
      <c r="AW1604" s="11" t="s">
        <v>34</v>
      </c>
      <c r="AX1604" s="11" t="s">
        <v>70</v>
      </c>
      <c r="AY1604" s="177" t="s">
        <v>131</v>
      </c>
    </row>
    <row r="1605" spans="2:51" s="12" customFormat="1" ht="13.5">
      <c r="B1605" s="182"/>
      <c r="D1605" s="174" t="s">
        <v>140</v>
      </c>
      <c r="E1605" s="183" t="s">
        <v>19</v>
      </c>
      <c r="F1605" s="184" t="s">
        <v>183</v>
      </c>
      <c r="H1605" s="185">
        <v>8</v>
      </c>
      <c r="I1605" s="186"/>
      <c r="L1605" s="182"/>
      <c r="M1605" s="187"/>
      <c r="N1605" s="188"/>
      <c r="O1605" s="188"/>
      <c r="P1605" s="188"/>
      <c r="Q1605" s="188"/>
      <c r="R1605" s="188"/>
      <c r="S1605" s="188"/>
      <c r="T1605" s="189"/>
      <c r="AT1605" s="183" t="s">
        <v>140</v>
      </c>
      <c r="AU1605" s="183" t="s">
        <v>77</v>
      </c>
      <c r="AV1605" s="12" t="s">
        <v>77</v>
      </c>
      <c r="AW1605" s="12" t="s">
        <v>34</v>
      </c>
      <c r="AX1605" s="12" t="s">
        <v>70</v>
      </c>
      <c r="AY1605" s="183" t="s">
        <v>131</v>
      </c>
    </row>
    <row r="1606" spans="2:51" s="13" customFormat="1" ht="13.5">
      <c r="B1606" s="190"/>
      <c r="D1606" s="191" t="s">
        <v>140</v>
      </c>
      <c r="E1606" s="192" t="s">
        <v>19</v>
      </c>
      <c r="F1606" s="193" t="s">
        <v>143</v>
      </c>
      <c r="H1606" s="194">
        <v>37</v>
      </c>
      <c r="I1606" s="195"/>
      <c r="L1606" s="190"/>
      <c r="M1606" s="196"/>
      <c r="N1606" s="197"/>
      <c r="O1606" s="197"/>
      <c r="P1606" s="197"/>
      <c r="Q1606" s="197"/>
      <c r="R1606" s="197"/>
      <c r="S1606" s="197"/>
      <c r="T1606" s="198"/>
      <c r="AT1606" s="199" t="s">
        <v>140</v>
      </c>
      <c r="AU1606" s="199" t="s">
        <v>77</v>
      </c>
      <c r="AV1606" s="13" t="s">
        <v>138</v>
      </c>
      <c r="AW1606" s="13" t="s">
        <v>34</v>
      </c>
      <c r="AX1606" s="13" t="s">
        <v>74</v>
      </c>
      <c r="AY1606" s="199" t="s">
        <v>131</v>
      </c>
    </row>
    <row r="1607" spans="2:65" s="1" customFormat="1" ht="22.5" customHeight="1">
      <c r="B1607" s="160"/>
      <c r="C1607" s="161" t="s">
        <v>2009</v>
      </c>
      <c r="D1607" s="161" t="s">
        <v>133</v>
      </c>
      <c r="E1607" s="162" t="s">
        <v>2010</v>
      </c>
      <c r="F1607" s="163" t="s">
        <v>2011</v>
      </c>
      <c r="G1607" s="164" t="s">
        <v>256</v>
      </c>
      <c r="H1607" s="165">
        <v>10</v>
      </c>
      <c r="I1607" s="166"/>
      <c r="J1607" s="167">
        <f>ROUND(I1607*H1607,2)</f>
        <v>0</v>
      </c>
      <c r="K1607" s="163" t="s">
        <v>137</v>
      </c>
      <c r="L1607" s="35"/>
      <c r="M1607" s="168" t="s">
        <v>19</v>
      </c>
      <c r="N1607" s="169" t="s">
        <v>41</v>
      </c>
      <c r="O1607" s="36"/>
      <c r="P1607" s="170">
        <f>O1607*H1607</f>
        <v>0</v>
      </c>
      <c r="Q1607" s="170">
        <v>0</v>
      </c>
      <c r="R1607" s="170">
        <f>Q1607*H1607</f>
        <v>0</v>
      </c>
      <c r="S1607" s="170">
        <v>0</v>
      </c>
      <c r="T1607" s="171">
        <f>S1607*H1607</f>
        <v>0</v>
      </c>
      <c r="AR1607" s="18" t="s">
        <v>253</v>
      </c>
      <c r="AT1607" s="18" t="s">
        <v>133</v>
      </c>
      <c r="AU1607" s="18" t="s">
        <v>77</v>
      </c>
      <c r="AY1607" s="18" t="s">
        <v>131</v>
      </c>
      <c r="BE1607" s="172">
        <f>IF(N1607="základní",J1607,0)</f>
        <v>0</v>
      </c>
      <c r="BF1607" s="172">
        <f>IF(N1607="snížená",J1607,0)</f>
        <v>0</v>
      </c>
      <c r="BG1607" s="172">
        <f>IF(N1607="zákl. přenesená",J1607,0)</f>
        <v>0</v>
      </c>
      <c r="BH1607" s="172">
        <f>IF(N1607="sníž. přenesená",J1607,0)</f>
        <v>0</v>
      </c>
      <c r="BI1607" s="172">
        <f>IF(N1607="nulová",J1607,0)</f>
        <v>0</v>
      </c>
      <c r="BJ1607" s="18" t="s">
        <v>74</v>
      </c>
      <c r="BK1607" s="172">
        <f>ROUND(I1607*H1607,2)</f>
        <v>0</v>
      </c>
      <c r="BL1607" s="18" t="s">
        <v>253</v>
      </c>
      <c r="BM1607" s="18" t="s">
        <v>2012</v>
      </c>
    </row>
    <row r="1608" spans="2:47" s="1" customFormat="1" ht="13.5">
      <c r="B1608" s="35"/>
      <c r="D1608" s="174" t="s">
        <v>228</v>
      </c>
      <c r="F1608" s="203" t="s">
        <v>2013</v>
      </c>
      <c r="I1608" s="134"/>
      <c r="L1608" s="35"/>
      <c r="M1608" s="64"/>
      <c r="N1608" s="36"/>
      <c r="O1608" s="36"/>
      <c r="P1608" s="36"/>
      <c r="Q1608" s="36"/>
      <c r="R1608" s="36"/>
      <c r="S1608" s="36"/>
      <c r="T1608" s="65"/>
      <c r="AT1608" s="18" t="s">
        <v>228</v>
      </c>
      <c r="AU1608" s="18" t="s">
        <v>77</v>
      </c>
    </row>
    <row r="1609" spans="2:51" s="11" customFormat="1" ht="13.5">
      <c r="B1609" s="173"/>
      <c r="D1609" s="174" t="s">
        <v>140</v>
      </c>
      <c r="E1609" s="175" t="s">
        <v>19</v>
      </c>
      <c r="F1609" s="176" t="s">
        <v>1972</v>
      </c>
      <c r="H1609" s="177" t="s">
        <v>19</v>
      </c>
      <c r="I1609" s="178"/>
      <c r="L1609" s="173"/>
      <c r="M1609" s="179"/>
      <c r="N1609" s="180"/>
      <c r="O1609" s="180"/>
      <c r="P1609" s="180"/>
      <c r="Q1609" s="180"/>
      <c r="R1609" s="180"/>
      <c r="S1609" s="180"/>
      <c r="T1609" s="181"/>
      <c r="AT1609" s="177" t="s">
        <v>140</v>
      </c>
      <c r="AU1609" s="177" t="s">
        <v>77</v>
      </c>
      <c r="AV1609" s="11" t="s">
        <v>74</v>
      </c>
      <c r="AW1609" s="11" t="s">
        <v>34</v>
      </c>
      <c r="AX1609" s="11" t="s">
        <v>70</v>
      </c>
      <c r="AY1609" s="177" t="s">
        <v>131</v>
      </c>
    </row>
    <row r="1610" spans="2:51" s="12" customFormat="1" ht="13.5">
      <c r="B1610" s="182"/>
      <c r="D1610" s="174" t="s">
        <v>140</v>
      </c>
      <c r="E1610" s="183" t="s">
        <v>19</v>
      </c>
      <c r="F1610" s="184" t="s">
        <v>166</v>
      </c>
      <c r="H1610" s="185">
        <v>6</v>
      </c>
      <c r="I1610" s="186"/>
      <c r="L1610" s="182"/>
      <c r="M1610" s="187"/>
      <c r="N1610" s="188"/>
      <c r="O1610" s="188"/>
      <c r="P1610" s="188"/>
      <c r="Q1610" s="188"/>
      <c r="R1610" s="188"/>
      <c r="S1610" s="188"/>
      <c r="T1610" s="189"/>
      <c r="AT1610" s="183" t="s">
        <v>140</v>
      </c>
      <c r="AU1610" s="183" t="s">
        <v>77</v>
      </c>
      <c r="AV1610" s="12" t="s">
        <v>77</v>
      </c>
      <c r="AW1610" s="12" t="s">
        <v>34</v>
      </c>
      <c r="AX1610" s="12" t="s">
        <v>70</v>
      </c>
      <c r="AY1610" s="183" t="s">
        <v>131</v>
      </c>
    </row>
    <row r="1611" spans="2:51" s="11" customFormat="1" ht="13.5">
      <c r="B1611" s="173"/>
      <c r="D1611" s="174" t="s">
        <v>140</v>
      </c>
      <c r="E1611" s="175" t="s">
        <v>19</v>
      </c>
      <c r="F1611" s="176" t="s">
        <v>1965</v>
      </c>
      <c r="H1611" s="177" t="s">
        <v>19</v>
      </c>
      <c r="I1611" s="178"/>
      <c r="L1611" s="173"/>
      <c r="M1611" s="179"/>
      <c r="N1611" s="180"/>
      <c r="O1611" s="180"/>
      <c r="P1611" s="180"/>
      <c r="Q1611" s="180"/>
      <c r="R1611" s="180"/>
      <c r="S1611" s="180"/>
      <c r="T1611" s="181"/>
      <c r="AT1611" s="177" t="s">
        <v>140</v>
      </c>
      <c r="AU1611" s="177" t="s">
        <v>77</v>
      </c>
      <c r="AV1611" s="11" t="s">
        <v>74</v>
      </c>
      <c r="AW1611" s="11" t="s">
        <v>34</v>
      </c>
      <c r="AX1611" s="11" t="s">
        <v>70</v>
      </c>
      <c r="AY1611" s="177" t="s">
        <v>131</v>
      </c>
    </row>
    <row r="1612" spans="2:51" s="12" customFormat="1" ht="13.5">
      <c r="B1612" s="182"/>
      <c r="D1612" s="174" t="s">
        <v>140</v>
      </c>
      <c r="E1612" s="183" t="s">
        <v>19</v>
      </c>
      <c r="F1612" s="184" t="s">
        <v>138</v>
      </c>
      <c r="H1612" s="185">
        <v>4</v>
      </c>
      <c r="I1612" s="186"/>
      <c r="L1612" s="182"/>
      <c r="M1612" s="187"/>
      <c r="N1612" s="188"/>
      <c r="O1612" s="188"/>
      <c r="P1612" s="188"/>
      <c r="Q1612" s="188"/>
      <c r="R1612" s="188"/>
      <c r="S1612" s="188"/>
      <c r="T1612" s="189"/>
      <c r="AT1612" s="183" t="s">
        <v>140</v>
      </c>
      <c r="AU1612" s="183" t="s">
        <v>77</v>
      </c>
      <c r="AV1612" s="12" t="s">
        <v>77</v>
      </c>
      <c r="AW1612" s="12" t="s">
        <v>34</v>
      </c>
      <c r="AX1612" s="12" t="s">
        <v>70</v>
      </c>
      <c r="AY1612" s="183" t="s">
        <v>131</v>
      </c>
    </row>
    <row r="1613" spans="2:51" s="13" customFormat="1" ht="13.5">
      <c r="B1613" s="190"/>
      <c r="D1613" s="191" t="s">
        <v>140</v>
      </c>
      <c r="E1613" s="192" t="s">
        <v>19</v>
      </c>
      <c r="F1613" s="193" t="s">
        <v>143</v>
      </c>
      <c r="H1613" s="194">
        <v>10</v>
      </c>
      <c r="I1613" s="195"/>
      <c r="L1613" s="190"/>
      <c r="M1613" s="196"/>
      <c r="N1613" s="197"/>
      <c r="O1613" s="197"/>
      <c r="P1613" s="197"/>
      <c r="Q1613" s="197"/>
      <c r="R1613" s="197"/>
      <c r="S1613" s="197"/>
      <c r="T1613" s="198"/>
      <c r="AT1613" s="199" t="s">
        <v>140</v>
      </c>
      <c r="AU1613" s="199" t="s">
        <v>77</v>
      </c>
      <c r="AV1613" s="13" t="s">
        <v>138</v>
      </c>
      <c r="AW1613" s="13" t="s">
        <v>34</v>
      </c>
      <c r="AX1613" s="13" t="s">
        <v>74</v>
      </c>
      <c r="AY1613" s="199" t="s">
        <v>131</v>
      </c>
    </row>
    <row r="1614" spans="2:65" s="1" customFormat="1" ht="22.5" customHeight="1">
      <c r="B1614" s="160"/>
      <c r="C1614" s="161" t="s">
        <v>2014</v>
      </c>
      <c r="D1614" s="161" t="s">
        <v>133</v>
      </c>
      <c r="E1614" s="162" t="s">
        <v>2015</v>
      </c>
      <c r="F1614" s="163" t="s">
        <v>2016</v>
      </c>
      <c r="G1614" s="164" t="s">
        <v>256</v>
      </c>
      <c r="H1614" s="165">
        <v>4</v>
      </c>
      <c r="I1614" s="166"/>
      <c r="J1614" s="167">
        <f>ROUND(I1614*H1614,2)</f>
        <v>0</v>
      </c>
      <c r="K1614" s="163" t="s">
        <v>137</v>
      </c>
      <c r="L1614" s="35"/>
      <c r="M1614" s="168" t="s">
        <v>19</v>
      </c>
      <c r="N1614" s="169" t="s">
        <v>41</v>
      </c>
      <c r="O1614" s="36"/>
      <c r="P1614" s="170">
        <f>O1614*H1614</f>
        <v>0</v>
      </c>
      <c r="Q1614" s="170">
        <v>0</v>
      </c>
      <c r="R1614" s="170">
        <f>Q1614*H1614</f>
        <v>0</v>
      </c>
      <c r="S1614" s="170">
        <v>0</v>
      </c>
      <c r="T1614" s="171">
        <f>S1614*H1614</f>
        <v>0</v>
      </c>
      <c r="AR1614" s="18" t="s">
        <v>253</v>
      </c>
      <c r="AT1614" s="18" t="s">
        <v>133</v>
      </c>
      <c r="AU1614" s="18" t="s">
        <v>77</v>
      </c>
      <c r="AY1614" s="18" t="s">
        <v>131</v>
      </c>
      <c r="BE1614" s="172">
        <f>IF(N1614="základní",J1614,0)</f>
        <v>0</v>
      </c>
      <c r="BF1614" s="172">
        <f>IF(N1614="snížená",J1614,0)</f>
        <v>0</v>
      </c>
      <c r="BG1614" s="172">
        <f>IF(N1614="zákl. přenesená",J1614,0)</f>
        <v>0</v>
      </c>
      <c r="BH1614" s="172">
        <f>IF(N1614="sníž. přenesená",J1614,0)</f>
        <v>0</v>
      </c>
      <c r="BI1614" s="172">
        <f>IF(N1614="nulová",J1614,0)</f>
        <v>0</v>
      </c>
      <c r="BJ1614" s="18" t="s">
        <v>74</v>
      </c>
      <c r="BK1614" s="172">
        <f>ROUND(I1614*H1614,2)</f>
        <v>0</v>
      </c>
      <c r="BL1614" s="18" t="s">
        <v>253</v>
      </c>
      <c r="BM1614" s="18" t="s">
        <v>2017</v>
      </c>
    </row>
    <row r="1615" spans="2:47" s="1" customFormat="1" ht="13.5">
      <c r="B1615" s="35"/>
      <c r="D1615" s="174" t="s">
        <v>228</v>
      </c>
      <c r="F1615" s="203" t="s">
        <v>2018</v>
      </c>
      <c r="I1615" s="134"/>
      <c r="L1615" s="35"/>
      <c r="M1615" s="64"/>
      <c r="N1615" s="36"/>
      <c r="O1615" s="36"/>
      <c r="P1615" s="36"/>
      <c r="Q1615" s="36"/>
      <c r="R1615" s="36"/>
      <c r="S1615" s="36"/>
      <c r="T1615" s="65"/>
      <c r="AT1615" s="18" t="s">
        <v>228</v>
      </c>
      <c r="AU1615" s="18" t="s">
        <v>77</v>
      </c>
    </row>
    <row r="1616" spans="2:51" s="11" customFormat="1" ht="13.5">
      <c r="B1616" s="173"/>
      <c r="D1616" s="174" t="s">
        <v>140</v>
      </c>
      <c r="E1616" s="175" t="s">
        <v>19</v>
      </c>
      <c r="F1616" s="176" t="s">
        <v>1972</v>
      </c>
      <c r="H1616" s="177" t="s">
        <v>19</v>
      </c>
      <c r="I1616" s="178"/>
      <c r="L1616" s="173"/>
      <c r="M1616" s="179"/>
      <c r="N1616" s="180"/>
      <c r="O1616" s="180"/>
      <c r="P1616" s="180"/>
      <c r="Q1616" s="180"/>
      <c r="R1616" s="180"/>
      <c r="S1616" s="180"/>
      <c r="T1616" s="181"/>
      <c r="AT1616" s="177" t="s">
        <v>140</v>
      </c>
      <c r="AU1616" s="177" t="s">
        <v>77</v>
      </c>
      <c r="AV1616" s="11" t="s">
        <v>74</v>
      </c>
      <c r="AW1616" s="11" t="s">
        <v>34</v>
      </c>
      <c r="AX1616" s="11" t="s">
        <v>70</v>
      </c>
      <c r="AY1616" s="177" t="s">
        <v>131</v>
      </c>
    </row>
    <row r="1617" spans="2:51" s="12" customFormat="1" ht="13.5">
      <c r="B1617" s="182"/>
      <c r="D1617" s="174" t="s">
        <v>140</v>
      </c>
      <c r="E1617" s="183" t="s">
        <v>19</v>
      </c>
      <c r="F1617" s="184" t="s">
        <v>138</v>
      </c>
      <c r="H1617" s="185">
        <v>4</v>
      </c>
      <c r="I1617" s="186"/>
      <c r="L1617" s="182"/>
      <c r="M1617" s="187"/>
      <c r="N1617" s="188"/>
      <c r="O1617" s="188"/>
      <c r="P1617" s="188"/>
      <c r="Q1617" s="188"/>
      <c r="R1617" s="188"/>
      <c r="S1617" s="188"/>
      <c r="T1617" s="189"/>
      <c r="AT1617" s="183" t="s">
        <v>140</v>
      </c>
      <c r="AU1617" s="183" t="s">
        <v>77</v>
      </c>
      <c r="AV1617" s="12" t="s">
        <v>77</v>
      </c>
      <c r="AW1617" s="12" t="s">
        <v>34</v>
      </c>
      <c r="AX1617" s="12" t="s">
        <v>70</v>
      </c>
      <c r="AY1617" s="183" t="s">
        <v>131</v>
      </c>
    </row>
    <row r="1618" spans="2:51" s="13" customFormat="1" ht="13.5">
      <c r="B1618" s="190"/>
      <c r="D1618" s="191" t="s">
        <v>140</v>
      </c>
      <c r="E1618" s="192" t="s">
        <v>19</v>
      </c>
      <c r="F1618" s="193" t="s">
        <v>143</v>
      </c>
      <c r="H1618" s="194">
        <v>4</v>
      </c>
      <c r="I1618" s="195"/>
      <c r="L1618" s="190"/>
      <c r="M1618" s="196"/>
      <c r="N1618" s="197"/>
      <c r="O1618" s="197"/>
      <c r="P1618" s="197"/>
      <c r="Q1618" s="197"/>
      <c r="R1618" s="197"/>
      <c r="S1618" s="197"/>
      <c r="T1618" s="198"/>
      <c r="AT1618" s="199" t="s">
        <v>140</v>
      </c>
      <c r="AU1618" s="199" t="s">
        <v>77</v>
      </c>
      <c r="AV1618" s="13" t="s">
        <v>138</v>
      </c>
      <c r="AW1618" s="13" t="s">
        <v>34</v>
      </c>
      <c r="AX1618" s="13" t="s">
        <v>74</v>
      </c>
      <c r="AY1618" s="199" t="s">
        <v>131</v>
      </c>
    </row>
    <row r="1619" spans="2:65" s="1" customFormat="1" ht="22.5" customHeight="1">
      <c r="B1619" s="160"/>
      <c r="C1619" s="161" t="s">
        <v>2019</v>
      </c>
      <c r="D1619" s="161" t="s">
        <v>133</v>
      </c>
      <c r="E1619" s="162" t="s">
        <v>2020</v>
      </c>
      <c r="F1619" s="163" t="s">
        <v>2021</v>
      </c>
      <c r="G1619" s="164" t="s">
        <v>256</v>
      </c>
      <c r="H1619" s="165">
        <v>5</v>
      </c>
      <c r="I1619" s="166"/>
      <c r="J1619" s="167">
        <f>ROUND(I1619*H1619,2)</f>
        <v>0</v>
      </c>
      <c r="K1619" s="163" t="s">
        <v>137</v>
      </c>
      <c r="L1619" s="35"/>
      <c r="M1619" s="168" t="s">
        <v>19</v>
      </c>
      <c r="N1619" s="169" t="s">
        <v>41</v>
      </c>
      <c r="O1619" s="36"/>
      <c r="P1619" s="170">
        <f>O1619*H1619</f>
        <v>0</v>
      </c>
      <c r="Q1619" s="170">
        <v>0</v>
      </c>
      <c r="R1619" s="170">
        <f>Q1619*H1619</f>
        <v>0</v>
      </c>
      <c r="S1619" s="170">
        <v>0</v>
      </c>
      <c r="T1619" s="171">
        <f>S1619*H1619</f>
        <v>0</v>
      </c>
      <c r="AR1619" s="18" t="s">
        <v>253</v>
      </c>
      <c r="AT1619" s="18" t="s">
        <v>133</v>
      </c>
      <c r="AU1619" s="18" t="s">
        <v>77</v>
      </c>
      <c r="AY1619" s="18" t="s">
        <v>131</v>
      </c>
      <c r="BE1619" s="172">
        <f>IF(N1619="základní",J1619,0)</f>
        <v>0</v>
      </c>
      <c r="BF1619" s="172">
        <f>IF(N1619="snížená",J1619,0)</f>
        <v>0</v>
      </c>
      <c r="BG1619" s="172">
        <f>IF(N1619="zákl. přenesená",J1619,0)</f>
        <v>0</v>
      </c>
      <c r="BH1619" s="172">
        <f>IF(N1619="sníž. přenesená",J1619,0)</f>
        <v>0</v>
      </c>
      <c r="BI1619" s="172">
        <f>IF(N1619="nulová",J1619,0)</f>
        <v>0</v>
      </c>
      <c r="BJ1619" s="18" t="s">
        <v>74</v>
      </c>
      <c r="BK1619" s="172">
        <f>ROUND(I1619*H1619,2)</f>
        <v>0</v>
      </c>
      <c r="BL1619" s="18" t="s">
        <v>253</v>
      </c>
      <c r="BM1619" s="18" t="s">
        <v>2022</v>
      </c>
    </row>
    <row r="1620" spans="2:47" s="1" customFormat="1" ht="13.5">
      <c r="B1620" s="35"/>
      <c r="D1620" s="174" t="s">
        <v>228</v>
      </c>
      <c r="F1620" s="203" t="s">
        <v>2023</v>
      </c>
      <c r="I1620" s="134"/>
      <c r="L1620" s="35"/>
      <c r="M1620" s="64"/>
      <c r="N1620" s="36"/>
      <c r="O1620" s="36"/>
      <c r="P1620" s="36"/>
      <c r="Q1620" s="36"/>
      <c r="R1620" s="36"/>
      <c r="S1620" s="36"/>
      <c r="T1620" s="65"/>
      <c r="AT1620" s="18" t="s">
        <v>228</v>
      </c>
      <c r="AU1620" s="18" t="s">
        <v>77</v>
      </c>
    </row>
    <row r="1621" spans="2:51" s="11" customFormat="1" ht="13.5">
      <c r="B1621" s="173"/>
      <c r="D1621" s="174" t="s">
        <v>140</v>
      </c>
      <c r="E1621" s="175" t="s">
        <v>19</v>
      </c>
      <c r="F1621" s="176" t="s">
        <v>1972</v>
      </c>
      <c r="H1621" s="177" t="s">
        <v>19</v>
      </c>
      <c r="I1621" s="178"/>
      <c r="L1621" s="173"/>
      <c r="M1621" s="179"/>
      <c r="N1621" s="180"/>
      <c r="O1621" s="180"/>
      <c r="P1621" s="180"/>
      <c r="Q1621" s="180"/>
      <c r="R1621" s="180"/>
      <c r="S1621" s="180"/>
      <c r="T1621" s="181"/>
      <c r="AT1621" s="177" t="s">
        <v>140</v>
      </c>
      <c r="AU1621" s="177" t="s">
        <v>77</v>
      </c>
      <c r="AV1621" s="11" t="s">
        <v>74</v>
      </c>
      <c r="AW1621" s="11" t="s">
        <v>34</v>
      </c>
      <c r="AX1621" s="11" t="s">
        <v>70</v>
      </c>
      <c r="AY1621" s="177" t="s">
        <v>131</v>
      </c>
    </row>
    <row r="1622" spans="2:51" s="12" customFormat="1" ht="13.5">
      <c r="B1622" s="182"/>
      <c r="D1622" s="174" t="s">
        <v>140</v>
      </c>
      <c r="E1622" s="183" t="s">
        <v>19</v>
      </c>
      <c r="F1622" s="184" t="s">
        <v>149</v>
      </c>
      <c r="H1622" s="185">
        <v>3</v>
      </c>
      <c r="I1622" s="186"/>
      <c r="L1622" s="182"/>
      <c r="M1622" s="187"/>
      <c r="N1622" s="188"/>
      <c r="O1622" s="188"/>
      <c r="P1622" s="188"/>
      <c r="Q1622" s="188"/>
      <c r="R1622" s="188"/>
      <c r="S1622" s="188"/>
      <c r="T1622" s="189"/>
      <c r="AT1622" s="183" t="s">
        <v>140</v>
      </c>
      <c r="AU1622" s="183" t="s">
        <v>77</v>
      </c>
      <c r="AV1622" s="12" t="s">
        <v>77</v>
      </c>
      <c r="AW1622" s="12" t="s">
        <v>34</v>
      </c>
      <c r="AX1622" s="12" t="s">
        <v>70</v>
      </c>
      <c r="AY1622" s="183" t="s">
        <v>131</v>
      </c>
    </row>
    <row r="1623" spans="2:51" s="11" customFormat="1" ht="13.5">
      <c r="B1623" s="173"/>
      <c r="D1623" s="174" t="s">
        <v>140</v>
      </c>
      <c r="E1623" s="175" t="s">
        <v>19</v>
      </c>
      <c r="F1623" s="176" t="s">
        <v>1965</v>
      </c>
      <c r="H1623" s="177" t="s">
        <v>19</v>
      </c>
      <c r="I1623" s="178"/>
      <c r="L1623" s="173"/>
      <c r="M1623" s="179"/>
      <c r="N1623" s="180"/>
      <c r="O1623" s="180"/>
      <c r="P1623" s="180"/>
      <c r="Q1623" s="180"/>
      <c r="R1623" s="180"/>
      <c r="S1623" s="180"/>
      <c r="T1623" s="181"/>
      <c r="AT1623" s="177" t="s">
        <v>140</v>
      </c>
      <c r="AU1623" s="177" t="s">
        <v>77</v>
      </c>
      <c r="AV1623" s="11" t="s">
        <v>74</v>
      </c>
      <c r="AW1623" s="11" t="s">
        <v>34</v>
      </c>
      <c r="AX1623" s="11" t="s">
        <v>70</v>
      </c>
      <c r="AY1623" s="177" t="s">
        <v>131</v>
      </c>
    </row>
    <row r="1624" spans="2:51" s="12" customFormat="1" ht="13.5">
      <c r="B1624" s="182"/>
      <c r="D1624" s="174" t="s">
        <v>140</v>
      </c>
      <c r="E1624" s="183" t="s">
        <v>19</v>
      </c>
      <c r="F1624" s="184" t="s">
        <v>77</v>
      </c>
      <c r="H1624" s="185">
        <v>2</v>
      </c>
      <c r="I1624" s="186"/>
      <c r="L1624" s="182"/>
      <c r="M1624" s="187"/>
      <c r="N1624" s="188"/>
      <c r="O1624" s="188"/>
      <c r="P1624" s="188"/>
      <c r="Q1624" s="188"/>
      <c r="R1624" s="188"/>
      <c r="S1624" s="188"/>
      <c r="T1624" s="189"/>
      <c r="AT1624" s="183" t="s">
        <v>140</v>
      </c>
      <c r="AU1624" s="183" t="s">
        <v>77</v>
      </c>
      <c r="AV1624" s="12" t="s">
        <v>77</v>
      </c>
      <c r="AW1624" s="12" t="s">
        <v>34</v>
      </c>
      <c r="AX1624" s="12" t="s">
        <v>70</v>
      </c>
      <c r="AY1624" s="183" t="s">
        <v>131</v>
      </c>
    </row>
    <row r="1625" spans="2:51" s="13" customFormat="1" ht="13.5">
      <c r="B1625" s="190"/>
      <c r="D1625" s="191" t="s">
        <v>140</v>
      </c>
      <c r="E1625" s="192" t="s">
        <v>19</v>
      </c>
      <c r="F1625" s="193" t="s">
        <v>143</v>
      </c>
      <c r="H1625" s="194">
        <v>5</v>
      </c>
      <c r="I1625" s="195"/>
      <c r="L1625" s="190"/>
      <c r="M1625" s="196"/>
      <c r="N1625" s="197"/>
      <c r="O1625" s="197"/>
      <c r="P1625" s="197"/>
      <c r="Q1625" s="197"/>
      <c r="R1625" s="197"/>
      <c r="S1625" s="197"/>
      <c r="T1625" s="198"/>
      <c r="AT1625" s="199" t="s">
        <v>140</v>
      </c>
      <c r="AU1625" s="199" t="s">
        <v>77</v>
      </c>
      <c r="AV1625" s="13" t="s">
        <v>138</v>
      </c>
      <c r="AW1625" s="13" t="s">
        <v>34</v>
      </c>
      <c r="AX1625" s="13" t="s">
        <v>74</v>
      </c>
      <c r="AY1625" s="199" t="s">
        <v>131</v>
      </c>
    </row>
    <row r="1626" spans="2:65" s="1" customFormat="1" ht="22.5" customHeight="1">
      <c r="B1626" s="160"/>
      <c r="C1626" s="161" t="s">
        <v>2024</v>
      </c>
      <c r="D1626" s="161" t="s">
        <v>133</v>
      </c>
      <c r="E1626" s="162" t="s">
        <v>2025</v>
      </c>
      <c r="F1626" s="163" t="s">
        <v>2026</v>
      </c>
      <c r="G1626" s="164" t="s">
        <v>1035</v>
      </c>
      <c r="H1626" s="224"/>
      <c r="I1626" s="166"/>
      <c r="J1626" s="167">
        <f>ROUND(I1626*H1626,2)</f>
        <v>0</v>
      </c>
      <c r="K1626" s="163" t="s">
        <v>137</v>
      </c>
      <c r="L1626" s="35"/>
      <c r="M1626" s="168" t="s">
        <v>19</v>
      </c>
      <c r="N1626" s="169" t="s">
        <v>41</v>
      </c>
      <c r="O1626" s="36"/>
      <c r="P1626" s="170">
        <f>O1626*H1626</f>
        <v>0</v>
      </c>
      <c r="Q1626" s="170">
        <v>0</v>
      </c>
      <c r="R1626" s="170">
        <f>Q1626*H1626</f>
        <v>0</v>
      </c>
      <c r="S1626" s="170">
        <v>0</v>
      </c>
      <c r="T1626" s="171">
        <f>S1626*H1626</f>
        <v>0</v>
      </c>
      <c r="AR1626" s="18" t="s">
        <v>253</v>
      </c>
      <c r="AT1626" s="18" t="s">
        <v>133</v>
      </c>
      <c r="AU1626" s="18" t="s">
        <v>77</v>
      </c>
      <c r="AY1626" s="18" t="s">
        <v>131</v>
      </c>
      <c r="BE1626" s="172">
        <f>IF(N1626="základní",J1626,0)</f>
        <v>0</v>
      </c>
      <c r="BF1626" s="172">
        <f>IF(N1626="snížená",J1626,0)</f>
        <v>0</v>
      </c>
      <c r="BG1626" s="172">
        <f>IF(N1626="zákl. přenesená",J1626,0)</f>
        <v>0</v>
      </c>
      <c r="BH1626" s="172">
        <f>IF(N1626="sníž. přenesená",J1626,0)</f>
        <v>0</v>
      </c>
      <c r="BI1626" s="172">
        <f>IF(N1626="nulová",J1626,0)</f>
        <v>0</v>
      </c>
      <c r="BJ1626" s="18" t="s">
        <v>74</v>
      </c>
      <c r="BK1626" s="172">
        <f>ROUND(I1626*H1626,2)</f>
        <v>0</v>
      </c>
      <c r="BL1626" s="18" t="s">
        <v>253</v>
      </c>
      <c r="BM1626" s="18" t="s">
        <v>2027</v>
      </c>
    </row>
    <row r="1627" spans="2:47" s="1" customFormat="1" ht="27">
      <c r="B1627" s="35"/>
      <c r="D1627" s="174" t="s">
        <v>228</v>
      </c>
      <c r="F1627" s="203" t="s">
        <v>2028</v>
      </c>
      <c r="I1627" s="134"/>
      <c r="L1627" s="35"/>
      <c r="M1627" s="64"/>
      <c r="N1627" s="36"/>
      <c r="O1627" s="36"/>
      <c r="P1627" s="36"/>
      <c r="Q1627" s="36"/>
      <c r="R1627" s="36"/>
      <c r="S1627" s="36"/>
      <c r="T1627" s="65"/>
      <c r="AT1627" s="18" t="s">
        <v>228</v>
      </c>
      <c r="AU1627" s="18" t="s">
        <v>77</v>
      </c>
    </row>
    <row r="1628" spans="2:63" s="10" customFormat="1" ht="29.25" customHeight="1">
      <c r="B1628" s="146"/>
      <c r="D1628" s="157" t="s">
        <v>69</v>
      </c>
      <c r="E1628" s="158" t="s">
        <v>2029</v>
      </c>
      <c r="F1628" s="158" t="s">
        <v>2030</v>
      </c>
      <c r="I1628" s="149"/>
      <c r="J1628" s="159">
        <f>BK1628</f>
        <v>0</v>
      </c>
      <c r="L1628" s="146"/>
      <c r="M1628" s="151"/>
      <c r="N1628" s="152"/>
      <c r="O1628" s="152"/>
      <c r="P1628" s="153">
        <f>SUM(P1629:P1719)</f>
        <v>0</v>
      </c>
      <c r="Q1628" s="152"/>
      <c r="R1628" s="153">
        <f>SUM(R1629:R1719)</f>
        <v>5.793754800000001</v>
      </c>
      <c r="S1628" s="152"/>
      <c r="T1628" s="154">
        <f>SUM(T1629:T1719)</f>
        <v>0.066025</v>
      </c>
      <c r="AR1628" s="147" t="s">
        <v>77</v>
      </c>
      <c r="AT1628" s="155" t="s">
        <v>69</v>
      </c>
      <c r="AU1628" s="155" t="s">
        <v>74</v>
      </c>
      <c r="AY1628" s="147" t="s">
        <v>131</v>
      </c>
      <c r="BK1628" s="156">
        <f>SUM(BK1629:BK1719)</f>
        <v>0</v>
      </c>
    </row>
    <row r="1629" spans="2:65" s="1" customFormat="1" ht="22.5" customHeight="1">
      <c r="B1629" s="160"/>
      <c r="C1629" s="161" t="s">
        <v>2031</v>
      </c>
      <c r="D1629" s="161" t="s">
        <v>133</v>
      </c>
      <c r="E1629" s="162" t="s">
        <v>2032</v>
      </c>
      <c r="F1629" s="163" t="s">
        <v>2033</v>
      </c>
      <c r="G1629" s="164" t="s">
        <v>212</v>
      </c>
      <c r="H1629" s="165">
        <v>120</v>
      </c>
      <c r="I1629" s="166"/>
      <c r="J1629" s="167">
        <f>ROUND(I1629*H1629,2)</f>
        <v>0</v>
      </c>
      <c r="K1629" s="163" t="s">
        <v>137</v>
      </c>
      <c r="L1629" s="35"/>
      <c r="M1629" s="168" t="s">
        <v>19</v>
      </c>
      <c r="N1629" s="169" t="s">
        <v>41</v>
      </c>
      <c r="O1629" s="36"/>
      <c r="P1629" s="170">
        <f>O1629*H1629</f>
        <v>0</v>
      </c>
      <c r="Q1629" s="170">
        <v>0.04349</v>
      </c>
      <c r="R1629" s="170">
        <f>Q1629*H1629</f>
        <v>5.2188</v>
      </c>
      <c r="S1629" s="170">
        <v>0</v>
      </c>
      <c r="T1629" s="171">
        <f>S1629*H1629</f>
        <v>0</v>
      </c>
      <c r="AR1629" s="18" t="s">
        <v>253</v>
      </c>
      <c r="AT1629" s="18" t="s">
        <v>133</v>
      </c>
      <c r="AU1629" s="18" t="s">
        <v>77</v>
      </c>
      <c r="AY1629" s="18" t="s">
        <v>131</v>
      </c>
      <c r="BE1629" s="172">
        <f>IF(N1629="základní",J1629,0)</f>
        <v>0</v>
      </c>
      <c r="BF1629" s="172">
        <f>IF(N1629="snížená",J1629,0)</f>
        <v>0</v>
      </c>
      <c r="BG1629" s="172">
        <f>IF(N1629="zákl. přenesená",J1629,0)</f>
        <v>0</v>
      </c>
      <c r="BH1629" s="172">
        <f>IF(N1629="sníž. přenesená",J1629,0)</f>
        <v>0</v>
      </c>
      <c r="BI1629" s="172">
        <f>IF(N1629="nulová",J1629,0)</f>
        <v>0</v>
      </c>
      <c r="BJ1629" s="18" t="s">
        <v>74</v>
      </c>
      <c r="BK1629" s="172">
        <f>ROUND(I1629*H1629,2)</f>
        <v>0</v>
      </c>
      <c r="BL1629" s="18" t="s">
        <v>253</v>
      </c>
      <c r="BM1629" s="18" t="s">
        <v>2034</v>
      </c>
    </row>
    <row r="1630" spans="2:47" s="1" customFormat="1" ht="13.5">
      <c r="B1630" s="35"/>
      <c r="D1630" s="174" t="s">
        <v>228</v>
      </c>
      <c r="F1630" s="203" t="s">
        <v>2035</v>
      </c>
      <c r="I1630" s="134"/>
      <c r="L1630" s="35"/>
      <c r="M1630" s="64"/>
      <c r="N1630" s="36"/>
      <c r="O1630" s="36"/>
      <c r="P1630" s="36"/>
      <c r="Q1630" s="36"/>
      <c r="R1630" s="36"/>
      <c r="S1630" s="36"/>
      <c r="T1630" s="65"/>
      <c r="AT1630" s="18" t="s">
        <v>228</v>
      </c>
      <c r="AU1630" s="18" t="s">
        <v>77</v>
      </c>
    </row>
    <row r="1631" spans="2:51" s="11" customFormat="1" ht="13.5">
      <c r="B1631" s="173"/>
      <c r="D1631" s="174" t="s">
        <v>140</v>
      </c>
      <c r="E1631" s="175" t="s">
        <v>19</v>
      </c>
      <c r="F1631" s="176" t="s">
        <v>1676</v>
      </c>
      <c r="H1631" s="177" t="s">
        <v>19</v>
      </c>
      <c r="I1631" s="178"/>
      <c r="L1631" s="173"/>
      <c r="M1631" s="179"/>
      <c r="N1631" s="180"/>
      <c r="O1631" s="180"/>
      <c r="P1631" s="180"/>
      <c r="Q1631" s="180"/>
      <c r="R1631" s="180"/>
      <c r="S1631" s="180"/>
      <c r="T1631" s="181"/>
      <c r="AT1631" s="177" t="s">
        <v>140</v>
      </c>
      <c r="AU1631" s="177" t="s">
        <v>77</v>
      </c>
      <c r="AV1631" s="11" t="s">
        <v>74</v>
      </c>
      <c r="AW1631" s="11" t="s">
        <v>34</v>
      </c>
      <c r="AX1631" s="11" t="s">
        <v>70</v>
      </c>
      <c r="AY1631" s="177" t="s">
        <v>131</v>
      </c>
    </row>
    <row r="1632" spans="2:51" s="12" customFormat="1" ht="13.5">
      <c r="B1632" s="182"/>
      <c r="D1632" s="174" t="s">
        <v>140</v>
      </c>
      <c r="E1632" s="183" t="s">
        <v>19</v>
      </c>
      <c r="F1632" s="184" t="s">
        <v>987</v>
      </c>
      <c r="H1632" s="185">
        <v>120</v>
      </c>
      <c r="I1632" s="186"/>
      <c r="L1632" s="182"/>
      <c r="M1632" s="187"/>
      <c r="N1632" s="188"/>
      <c r="O1632" s="188"/>
      <c r="P1632" s="188"/>
      <c r="Q1632" s="188"/>
      <c r="R1632" s="188"/>
      <c r="S1632" s="188"/>
      <c r="T1632" s="189"/>
      <c r="AT1632" s="183" t="s">
        <v>140</v>
      </c>
      <c r="AU1632" s="183" t="s">
        <v>77</v>
      </c>
      <c r="AV1632" s="12" t="s">
        <v>77</v>
      </c>
      <c r="AW1632" s="12" t="s">
        <v>34</v>
      </c>
      <c r="AX1632" s="12" t="s">
        <v>70</v>
      </c>
      <c r="AY1632" s="183" t="s">
        <v>131</v>
      </c>
    </row>
    <row r="1633" spans="2:51" s="13" customFormat="1" ht="13.5">
      <c r="B1633" s="190"/>
      <c r="D1633" s="191" t="s">
        <v>140</v>
      </c>
      <c r="E1633" s="192" t="s">
        <v>19</v>
      </c>
      <c r="F1633" s="193" t="s">
        <v>143</v>
      </c>
      <c r="H1633" s="194">
        <v>120</v>
      </c>
      <c r="I1633" s="195"/>
      <c r="L1633" s="190"/>
      <c r="M1633" s="196"/>
      <c r="N1633" s="197"/>
      <c r="O1633" s="197"/>
      <c r="P1633" s="197"/>
      <c r="Q1633" s="197"/>
      <c r="R1633" s="197"/>
      <c r="S1633" s="197"/>
      <c r="T1633" s="198"/>
      <c r="AT1633" s="199" t="s">
        <v>140</v>
      </c>
      <c r="AU1633" s="199" t="s">
        <v>77</v>
      </c>
      <c r="AV1633" s="13" t="s">
        <v>138</v>
      </c>
      <c r="AW1633" s="13" t="s">
        <v>34</v>
      </c>
      <c r="AX1633" s="13" t="s">
        <v>74</v>
      </c>
      <c r="AY1633" s="199" t="s">
        <v>131</v>
      </c>
    </row>
    <row r="1634" spans="2:65" s="1" customFormat="1" ht="22.5" customHeight="1">
      <c r="B1634" s="160"/>
      <c r="C1634" s="161" t="s">
        <v>2036</v>
      </c>
      <c r="D1634" s="161" t="s">
        <v>133</v>
      </c>
      <c r="E1634" s="162" t="s">
        <v>2037</v>
      </c>
      <c r="F1634" s="163" t="s">
        <v>2038</v>
      </c>
      <c r="G1634" s="164" t="s">
        <v>488</v>
      </c>
      <c r="H1634" s="165">
        <v>27</v>
      </c>
      <c r="I1634" s="166"/>
      <c r="J1634" s="167">
        <f>ROUND(I1634*H1634,2)</f>
        <v>0</v>
      </c>
      <c r="K1634" s="163" t="s">
        <v>137</v>
      </c>
      <c r="L1634" s="35"/>
      <c r="M1634" s="168" t="s">
        <v>19</v>
      </c>
      <c r="N1634" s="169" t="s">
        <v>41</v>
      </c>
      <c r="O1634" s="36"/>
      <c r="P1634" s="170">
        <f>O1634*H1634</f>
        <v>0</v>
      </c>
      <c r="Q1634" s="170">
        <v>0.00011</v>
      </c>
      <c r="R1634" s="170">
        <f>Q1634*H1634</f>
        <v>0.00297</v>
      </c>
      <c r="S1634" s="170">
        <v>0</v>
      </c>
      <c r="T1634" s="171">
        <f>S1634*H1634</f>
        <v>0</v>
      </c>
      <c r="AR1634" s="18" t="s">
        <v>253</v>
      </c>
      <c r="AT1634" s="18" t="s">
        <v>133</v>
      </c>
      <c r="AU1634" s="18" t="s">
        <v>77</v>
      </c>
      <c r="AY1634" s="18" t="s">
        <v>131</v>
      </c>
      <c r="BE1634" s="172">
        <f>IF(N1634="základní",J1634,0)</f>
        <v>0</v>
      </c>
      <c r="BF1634" s="172">
        <f>IF(N1634="snížená",J1634,0)</f>
        <v>0</v>
      </c>
      <c r="BG1634" s="172">
        <f>IF(N1634="zákl. přenesená",J1634,0)</f>
        <v>0</v>
      </c>
      <c r="BH1634" s="172">
        <f>IF(N1634="sníž. přenesená",J1634,0)</f>
        <v>0</v>
      </c>
      <c r="BI1634" s="172">
        <f>IF(N1634="nulová",J1634,0)</f>
        <v>0</v>
      </c>
      <c r="BJ1634" s="18" t="s">
        <v>74</v>
      </c>
      <c r="BK1634" s="172">
        <f>ROUND(I1634*H1634,2)</f>
        <v>0</v>
      </c>
      <c r="BL1634" s="18" t="s">
        <v>253</v>
      </c>
      <c r="BM1634" s="18" t="s">
        <v>2039</v>
      </c>
    </row>
    <row r="1635" spans="2:47" s="1" customFormat="1" ht="13.5">
      <c r="B1635" s="35"/>
      <c r="D1635" s="174" t="s">
        <v>228</v>
      </c>
      <c r="F1635" s="203" t="s">
        <v>2040</v>
      </c>
      <c r="I1635" s="134"/>
      <c r="L1635" s="35"/>
      <c r="M1635" s="64"/>
      <c r="N1635" s="36"/>
      <c r="O1635" s="36"/>
      <c r="P1635" s="36"/>
      <c r="Q1635" s="36"/>
      <c r="R1635" s="36"/>
      <c r="S1635" s="36"/>
      <c r="T1635" s="65"/>
      <c r="AT1635" s="18" t="s">
        <v>228</v>
      </c>
      <c r="AU1635" s="18" t="s">
        <v>77</v>
      </c>
    </row>
    <row r="1636" spans="2:51" s="11" customFormat="1" ht="13.5">
      <c r="B1636" s="173"/>
      <c r="D1636" s="174" t="s">
        <v>140</v>
      </c>
      <c r="E1636" s="175" t="s">
        <v>19</v>
      </c>
      <c r="F1636" s="176" t="s">
        <v>2041</v>
      </c>
      <c r="H1636" s="177" t="s">
        <v>19</v>
      </c>
      <c r="I1636" s="178"/>
      <c r="L1636" s="173"/>
      <c r="M1636" s="179"/>
      <c r="N1636" s="180"/>
      <c r="O1636" s="180"/>
      <c r="P1636" s="180"/>
      <c r="Q1636" s="180"/>
      <c r="R1636" s="180"/>
      <c r="S1636" s="180"/>
      <c r="T1636" s="181"/>
      <c r="AT1636" s="177" t="s">
        <v>140</v>
      </c>
      <c r="AU1636" s="177" t="s">
        <v>77</v>
      </c>
      <c r="AV1636" s="11" t="s">
        <v>74</v>
      </c>
      <c r="AW1636" s="11" t="s">
        <v>34</v>
      </c>
      <c r="AX1636" s="11" t="s">
        <v>70</v>
      </c>
      <c r="AY1636" s="177" t="s">
        <v>131</v>
      </c>
    </row>
    <row r="1637" spans="2:51" s="12" customFormat="1" ht="13.5">
      <c r="B1637" s="182"/>
      <c r="D1637" s="174" t="s">
        <v>140</v>
      </c>
      <c r="E1637" s="183" t="s">
        <v>19</v>
      </c>
      <c r="F1637" s="184" t="s">
        <v>1966</v>
      </c>
      <c r="H1637" s="185">
        <v>4</v>
      </c>
      <c r="I1637" s="186"/>
      <c r="L1637" s="182"/>
      <c r="M1637" s="187"/>
      <c r="N1637" s="188"/>
      <c r="O1637" s="188"/>
      <c r="P1637" s="188"/>
      <c r="Q1637" s="188"/>
      <c r="R1637" s="188"/>
      <c r="S1637" s="188"/>
      <c r="T1637" s="189"/>
      <c r="AT1637" s="183" t="s">
        <v>140</v>
      </c>
      <c r="AU1637" s="183" t="s">
        <v>77</v>
      </c>
      <c r="AV1637" s="12" t="s">
        <v>77</v>
      </c>
      <c r="AW1637" s="12" t="s">
        <v>34</v>
      </c>
      <c r="AX1637" s="12" t="s">
        <v>70</v>
      </c>
      <c r="AY1637" s="183" t="s">
        <v>131</v>
      </c>
    </row>
    <row r="1638" spans="2:51" s="11" customFormat="1" ht="13.5">
      <c r="B1638" s="173"/>
      <c r="D1638" s="174" t="s">
        <v>140</v>
      </c>
      <c r="E1638" s="175" t="s">
        <v>19</v>
      </c>
      <c r="F1638" s="176" t="s">
        <v>2042</v>
      </c>
      <c r="H1638" s="177" t="s">
        <v>19</v>
      </c>
      <c r="I1638" s="178"/>
      <c r="L1638" s="173"/>
      <c r="M1638" s="179"/>
      <c r="N1638" s="180"/>
      <c r="O1638" s="180"/>
      <c r="P1638" s="180"/>
      <c r="Q1638" s="180"/>
      <c r="R1638" s="180"/>
      <c r="S1638" s="180"/>
      <c r="T1638" s="181"/>
      <c r="AT1638" s="177" t="s">
        <v>140</v>
      </c>
      <c r="AU1638" s="177" t="s">
        <v>77</v>
      </c>
      <c r="AV1638" s="11" t="s">
        <v>74</v>
      </c>
      <c r="AW1638" s="11" t="s">
        <v>34</v>
      </c>
      <c r="AX1638" s="11" t="s">
        <v>70</v>
      </c>
      <c r="AY1638" s="177" t="s">
        <v>131</v>
      </c>
    </row>
    <row r="1639" spans="2:51" s="12" customFormat="1" ht="13.5">
      <c r="B1639" s="182"/>
      <c r="D1639" s="174" t="s">
        <v>140</v>
      </c>
      <c r="E1639" s="183" t="s">
        <v>19</v>
      </c>
      <c r="F1639" s="184" t="s">
        <v>1973</v>
      </c>
      <c r="H1639" s="185">
        <v>23</v>
      </c>
      <c r="I1639" s="186"/>
      <c r="L1639" s="182"/>
      <c r="M1639" s="187"/>
      <c r="N1639" s="188"/>
      <c r="O1639" s="188"/>
      <c r="P1639" s="188"/>
      <c r="Q1639" s="188"/>
      <c r="R1639" s="188"/>
      <c r="S1639" s="188"/>
      <c r="T1639" s="189"/>
      <c r="AT1639" s="183" t="s">
        <v>140</v>
      </c>
      <c r="AU1639" s="183" t="s">
        <v>77</v>
      </c>
      <c r="AV1639" s="12" t="s">
        <v>77</v>
      </c>
      <c r="AW1639" s="12" t="s">
        <v>34</v>
      </c>
      <c r="AX1639" s="12" t="s">
        <v>70</v>
      </c>
      <c r="AY1639" s="183" t="s">
        <v>131</v>
      </c>
    </row>
    <row r="1640" spans="2:51" s="13" customFormat="1" ht="13.5">
      <c r="B1640" s="190"/>
      <c r="D1640" s="191" t="s">
        <v>140</v>
      </c>
      <c r="E1640" s="192" t="s">
        <v>19</v>
      </c>
      <c r="F1640" s="193" t="s">
        <v>143</v>
      </c>
      <c r="H1640" s="194">
        <v>27</v>
      </c>
      <c r="I1640" s="195"/>
      <c r="L1640" s="190"/>
      <c r="M1640" s="196"/>
      <c r="N1640" s="197"/>
      <c r="O1640" s="197"/>
      <c r="P1640" s="197"/>
      <c r="Q1640" s="197"/>
      <c r="R1640" s="197"/>
      <c r="S1640" s="197"/>
      <c r="T1640" s="198"/>
      <c r="AT1640" s="199" t="s">
        <v>140</v>
      </c>
      <c r="AU1640" s="199" t="s">
        <v>77</v>
      </c>
      <c r="AV1640" s="13" t="s">
        <v>138</v>
      </c>
      <c r="AW1640" s="13" t="s">
        <v>34</v>
      </c>
      <c r="AX1640" s="13" t="s">
        <v>74</v>
      </c>
      <c r="AY1640" s="199" t="s">
        <v>131</v>
      </c>
    </row>
    <row r="1641" spans="2:65" s="1" customFormat="1" ht="31.5" customHeight="1">
      <c r="B1641" s="160"/>
      <c r="C1641" s="161" t="s">
        <v>2043</v>
      </c>
      <c r="D1641" s="161" t="s">
        <v>133</v>
      </c>
      <c r="E1641" s="162" t="s">
        <v>2044</v>
      </c>
      <c r="F1641" s="163" t="s">
        <v>2045</v>
      </c>
      <c r="G1641" s="164" t="s">
        <v>488</v>
      </c>
      <c r="H1641" s="165">
        <v>14.24</v>
      </c>
      <c r="I1641" s="166"/>
      <c r="J1641" s="167">
        <f>ROUND(I1641*H1641,2)</f>
        <v>0</v>
      </c>
      <c r="K1641" s="163" t="s">
        <v>137</v>
      </c>
      <c r="L1641" s="35"/>
      <c r="M1641" s="168" t="s">
        <v>19</v>
      </c>
      <c r="N1641" s="169" t="s">
        <v>41</v>
      </c>
      <c r="O1641" s="36"/>
      <c r="P1641" s="170">
        <f>O1641*H1641</f>
        <v>0</v>
      </c>
      <c r="Q1641" s="170">
        <v>0.01147</v>
      </c>
      <c r="R1641" s="170">
        <f>Q1641*H1641</f>
        <v>0.1633328</v>
      </c>
      <c r="S1641" s="170">
        <v>0</v>
      </c>
      <c r="T1641" s="171">
        <f>S1641*H1641</f>
        <v>0</v>
      </c>
      <c r="AR1641" s="18" t="s">
        <v>253</v>
      </c>
      <c r="AT1641" s="18" t="s">
        <v>133</v>
      </c>
      <c r="AU1641" s="18" t="s">
        <v>77</v>
      </c>
      <c r="AY1641" s="18" t="s">
        <v>131</v>
      </c>
      <c r="BE1641" s="172">
        <f>IF(N1641="základní",J1641,0)</f>
        <v>0</v>
      </c>
      <c r="BF1641" s="172">
        <f>IF(N1641="snížená",J1641,0)</f>
        <v>0</v>
      </c>
      <c r="BG1641" s="172">
        <f>IF(N1641="zákl. přenesená",J1641,0)</f>
        <v>0</v>
      </c>
      <c r="BH1641" s="172">
        <f>IF(N1641="sníž. přenesená",J1641,0)</f>
        <v>0</v>
      </c>
      <c r="BI1641" s="172">
        <f>IF(N1641="nulová",J1641,0)</f>
        <v>0</v>
      </c>
      <c r="BJ1641" s="18" t="s">
        <v>74</v>
      </c>
      <c r="BK1641" s="172">
        <f>ROUND(I1641*H1641,2)</f>
        <v>0</v>
      </c>
      <c r="BL1641" s="18" t="s">
        <v>253</v>
      </c>
      <c r="BM1641" s="18" t="s">
        <v>2046</v>
      </c>
    </row>
    <row r="1642" spans="2:47" s="1" customFormat="1" ht="27">
      <c r="B1642" s="35"/>
      <c r="D1642" s="174" t="s">
        <v>228</v>
      </c>
      <c r="F1642" s="203" t="s">
        <v>2047</v>
      </c>
      <c r="I1642" s="134"/>
      <c r="L1642" s="35"/>
      <c r="M1642" s="64"/>
      <c r="N1642" s="36"/>
      <c r="O1642" s="36"/>
      <c r="P1642" s="36"/>
      <c r="Q1642" s="36"/>
      <c r="R1642" s="36"/>
      <c r="S1642" s="36"/>
      <c r="T1642" s="65"/>
      <c r="AT1642" s="18" t="s">
        <v>228</v>
      </c>
      <c r="AU1642" s="18" t="s">
        <v>77</v>
      </c>
    </row>
    <row r="1643" spans="2:51" s="11" customFormat="1" ht="13.5">
      <c r="B1643" s="173"/>
      <c r="D1643" s="174" t="s">
        <v>140</v>
      </c>
      <c r="E1643" s="175" t="s">
        <v>19</v>
      </c>
      <c r="F1643" s="176" t="s">
        <v>2048</v>
      </c>
      <c r="H1643" s="177" t="s">
        <v>19</v>
      </c>
      <c r="I1643" s="178"/>
      <c r="L1643" s="173"/>
      <c r="M1643" s="179"/>
      <c r="N1643" s="180"/>
      <c r="O1643" s="180"/>
      <c r="P1643" s="180"/>
      <c r="Q1643" s="180"/>
      <c r="R1643" s="180"/>
      <c r="S1643" s="180"/>
      <c r="T1643" s="181"/>
      <c r="AT1643" s="177" t="s">
        <v>140</v>
      </c>
      <c r="AU1643" s="177" t="s">
        <v>77</v>
      </c>
      <c r="AV1643" s="11" t="s">
        <v>74</v>
      </c>
      <c r="AW1643" s="11" t="s">
        <v>34</v>
      </c>
      <c r="AX1643" s="11" t="s">
        <v>70</v>
      </c>
      <c r="AY1643" s="177" t="s">
        <v>131</v>
      </c>
    </row>
    <row r="1644" spans="2:51" s="12" customFormat="1" ht="13.5">
      <c r="B1644" s="182"/>
      <c r="D1644" s="174" t="s">
        <v>140</v>
      </c>
      <c r="E1644" s="183" t="s">
        <v>19</v>
      </c>
      <c r="F1644" s="184" t="s">
        <v>2049</v>
      </c>
      <c r="H1644" s="185">
        <v>10.59</v>
      </c>
      <c r="I1644" s="186"/>
      <c r="L1644" s="182"/>
      <c r="M1644" s="187"/>
      <c r="N1644" s="188"/>
      <c r="O1644" s="188"/>
      <c r="P1644" s="188"/>
      <c r="Q1644" s="188"/>
      <c r="R1644" s="188"/>
      <c r="S1644" s="188"/>
      <c r="T1644" s="189"/>
      <c r="AT1644" s="183" t="s">
        <v>140</v>
      </c>
      <c r="AU1644" s="183" t="s">
        <v>77</v>
      </c>
      <c r="AV1644" s="12" t="s">
        <v>77</v>
      </c>
      <c r="AW1644" s="12" t="s">
        <v>34</v>
      </c>
      <c r="AX1644" s="12" t="s">
        <v>70</v>
      </c>
      <c r="AY1644" s="183" t="s">
        <v>131</v>
      </c>
    </row>
    <row r="1645" spans="2:51" s="11" customFormat="1" ht="13.5">
      <c r="B1645" s="173"/>
      <c r="D1645" s="174" t="s">
        <v>140</v>
      </c>
      <c r="E1645" s="175" t="s">
        <v>19</v>
      </c>
      <c r="F1645" s="176" t="s">
        <v>2050</v>
      </c>
      <c r="H1645" s="177" t="s">
        <v>19</v>
      </c>
      <c r="I1645" s="178"/>
      <c r="L1645" s="173"/>
      <c r="M1645" s="179"/>
      <c r="N1645" s="180"/>
      <c r="O1645" s="180"/>
      <c r="P1645" s="180"/>
      <c r="Q1645" s="180"/>
      <c r="R1645" s="180"/>
      <c r="S1645" s="180"/>
      <c r="T1645" s="181"/>
      <c r="AT1645" s="177" t="s">
        <v>140</v>
      </c>
      <c r="AU1645" s="177" t="s">
        <v>77</v>
      </c>
      <c r="AV1645" s="11" t="s">
        <v>74</v>
      </c>
      <c r="AW1645" s="11" t="s">
        <v>34</v>
      </c>
      <c r="AX1645" s="11" t="s">
        <v>70</v>
      </c>
      <c r="AY1645" s="177" t="s">
        <v>131</v>
      </c>
    </row>
    <row r="1646" spans="2:51" s="12" customFormat="1" ht="13.5">
      <c r="B1646" s="182"/>
      <c r="D1646" s="174" t="s">
        <v>140</v>
      </c>
      <c r="E1646" s="183" t="s">
        <v>19</v>
      </c>
      <c r="F1646" s="184" t="s">
        <v>2051</v>
      </c>
      <c r="H1646" s="185">
        <v>3.65</v>
      </c>
      <c r="I1646" s="186"/>
      <c r="L1646" s="182"/>
      <c r="M1646" s="187"/>
      <c r="N1646" s="188"/>
      <c r="O1646" s="188"/>
      <c r="P1646" s="188"/>
      <c r="Q1646" s="188"/>
      <c r="R1646" s="188"/>
      <c r="S1646" s="188"/>
      <c r="T1646" s="189"/>
      <c r="AT1646" s="183" t="s">
        <v>140</v>
      </c>
      <c r="AU1646" s="183" t="s">
        <v>77</v>
      </c>
      <c r="AV1646" s="12" t="s">
        <v>77</v>
      </c>
      <c r="AW1646" s="12" t="s">
        <v>34</v>
      </c>
      <c r="AX1646" s="12" t="s">
        <v>70</v>
      </c>
      <c r="AY1646" s="183" t="s">
        <v>131</v>
      </c>
    </row>
    <row r="1647" spans="2:51" s="13" customFormat="1" ht="13.5">
      <c r="B1647" s="190"/>
      <c r="D1647" s="191" t="s">
        <v>140</v>
      </c>
      <c r="E1647" s="192" t="s">
        <v>19</v>
      </c>
      <c r="F1647" s="193" t="s">
        <v>143</v>
      </c>
      <c r="H1647" s="194">
        <v>14.24</v>
      </c>
      <c r="I1647" s="195"/>
      <c r="L1647" s="190"/>
      <c r="M1647" s="196"/>
      <c r="N1647" s="197"/>
      <c r="O1647" s="197"/>
      <c r="P1647" s="197"/>
      <c r="Q1647" s="197"/>
      <c r="R1647" s="197"/>
      <c r="S1647" s="197"/>
      <c r="T1647" s="198"/>
      <c r="AT1647" s="199" t="s">
        <v>140</v>
      </c>
      <c r="AU1647" s="199" t="s">
        <v>77</v>
      </c>
      <c r="AV1647" s="13" t="s">
        <v>138</v>
      </c>
      <c r="AW1647" s="13" t="s">
        <v>34</v>
      </c>
      <c r="AX1647" s="13" t="s">
        <v>74</v>
      </c>
      <c r="AY1647" s="199" t="s">
        <v>131</v>
      </c>
    </row>
    <row r="1648" spans="2:65" s="1" customFormat="1" ht="22.5" customHeight="1">
      <c r="B1648" s="160"/>
      <c r="C1648" s="161" t="s">
        <v>2052</v>
      </c>
      <c r="D1648" s="161" t="s">
        <v>133</v>
      </c>
      <c r="E1648" s="162" t="s">
        <v>2053</v>
      </c>
      <c r="F1648" s="163" t="s">
        <v>2054</v>
      </c>
      <c r="G1648" s="164" t="s">
        <v>488</v>
      </c>
      <c r="H1648" s="165">
        <v>5</v>
      </c>
      <c r="I1648" s="166"/>
      <c r="J1648" s="167">
        <f>ROUND(I1648*H1648,2)</f>
        <v>0</v>
      </c>
      <c r="K1648" s="163" t="s">
        <v>137</v>
      </c>
      <c r="L1648" s="35"/>
      <c r="M1648" s="168" t="s">
        <v>19</v>
      </c>
      <c r="N1648" s="169" t="s">
        <v>41</v>
      </c>
      <c r="O1648" s="36"/>
      <c r="P1648" s="170">
        <f>O1648*H1648</f>
        <v>0</v>
      </c>
      <c r="Q1648" s="170">
        <v>4E-05</v>
      </c>
      <c r="R1648" s="170">
        <f>Q1648*H1648</f>
        <v>0.0002</v>
      </c>
      <c r="S1648" s="170">
        <v>0</v>
      </c>
      <c r="T1648" s="171">
        <f>S1648*H1648</f>
        <v>0</v>
      </c>
      <c r="AR1648" s="18" t="s">
        <v>253</v>
      </c>
      <c r="AT1648" s="18" t="s">
        <v>133</v>
      </c>
      <c r="AU1648" s="18" t="s">
        <v>77</v>
      </c>
      <c r="AY1648" s="18" t="s">
        <v>131</v>
      </c>
      <c r="BE1648" s="172">
        <f>IF(N1648="základní",J1648,0)</f>
        <v>0</v>
      </c>
      <c r="BF1648" s="172">
        <f>IF(N1648="snížená",J1648,0)</f>
        <v>0</v>
      </c>
      <c r="BG1648" s="172">
        <f>IF(N1648="zákl. přenesená",J1648,0)</f>
        <v>0</v>
      </c>
      <c r="BH1648" s="172">
        <f>IF(N1648="sníž. přenesená",J1648,0)</f>
        <v>0</v>
      </c>
      <c r="BI1648" s="172">
        <f>IF(N1648="nulová",J1648,0)</f>
        <v>0</v>
      </c>
      <c r="BJ1648" s="18" t="s">
        <v>74</v>
      </c>
      <c r="BK1648" s="172">
        <f>ROUND(I1648*H1648,2)</f>
        <v>0</v>
      </c>
      <c r="BL1648" s="18" t="s">
        <v>253</v>
      </c>
      <c r="BM1648" s="18" t="s">
        <v>2055</v>
      </c>
    </row>
    <row r="1649" spans="2:47" s="1" customFormat="1" ht="13.5">
      <c r="B1649" s="35"/>
      <c r="D1649" s="174" t="s">
        <v>228</v>
      </c>
      <c r="F1649" s="203" t="s">
        <v>2056</v>
      </c>
      <c r="I1649" s="134"/>
      <c r="L1649" s="35"/>
      <c r="M1649" s="64"/>
      <c r="N1649" s="36"/>
      <c r="O1649" s="36"/>
      <c r="P1649" s="36"/>
      <c r="Q1649" s="36"/>
      <c r="R1649" s="36"/>
      <c r="S1649" s="36"/>
      <c r="T1649" s="65"/>
      <c r="AT1649" s="18" t="s">
        <v>228</v>
      </c>
      <c r="AU1649" s="18" t="s">
        <v>77</v>
      </c>
    </row>
    <row r="1650" spans="2:51" s="11" customFormat="1" ht="13.5">
      <c r="B1650" s="173"/>
      <c r="D1650" s="174" t="s">
        <v>140</v>
      </c>
      <c r="E1650" s="175" t="s">
        <v>19</v>
      </c>
      <c r="F1650" s="176" t="s">
        <v>2057</v>
      </c>
      <c r="H1650" s="177" t="s">
        <v>19</v>
      </c>
      <c r="I1650" s="178"/>
      <c r="L1650" s="173"/>
      <c r="M1650" s="179"/>
      <c r="N1650" s="180"/>
      <c r="O1650" s="180"/>
      <c r="P1650" s="180"/>
      <c r="Q1650" s="180"/>
      <c r="R1650" s="180"/>
      <c r="S1650" s="180"/>
      <c r="T1650" s="181"/>
      <c r="AT1650" s="177" t="s">
        <v>140</v>
      </c>
      <c r="AU1650" s="177" t="s">
        <v>77</v>
      </c>
      <c r="AV1650" s="11" t="s">
        <v>74</v>
      </c>
      <c r="AW1650" s="11" t="s">
        <v>34</v>
      </c>
      <c r="AX1650" s="11" t="s">
        <v>70</v>
      </c>
      <c r="AY1650" s="177" t="s">
        <v>131</v>
      </c>
    </row>
    <row r="1651" spans="2:51" s="12" customFormat="1" ht="13.5">
      <c r="B1651" s="182"/>
      <c r="D1651" s="174" t="s">
        <v>140</v>
      </c>
      <c r="E1651" s="183" t="s">
        <v>19</v>
      </c>
      <c r="F1651" s="184" t="s">
        <v>2058</v>
      </c>
      <c r="H1651" s="185">
        <v>5</v>
      </c>
      <c r="I1651" s="186"/>
      <c r="L1651" s="182"/>
      <c r="M1651" s="187"/>
      <c r="N1651" s="188"/>
      <c r="O1651" s="188"/>
      <c r="P1651" s="188"/>
      <c r="Q1651" s="188"/>
      <c r="R1651" s="188"/>
      <c r="S1651" s="188"/>
      <c r="T1651" s="189"/>
      <c r="AT1651" s="183" t="s">
        <v>140</v>
      </c>
      <c r="AU1651" s="183" t="s">
        <v>77</v>
      </c>
      <c r="AV1651" s="12" t="s">
        <v>77</v>
      </c>
      <c r="AW1651" s="12" t="s">
        <v>34</v>
      </c>
      <c r="AX1651" s="12" t="s">
        <v>70</v>
      </c>
      <c r="AY1651" s="183" t="s">
        <v>131</v>
      </c>
    </row>
    <row r="1652" spans="2:51" s="13" customFormat="1" ht="13.5">
      <c r="B1652" s="190"/>
      <c r="D1652" s="191" t="s">
        <v>140</v>
      </c>
      <c r="E1652" s="192" t="s">
        <v>19</v>
      </c>
      <c r="F1652" s="193" t="s">
        <v>143</v>
      </c>
      <c r="H1652" s="194">
        <v>5</v>
      </c>
      <c r="I1652" s="195"/>
      <c r="L1652" s="190"/>
      <c r="M1652" s="196"/>
      <c r="N1652" s="197"/>
      <c r="O1652" s="197"/>
      <c r="P1652" s="197"/>
      <c r="Q1652" s="197"/>
      <c r="R1652" s="197"/>
      <c r="S1652" s="197"/>
      <c r="T1652" s="198"/>
      <c r="AT1652" s="199" t="s">
        <v>140</v>
      </c>
      <c r="AU1652" s="199" t="s">
        <v>77</v>
      </c>
      <c r="AV1652" s="13" t="s">
        <v>138</v>
      </c>
      <c r="AW1652" s="13" t="s">
        <v>34</v>
      </c>
      <c r="AX1652" s="13" t="s">
        <v>74</v>
      </c>
      <c r="AY1652" s="199" t="s">
        <v>131</v>
      </c>
    </row>
    <row r="1653" spans="2:65" s="1" customFormat="1" ht="31.5" customHeight="1">
      <c r="B1653" s="160"/>
      <c r="C1653" s="161" t="s">
        <v>2059</v>
      </c>
      <c r="D1653" s="161" t="s">
        <v>133</v>
      </c>
      <c r="E1653" s="162" t="s">
        <v>2060</v>
      </c>
      <c r="F1653" s="163" t="s">
        <v>2061</v>
      </c>
      <c r="G1653" s="164" t="s">
        <v>488</v>
      </c>
      <c r="H1653" s="165">
        <v>13</v>
      </c>
      <c r="I1653" s="166"/>
      <c r="J1653" s="167">
        <f>ROUND(I1653*H1653,2)</f>
        <v>0</v>
      </c>
      <c r="K1653" s="163" t="s">
        <v>137</v>
      </c>
      <c r="L1653" s="35"/>
      <c r="M1653" s="168" t="s">
        <v>19</v>
      </c>
      <c r="N1653" s="169" t="s">
        <v>41</v>
      </c>
      <c r="O1653" s="36"/>
      <c r="P1653" s="170">
        <f>O1653*H1653</f>
        <v>0</v>
      </c>
      <c r="Q1653" s="170">
        <v>0.00902</v>
      </c>
      <c r="R1653" s="170">
        <f>Q1653*H1653</f>
        <v>0.11726</v>
      </c>
      <c r="S1653" s="170">
        <v>0</v>
      </c>
      <c r="T1653" s="171">
        <f>S1653*H1653</f>
        <v>0</v>
      </c>
      <c r="AR1653" s="18" t="s">
        <v>253</v>
      </c>
      <c r="AT1653" s="18" t="s">
        <v>133</v>
      </c>
      <c r="AU1653" s="18" t="s">
        <v>77</v>
      </c>
      <c r="AY1653" s="18" t="s">
        <v>131</v>
      </c>
      <c r="BE1653" s="172">
        <f>IF(N1653="základní",J1653,0)</f>
        <v>0</v>
      </c>
      <c r="BF1653" s="172">
        <f>IF(N1653="snížená",J1653,0)</f>
        <v>0</v>
      </c>
      <c r="BG1653" s="172">
        <f>IF(N1653="zákl. přenesená",J1653,0)</f>
        <v>0</v>
      </c>
      <c r="BH1653" s="172">
        <f>IF(N1653="sníž. přenesená",J1653,0)</f>
        <v>0</v>
      </c>
      <c r="BI1653" s="172">
        <f>IF(N1653="nulová",J1653,0)</f>
        <v>0</v>
      </c>
      <c r="BJ1653" s="18" t="s">
        <v>74</v>
      </c>
      <c r="BK1653" s="172">
        <f>ROUND(I1653*H1653,2)</f>
        <v>0</v>
      </c>
      <c r="BL1653" s="18" t="s">
        <v>253</v>
      </c>
      <c r="BM1653" s="18" t="s">
        <v>2062</v>
      </c>
    </row>
    <row r="1654" spans="2:47" s="1" customFormat="1" ht="27">
      <c r="B1654" s="35"/>
      <c r="D1654" s="174" t="s">
        <v>228</v>
      </c>
      <c r="F1654" s="203" t="s">
        <v>2063</v>
      </c>
      <c r="I1654" s="134"/>
      <c r="L1654" s="35"/>
      <c r="M1654" s="64"/>
      <c r="N1654" s="36"/>
      <c r="O1654" s="36"/>
      <c r="P1654" s="36"/>
      <c r="Q1654" s="36"/>
      <c r="R1654" s="36"/>
      <c r="S1654" s="36"/>
      <c r="T1654" s="65"/>
      <c r="AT1654" s="18" t="s">
        <v>228</v>
      </c>
      <c r="AU1654" s="18" t="s">
        <v>77</v>
      </c>
    </row>
    <row r="1655" spans="2:51" s="11" customFormat="1" ht="13.5">
      <c r="B1655" s="173"/>
      <c r="D1655" s="174" t="s">
        <v>140</v>
      </c>
      <c r="E1655" s="175" t="s">
        <v>19</v>
      </c>
      <c r="F1655" s="176" t="s">
        <v>2064</v>
      </c>
      <c r="H1655" s="177" t="s">
        <v>19</v>
      </c>
      <c r="I1655" s="178"/>
      <c r="L1655" s="173"/>
      <c r="M1655" s="179"/>
      <c r="N1655" s="180"/>
      <c r="O1655" s="180"/>
      <c r="P1655" s="180"/>
      <c r="Q1655" s="180"/>
      <c r="R1655" s="180"/>
      <c r="S1655" s="180"/>
      <c r="T1655" s="181"/>
      <c r="AT1655" s="177" t="s">
        <v>140</v>
      </c>
      <c r="AU1655" s="177" t="s">
        <v>77</v>
      </c>
      <c r="AV1655" s="11" t="s">
        <v>74</v>
      </c>
      <c r="AW1655" s="11" t="s">
        <v>34</v>
      </c>
      <c r="AX1655" s="11" t="s">
        <v>70</v>
      </c>
      <c r="AY1655" s="177" t="s">
        <v>131</v>
      </c>
    </row>
    <row r="1656" spans="2:51" s="12" customFormat="1" ht="13.5">
      <c r="B1656" s="182"/>
      <c r="D1656" s="174" t="s">
        <v>140</v>
      </c>
      <c r="E1656" s="183" t="s">
        <v>19</v>
      </c>
      <c r="F1656" s="184" t="s">
        <v>2065</v>
      </c>
      <c r="H1656" s="185">
        <v>9.8</v>
      </c>
      <c r="I1656" s="186"/>
      <c r="L1656" s="182"/>
      <c r="M1656" s="187"/>
      <c r="N1656" s="188"/>
      <c r="O1656" s="188"/>
      <c r="P1656" s="188"/>
      <c r="Q1656" s="188"/>
      <c r="R1656" s="188"/>
      <c r="S1656" s="188"/>
      <c r="T1656" s="189"/>
      <c r="AT1656" s="183" t="s">
        <v>140</v>
      </c>
      <c r="AU1656" s="183" t="s">
        <v>77</v>
      </c>
      <c r="AV1656" s="12" t="s">
        <v>77</v>
      </c>
      <c r="AW1656" s="12" t="s">
        <v>34</v>
      </c>
      <c r="AX1656" s="12" t="s">
        <v>70</v>
      </c>
      <c r="AY1656" s="183" t="s">
        <v>131</v>
      </c>
    </row>
    <row r="1657" spans="2:51" s="11" customFormat="1" ht="13.5">
      <c r="B1657" s="173"/>
      <c r="D1657" s="174" t="s">
        <v>140</v>
      </c>
      <c r="E1657" s="175" t="s">
        <v>19</v>
      </c>
      <c r="F1657" s="176" t="s">
        <v>2050</v>
      </c>
      <c r="H1657" s="177" t="s">
        <v>19</v>
      </c>
      <c r="I1657" s="178"/>
      <c r="L1657" s="173"/>
      <c r="M1657" s="179"/>
      <c r="N1657" s="180"/>
      <c r="O1657" s="180"/>
      <c r="P1657" s="180"/>
      <c r="Q1657" s="180"/>
      <c r="R1657" s="180"/>
      <c r="S1657" s="180"/>
      <c r="T1657" s="181"/>
      <c r="AT1657" s="177" t="s">
        <v>140</v>
      </c>
      <c r="AU1657" s="177" t="s">
        <v>77</v>
      </c>
      <c r="AV1657" s="11" t="s">
        <v>74</v>
      </c>
      <c r="AW1657" s="11" t="s">
        <v>34</v>
      </c>
      <c r="AX1657" s="11" t="s">
        <v>70</v>
      </c>
      <c r="AY1657" s="177" t="s">
        <v>131</v>
      </c>
    </row>
    <row r="1658" spans="2:51" s="12" customFormat="1" ht="13.5">
      <c r="B1658" s="182"/>
      <c r="D1658" s="174" t="s">
        <v>140</v>
      </c>
      <c r="E1658" s="183" t="s">
        <v>19</v>
      </c>
      <c r="F1658" s="184" t="s">
        <v>2066</v>
      </c>
      <c r="H1658" s="185">
        <v>3.2</v>
      </c>
      <c r="I1658" s="186"/>
      <c r="L1658" s="182"/>
      <c r="M1658" s="187"/>
      <c r="N1658" s="188"/>
      <c r="O1658" s="188"/>
      <c r="P1658" s="188"/>
      <c r="Q1658" s="188"/>
      <c r="R1658" s="188"/>
      <c r="S1658" s="188"/>
      <c r="T1658" s="189"/>
      <c r="AT1658" s="183" t="s">
        <v>140</v>
      </c>
      <c r="AU1658" s="183" t="s">
        <v>77</v>
      </c>
      <c r="AV1658" s="12" t="s">
        <v>77</v>
      </c>
      <c r="AW1658" s="12" t="s">
        <v>34</v>
      </c>
      <c r="AX1658" s="12" t="s">
        <v>70</v>
      </c>
      <c r="AY1658" s="183" t="s">
        <v>131</v>
      </c>
    </row>
    <row r="1659" spans="2:51" s="13" customFormat="1" ht="13.5">
      <c r="B1659" s="190"/>
      <c r="D1659" s="191" t="s">
        <v>140</v>
      </c>
      <c r="E1659" s="192" t="s">
        <v>19</v>
      </c>
      <c r="F1659" s="193" t="s">
        <v>143</v>
      </c>
      <c r="H1659" s="194">
        <v>13</v>
      </c>
      <c r="I1659" s="195"/>
      <c r="L1659" s="190"/>
      <c r="M1659" s="196"/>
      <c r="N1659" s="197"/>
      <c r="O1659" s="197"/>
      <c r="P1659" s="197"/>
      <c r="Q1659" s="197"/>
      <c r="R1659" s="197"/>
      <c r="S1659" s="197"/>
      <c r="T1659" s="198"/>
      <c r="AT1659" s="199" t="s">
        <v>140</v>
      </c>
      <c r="AU1659" s="199" t="s">
        <v>77</v>
      </c>
      <c r="AV1659" s="13" t="s">
        <v>138</v>
      </c>
      <c r="AW1659" s="13" t="s">
        <v>34</v>
      </c>
      <c r="AX1659" s="13" t="s">
        <v>74</v>
      </c>
      <c r="AY1659" s="199" t="s">
        <v>131</v>
      </c>
    </row>
    <row r="1660" spans="2:65" s="1" customFormat="1" ht="31.5" customHeight="1">
      <c r="B1660" s="160"/>
      <c r="C1660" s="161" t="s">
        <v>2067</v>
      </c>
      <c r="D1660" s="161" t="s">
        <v>133</v>
      </c>
      <c r="E1660" s="162" t="s">
        <v>2068</v>
      </c>
      <c r="F1660" s="163" t="s">
        <v>2069</v>
      </c>
      <c r="G1660" s="164" t="s">
        <v>256</v>
      </c>
      <c r="H1660" s="165">
        <v>20</v>
      </c>
      <c r="I1660" s="166"/>
      <c r="J1660" s="167">
        <f>ROUND(I1660*H1660,2)</f>
        <v>0</v>
      </c>
      <c r="K1660" s="163" t="s">
        <v>137</v>
      </c>
      <c r="L1660" s="35"/>
      <c r="M1660" s="168" t="s">
        <v>19</v>
      </c>
      <c r="N1660" s="169" t="s">
        <v>41</v>
      </c>
      <c r="O1660" s="36"/>
      <c r="P1660" s="170">
        <f>O1660*H1660</f>
        <v>0</v>
      </c>
      <c r="Q1660" s="170">
        <v>0</v>
      </c>
      <c r="R1660" s="170">
        <f>Q1660*H1660</f>
        <v>0</v>
      </c>
      <c r="S1660" s="170">
        <v>0</v>
      </c>
      <c r="T1660" s="171">
        <f>S1660*H1660</f>
        <v>0</v>
      </c>
      <c r="AR1660" s="18" t="s">
        <v>253</v>
      </c>
      <c r="AT1660" s="18" t="s">
        <v>133</v>
      </c>
      <c r="AU1660" s="18" t="s">
        <v>77</v>
      </c>
      <c r="AY1660" s="18" t="s">
        <v>131</v>
      </c>
      <c r="BE1660" s="172">
        <f>IF(N1660="základní",J1660,0)</f>
        <v>0</v>
      </c>
      <c r="BF1660" s="172">
        <f>IF(N1660="snížená",J1660,0)</f>
        <v>0</v>
      </c>
      <c r="BG1660" s="172">
        <f>IF(N1660="zákl. přenesená",J1660,0)</f>
        <v>0</v>
      </c>
      <c r="BH1660" s="172">
        <f>IF(N1660="sníž. přenesená",J1660,0)</f>
        <v>0</v>
      </c>
      <c r="BI1660" s="172">
        <f>IF(N1660="nulová",J1660,0)</f>
        <v>0</v>
      </c>
      <c r="BJ1660" s="18" t="s">
        <v>74</v>
      </c>
      <c r="BK1660" s="172">
        <f>ROUND(I1660*H1660,2)</f>
        <v>0</v>
      </c>
      <c r="BL1660" s="18" t="s">
        <v>253</v>
      </c>
      <c r="BM1660" s="18" t="s">
        <v>2070</v>
      </c>
    </row>
    <row r="1661" spans="2:47" s="1" customFormat="1" ht="27">
      <c r="B1661" s="35"/>
      <c r="D1661" s="191" t="s">
        <v>228</v>
      </c>
      <c r="F1661" s="225" t="s">
        <v>2071</v>
      </c>
      <c r="I1661" s="134"/>
      <c r="L1661" s="35"/>
      <c r="M1661" s="64"/>
      <c r="N1661" s="36"/>
      <c r="O1661" s="36"/>
      <c r="P1661" s="36"/>
      <c r="Q1661" s="36"/>
      <c r="R1661" s="36"/>
      <c r="S1661" s="36"/>
      <c r="T1661" s="65"/>
      <c r="AT1661" s="18" t="s">
        <v>228</v>
      </c>
      <c r="AU1661" s="18" t="s">
        <v>77</v>
      </c>
    </row>
    <row r="1662" spans="2:65" s="1" customFormat="1" ht="22.5" customHeight="1">
      <c r="B1662" s="160"/>
      <c r="C1662" s="212" t="s">
        <v>2072</v>
      </c>
      <c r="D1662" s="212" t="s">
        <v>632</v>
      </c>
      <c r="E1662" s="213" t="s">
        <v>2073</v>
      </c>
      <c r="F1662" s="214" t="s">
        <v>2074</v>
      </c>
      <c r="G1662" s="215" t="s">
        <v>256</v>
      </c>
      <c r="H1662" s="216">
        <v>20</v>
      </c>
      <c r="I1662" s="217"/>
      <c r="J1662" s="218">
        <f>ROUND(I1662*H1662,2)</f>
        <v>0</v>
      </c>
      <c r="K1662" s="214" t="s">
        <v>137</v>
      </c>
      <c r="L1662" s="219"/>
      <c r="M1662" s="220" t="s">
        <v>19</v>
      </c>
      <c r="N1662" s="221" t="s">
        <v>41</v>
      </c>
      <c r="O1662" s="36"/>
      <c r="P1662" s="170">
        <f>O1662*H1662</f>
        <v>0</v>
      </c>
      <c r="Q1662" s="170">
        <v>0.00245</v>
      </c>
      <c r="R1662" s="170">
        <f>Q1662*H1662</f>
        <v>0.049</v>
      </c>
      <c r="S1662" s="170">
        <v>0</v>
      </c>
      <c r="T1662" s="171">
        <f>S1662*H1662</f>
        <v>0</v>
      </c>
      <c r="AR1662" s="18" t="s">
        <v>385</v>
      </c>
      <c r="AT1662" s="18" t="s">
        <v>632</v>
      </c>
      <c r="AU1662" s="18" t="s">
        <v>77</v>
      </c>
      <c r="AY1662" s="18" t="s">
        <v>131</v>
      </c>
      <c r="BE1662" s="172">
        <f>IF(N1662="základní",J1662,0)</f>
        <v>0</v>
      </c>
      <c r="BF1662" s="172">
        <f>IF(N1662="snížená",J1662,0)</f>
        <v>0</v>
      </c>
      <c r="BG1662" s="172">
        <f>IF(N1662="zákl. přenesená",J1662,0)</f>
        <v>0</v>
      </c>
      <c r="BH1662" s="172">
        <f>IF(N1662="sníž. přenesená",J1662,0)</f>
        <v>0</v>
      </c>
      <c r="BI1662" s="172">
        <f>IF(N1662="nulová",J1662,0)</f>
        <v>0</v>
      </c>
      <c r="BJ1662" s="18" t="s">
        <v>74</v>
      </c>
      <c r="BK1662" s="172">
        <f>ROUND(I1662*H1662,2)</f>
        <v>0</v>
      </c>
      <c r="BL1662" s="18" t="s">
        <v>253</v>
      </c>
      <c r="BM1662" s="18" t="s">
        <v>2075</v>
      </c>
    </row>
    <row r="1663" spans="2:47" s="1" customFormat="1" ht="54">
      <c r="B1663" s="35"/>
      <c r="D1663" s="191" t="s">
        <v>228</v>
      </c>
      <c r="F1663" s="225" t="s">
        <v>2076</v>
      </c>
      <c r="I1663" s="134"/>
      <c r="L1663" s="35"/>
      <c r="M1663" s="64"/>
      <c r="N1663" s="36"/>
      <c r="O1663" s="36"/>
      <c r="P1663" s="36"/>
      <c r="Q1663" s="36"/>
      <c r="R1663" s="36"/>
      <c r="S1663" s="36"/>
      <c r="T1663" s="65"/>
      <c r="AT1663" s="18" t="s">
        <v>228</v>
      </c>
      <c r="AU1663" s="18" t="s">
        <v>77</v>
      </c>
    </row>
    <row r="1664" spans="2:65" s="1" customFormat="1" ht="22.5" customHeight="1">
      <c r="B1664" s="160"/>
      <c r="C1664" s="161" t="s">
        <v>2077</v>
      </c>
      <c r="D1664" s="161" t="s">
        <v>133</v>
      </c>
      <c r="E1664" s="162" t="s">
        <v>2078</v>
      </c>
      <c r="F1664" s="163" t="s">
        <v>2079</v>
      </c>
      <c r="G1664" s="164" t="s">
        <v>256</v>
      </c>
      <c r="H1664" s="165">
        <v>1</v>
      </c>
      <c r="I1664" s="166"/>
      <c r="J1664" s="167">
        <f>ROUND(I1664*H1664,2)</f>
        <v>0</v>
      </c>
      <c r="K1664" s="163" t="s">
        <v>137</v>
      </c>
      <c r="L1664" s="35"/>
      <c r="M1664" s="168" t="s">
        <v>19</v>
      </c>
      <c r="N1664" s="169" t="s">
        <v>41</v>
      </c>
      <c r="O1664" s="36"/>
      <c r="P1664" s="170">
        <f>O1664*H1664</f>
        <v>0</v>
      </c>
      <c r="Q1664" s="170">
        <v>0</v>
      </c>
      <c r="R1664" s="170">
        <f>Q1664*H1664</f>
        <v>0</v>
      </c>
      <c r="S1664" s="170">
        <v>0</v>
      </c>
      <c r="T1664" s="171">
        <f>S1664*H1664</f>
        <v>0</v>
      </c>
      <c r="AR1664" s="18" t="s">
        <v>253</v>
      </c>
      <c r="AT1664" s="18" t="s">
        <v>133</v>
      </c>
      <c r="AU1664" s="18" t="s">
        <v>77</v>
      </c>
      <c r="AY1664" s="18" t="s">
        <v>131</v>
      </c>
      <c r="BE1664" s="172">
        <f>IF(N1664="základní",J1664,0)</f>
        <v>0</v>
      </c>
      <c r="BF1664" s="172">
        <f>IF(N1664="snížená",J1664,0)</f>
        <v>0</v>
      </c>
      <c r="BG1664" s="172">
        <f>IF(N1664="zákl. přenesená",J1664,0)</f>
        <v>0</v>
      </c>
      <c r="BH1664" s="172">
        <f>IF(N1664="sníž. přenesená",J1664,0)</f>
        <v>0</v>
      </c>
      <c r="BI1664" s="172">
        <f>IF(N1664="nulová",J1664,0)</f>
        <v>0</v>
      </c>
      <c r="BJ1664" s="18" t="s">
        <v>74</v>
      </c>
      <c r="BK1664" s="172">
        <f>ROUND(I1664*H1664,2)</f>
        <v>0</v>
      </c>
      <c r="BL1664" s="18" t="s">
        <v>253</v>
      </c>
      <c r="BM1664" s="18" t="s">
        <v>2080</v>
      </c>
    </row>
    <row r="1665" spans="2:47" s="1" customFormat="1" ht="13.5">
      <c r="B1665" s="35"/>
      <c r="D1665" s="191" t="s">
        <v>228</v>
      </c>
      <c r="F1665" s="225" t="s">
        <v>2081</v>
      </c>
      <c r="I1665" s="134"/>
      <c r="L1665" s="35"/>
      <c r="M1665" s="64"/>
      <c r="N1665" s="36"/>
      <c r="O1665" s="36"/>
      <c r="P1665" s="36"/>
      <c r="Q1665" s="36"/>
      <c r="R1665" s="36"/>
      <c r="S1665" s="36"/>
      <c r="T1665" s="65"/>
      <c r="AT1665" s="18" t="s">
        <v>228</v>
      </c>
      <c r="AU1665" s="18" t="s">
        <v>77</v>
      </c>
    </row>
    <row r="1666" spans="2:65" s="1" customFormat="1" ht="22.5" customHeight="1">
      <c r="B1666" s="160"/>
      <c r="C1666" s="212" t="s">
        <v>2082</v>
      </c>
      <c r="D1666" s="212" t="s">
        <v>632</v>
      </c>
      <c r="E1666" s="213" t="s">
        <v>2083</v>
      </c>
      <c r="F1666" s="214" t="s">
        <v>2084</v>
      </c>
      <c r="G1666" s="215" t="s">
        <v>256</v>
      </c>
      <c r="H1666" s="216">
        <v>1</v>
      </c>
      <c r="I1666" s="217"/>
      <c r="J1666" s="218">
        <f>ROUND(I1666*H1666,2)</f>
        <v>0</v>
      </c>
      <c r="K1666" s="214" t="s">
        <v>137</v>
      </c>
      <c r="L1666" s="219"/>
      <c r="M1666" s="220" t="s">
        <v>19</v>
      </c>
      <c r="N1666" s="221" t="s">
        <v>41</v>
      </c>
      <c r="O1666" s="36"/>
      <c r="P1666" s="170">
        <f>O1666*H1666</f>
        <v>0</v>
      </c>
      <c r="Q1666" s="170">
        <v>0.0058</v>
      </c>
      <c r="R1666" s="170">
        <f>Q1666*H1666</f>
        <v>0.0058</v>
      </c>
      <c r="S1666" s="170">
        <v>0</v>
      </c>
      <c r="T1666" s="171">
        <f>S1666*H1666</f>
        <v>0</v>
      </c>
      <c r="AR1666" s="18" t="s">
        <v>385</v>
      </c>
      <c r="AT1666" s="18" t="s">
        <v>632</v>
      </c>
      <c r="AU1666" s="18" t="s">
        <v>77</v>
      </c>
      <c r="AY1666" s="18" t="s">
        <v>131</v>
      </c>
      <c r="BE1666" s="172">
        <f>IF(N1666="základní",J1666,0)</f>
        <v>0</v>
      </c>
      <c r="BF1666" s="172">
        <f>IF(N1666="snížená",J1666,0)</f>
        <v>0</v>
      </c>
      <c r="BG1666" s="172">
        <f>IF(N1666="zákl. přenesená",J1666,0)</f>
        <v>0</v>
      </c>
      <c r="BH1666" s="172">
        <f>IF(N1666="sníž. přenesená",J1666,0)</f>
        <v>0</v>
      </c>
      <c r="BI1666" s="172">
        <f>IF(N1666="nulová",J1666,0)</f>
        <v>0</v>
      </c>
      <c r="BJ1666" s="18" t="s">
        <v>74</v>
      </c>
      <c r="BK1666" s="172">
        <f>ROUND(I1666*H1666,2)</f>
        <v>0</v>
      </c>
      <c r="BL1666" s="18" t="s">
        <v>253</v>
      </c>
      <c r="BM1666" s="18" t="s">
        <v>2085</v>
      </c>
    </row>
    <row r="1667" spans="2:47" s="1" customFormat="1" ht="27">
      <c r="B1667" s="35"/>
      <c r="D1667" s="191" t="s">
        <v>228</v>
      </c>
      <c r="F1667" s="225" t="s">
        <v>2086</v>
      </c>
      <c r="I1667" s="134"/>
      <c r="L1667" s="35"/>
      <c r="M1667" s="64"/>
      <c r="N1667" s="36"/>
      <c r="O1667" s="36"/>
      <c r="P1667" s="36"/>
      <c r="Q1667" s="36"/>
      <c r="R1667" s="36"/>
      <c r="S1667" s="36"/>
      <c r="T1667" s="65"/>
      <c r="AT1667" s="18" t="s">
        <v>228</v>
      </c>
      <c r="AU1667" s="18" t="s">
        <v>77</v>
      </c>
    </row>
    <row r="1668" spans="2:65" s="1" customFormat="1" ht="22.5" customHeight="1">
      <c r="B1668" s="160"/>
      <c r="C1668" s="212" t="s">
        <v>2087</v>
      </c>
      <c r="D1668" s="212" t="s">
        <v>632</v>
      </c>
      <c r="E1668" s="213" t="s">
        <v>2088</v>
      </c>
      <c r="F1668" s="214" t="s">
        <v>2089</v>
      </c>
      <c r="G1668" s="215" t="s">
        <v>256</v>
      </c>
      <c r="H1668" s="216">
        <v>1</v>
      </c>
      <c r="I1668" s="217"/>
      <c r="J1668" s="218">
        <f>ROUND(I1668*H1668,2)</f>
        <v>0</v>
      </c>
      <c r="K1668" s="214" t="s">
        <v>137</v>
      </c>
      <c r="L1668" s="219"/>
      <c r="M1668" s="220" t="s">
        <v>19</v>
      </c>
      <c r="N1668" s="221" t="s">
        <v>41</v>
      </c>
      <c r="O1668" s="36"/>
      <c r="P1668" s="170">
        <f>O1668*H1668</f>
        <v>0</v>
      </c>
      <c r="Q1668" s="170">
        <v>0.0015</v>
      </c>
      <c r="R1668" s="170">
        <f>Q1668*H1668</f>
        <v>0.0015</v>
      </c>
      <c r="S1668" s="170">
        <v>0</v>
      </c>
      <c r="T1668" s="171">
        <f>S1668*H1668</f>
        <v>0</v>
      </c>
      <c r="AR1668" s="18" t="s">
        <v>385</v>
      </c>
      <c r="AT1668" s="18" t="s">
        <v>632</v>
      </c>
      <c r="AU1668" s="18" t="s">
        <v>77</v>
      </c>
      <c r="AY1668" s="18" t="s">
        <v>131</v>
      </c>
      <c r="BE1668" s="172">
        <f>IF(N1668="základní",J1668,0)</f>
        <v>0</v>
      </c>
      <c r="BF1668" s="172">
        <f>IF(N1668="snížená",J1668,0)</f>
        <v>0</v>
      </c>
      <c r="BG1668" s="172">
        <f>IF(N1668="zákl. přenesená",J1668,0)</f>
        <v>0</v>
      </c>
      <c r="BH1668" s="172">
        <f>IF(N1668="sníž. přenesená",J1668,0)</f>
        <v>0</v>
      </c>
      <c r="BI1668" s="172">
        <f>IF(N1668="nulová",J1668,0)</f>
        <v>0</v>
      </c>
      <c r="BJ1668" s="18" t="s">
        <v>74</v>
      </c>
      <c r="BK1668" s="172">
        <f>ROUND(I1668*H1668,2)</f>
        <v>0</v>
      </c>
      <c r="BL1668" s="18" t="s">
        <v>253</v>
      </c>
      <c r="BM1668" s="18" t="s">
        <v>2090</v>
      </c>
    </row>
    <row r="1669" spans="2:47" s="1" customFormat="1" ht="40.5">
      <c r="B1669" s="35"/>
      <c r="D1669" s="191" t="s">
        <v>228</v>
      </c>
      <c r="F1669" s="225" t="s">
        <v>2091</v>
      </c>
      <c r="I1669" s="134"/>
      <c r="L1669" s="35"/>
      <c r="M1669" s="64"/>
      <c r="N1669" s="36"/>
      <c r="O1669" s="36"/>
      <c r="P1669" s="36"/>
      <c r="Q1669" s="36"/>
      <c r="R1669" s="36"/>
      <c r="S1669" s="36"/>
      <c r="T1669" s="65"/>
      <c r="AT1669" s="18" t="s">
        <v>228</v>
      </c>
      <c r="AU1669" s="18" t="s">
        <v>77</v>
      </c>
    </row>
    <row r="1670" spans="2:65" s="1" customFormat="1" ht="22.5" customHeight="1">
      <c r="B1670" s="160"/>
      <c r="C1670" s="161" t="s">
        <v>2092</v>
      </c>
      <c r="D1670" s="161" t="s">
        <v>133</v>
      </c>
      <c r="E1670" s="162" t="s">
        <v>2093</v>
      </c>
      <c r="F1670" s="163" t="s">
        <v>2094</v>
      </c>
      <c r="G1670" s="164" t="s">
        <v>256</v>
      </c>
      <c r="H1670" s="165">
        <v>1</v>
      </c>
      <c r="I1670" s="166"/>
      <c r="J1670" s="167">
        <f>ROUND(I1670*H1670,2)</f>
        <v>0</v>
      </c>
      <c r="K1670" s="163" t="s">
        <v>137</v>
      </c>
      <c r="L1670" s="35"/>
      <c r="M1670" s="168" t="s">
        <v>19</v>
      </c>
      <c r="N1670" s="169" t="s">
        <v>41</v>
      </c>
      <c r="O1670" s="36"/>
      <c r="P1670" s="170">
        <f>O1670*H1670</f>
        <v>0</v>
      </c>
      <c r="Q1670" s="170">
        <v>0</v>
      </c>
      <c r="R1670" s="170">
        <f>Q1670*H1670</f>
        <v>0</v>
      </c>
      <c r="S1670" s="170">
        <v>0</v>
      </c>
      <c r="T1670" s="171">
        <f>S1670*H1670</f>
        <v>0</v>
      </c>
      <c r="AR1670" s="18" t="s">
        <v>253</v>
      </c>
      <c r="AT1670" s="18" t="s">
        <v>133</v>
      </c>
      <c r="AU1670" s="18" t="s">
        <v>77</v>
      </c>
      <c r="AY1670" s="18" t="s">
        <v>131</v>
      </c>
      <c r="BE1670" s="172">
        <f>IF(N1670="základní",J1670,0)</f>
        <v>0</v>
      </c>
      <c r="BF1670" s="172">
        <f>IF(N1670="snížená",J1670,0)</f>
        <v>0</v>
      </c>
      <c r="BG1670" s="172">
        <f>IF(N1670="zákl. přenesená",J1670,0)</f>
        <v>0</v>
      </c>
      <c r="BH1670" s="172">
        <f>IF(N1670="sníž. přenesená",J1670,0)</f>
        <v>0</v>
      </c>
      <c r="BI1670" s="172">
        <f>IF(N1670="nulová",J1670,0)</f>
        <v>0</v>
      </c>
      <c r="BJ1670" s="18" t="s">
        <v>74</v>
      </c>
      <c r="BK1670" s="172">
        <f>ROUND(I1670*H1670,2)</f>
        <v>0</v>
      </c>
      <c r="BL1670" s="18" t="s">
        <v>253</v>
      </c>
      <c r="BM1670" s="18" t="s">
        <v>2095</v>
      </c>
    </row>
    <row r="1671" spans="2:47" s="1" customFormat="1" ht="13.5">
      <c r="B1671" s="35"/>
      <c r="D1671" s="191" t="s">
        <v>228</v>
      </c>
      <c r="F1671" s="225" t="s">
        <v>2096</v>
      </c>
      <c r="I1671" s="134"/>
      <c r="L1671" s="35"/>
      <c r="M1671" s="64"/>
      <c r="N1671" s="36"/>
      <c r="O1671" s="36"/>
      <c r="P1671" s="36"/>
      <c r="Q1671" s="36"/>
      <c r="R1671" s="36"/>
      <c r="S1671" s="36"/>
      <c r="T1671" s="65"/>
      <c r="AT1671" s="18" t="s">
        <v>228</v>
      </c>
      <c r="AU1671" s="18" t="s">
        <v>77</v>
      </c>
    </row>
    <row r="1672" spans="2:65" s="1" customFormat="1" ht="31.5" customHeight="1">
      <c r="B1672" s="160"/>
      <c r="C1672" s="212" t="s">
        <v>2097</v>
      </c>
      <c r="D1672" s="212" t="s">
        <v>632</v>
      </c>
      <c r="E1672" s="213" t="s">
        <v>2098</v>
      </c>
      <c r="F1672" s="214" t="s">
        <v>2099</v>
      </c>
      <c r="G1672" s="215" t="s">
        <v>256</v>
      </c>
      <c r="H1672" s="216">
        <v>1</v>
      </c>
      <c r="I1672" s="217"/>
      <c r="J1672" s="218">
        <f>ROUND(I1672*H1672,2)</f>
        <v>0</v>
      </c>
      <c r="K1672" s="214" t="s">
        <v>137</v>
      </c>
      <c r="L1672" s="219"/>
      <c r="M1672" s="220" t="s">
        <v>19</v>
      </c>
      <c r="N1672" s="221" t="s">
        <v>41</v>
      </c>
      <c r="O1672" s="36"/>
      <c r="P1672" s="170">
        <f>O1672*H1672</f>
        <v>0</v>
      </c>
      <c r="Q1672" s="170">
        <v>0.0023</v>
      </c>
      <c r="R1672" s="170">
        <f>Q1672*H1672</f>
        <v>0.0023</v>
      </c>
      <c r="S1672" s="170">
        <v>0</v>
      </c>
      <c r="T1672" s="171">
        <f>S1672*H1672</f>
        <v>0</v>
      </c>
      <c r="AR1672" s="18" t="s">
        <v>385</v>
      </c>
      <c r="AT1672" s="18" t="s">
        <v>632</v>
      </c>
      <c r="AU1672" s="18" t="s">
        <v>77</v>
      </c>
      <c r="AY1672" s="18" t="s">
        <v>131</v>
      </c>
      <c r="BE1672" s="172">
        <f>IF(N1672="základní",J1672,0)</f>
        <v>0</v>
      </c>
      <c r="BF1672" s="172">
        <f>IF(N1672="snížená",J1672,0)</f>
        <v>0</v>
      </c>
      <c r="BG1672" s="172">
        <f>IF(N1672="zákl. přenesená",J1672,0)</f>
        <v>0</v>
      </c>
      <c r="BH1672" s="172">
        <f>IF(N1672="sníž. přenesená",J1672,0)</f>
        <v>0</v>
      </c>
      <c r="BI1672" s="172">
        <f>IF(N1672="nulová",J1672,0)</f>
        <v>0</v>
      </c>
      <c r="BJ1672" s="18" t="s">
        <v>74</v>
      </c>
      <c r="BK1672" s="172">
        <f>ROUND(I1672*H1672,2)</f>
        <v>0</v>
      </c>
      <c r="BL1672" s="18" t="s">
        <v>253</v>
      </c>
      <c r="BM1672" s="18" t="s">
        <v>2100</v>
      </c>
    </row>
    <row r="1673" spans="2:47" s="1" customFormat="1" ht="54">
      <c r="B1673" s="35"/>
      <c r="D1673" s="191" t="s">
        <v>228</v>
      </c>
      <c r="F1673" s="225" t="s">
        <v>2101</v>
      </c>
      <c r="I1673" s="134"/>
      <c r="L1673" s="35"/>
      <c r="M1673" s="64"/>
      <c r="N1673" s="36"/>
      <c r="O1673" s="36"/>
      <c r="P1673" s="36"/>
      <c r="Q1673" s="36"/>
      <c r="R1673" s="36"/>
      <c r="S1673" s="36"/>
      <c r="T1673" s="65"/>
      <c r="AT1673" s="18" t="s">
        <v>228</v>
      </c>
      <c r="AU1673" s="18" t="s">
        <v>77</v>
      </c>
    </row>
    <row r="1674" spans="2:65" s="1" customFormat="1" ht="22.5" customHeight="1">
      <c r="B1674" s="160"/>
      <c r="C1674" s="161" t="s">
        <v>2102</v>
      </c>
      <c r="D1674" s="161" t="s">
        <v>133</v>
      </c>
      <c r="E1674" s="162" t="s">
        <v>2103</v>
      </c>
      <c r="F1674" s="163" t="s">
        <v>2104</v>
      </c>
      <c r="G1674" s="164" t="s">
        <v>256</v>
      </c>
      <c r="H1674" s="165">
        <v>1</v>
      </c>
      <c r="I1674" s="166"/>
      <c r="J1674" s="167">
        <f>ROUND(I1674*H1674,2)</f>
        <v>0</v>
      </c>
      <c r="K1674" s="163" t="s">
        <v>137</v>
      </c>
      <c r="L1674" s="35"/>
      <c r="M1674" s="168" t="s">
        <v>19</v>
      </c>
      <c r="N1674" s="169" t="s">
        <v>41</v>
      </c>
      <c r="O1674" s="36"/>
      <c r="P1674" s="170">
        <f>O1674*H1674</f>
        <v>0</v>
      </c>
      <c r="Q1674" s="170">
        <v>0</v>
      </c>
      <c r="R1674" s="170">
        <f>Q1674*H1674</f>
        <v>0</v>
      </c>
      <c r="S1674" s="170">
        <v>0</v>
      </c>
      <c r="T1674" s="171">
        <f>S1674*H1674</f>
        <v>0</v>
      </c>
      <c r="AR1674" s="18" t="s">
        <v>253</v>
      </c>
      <c r="AT1674" s="18" t="s">
        <v>133</v>
      </c>
      <c r="AU1674" s="18" t="s">
        <v>77</v>
      </c>
      <c r="AY1674" s="18" t="s">
        <v>131</v>
      </c>
      <c r="BE1674" s="172">
        <f>IF(N1674="základní",J1674,0)</f>
        <v>0</v>
      </c>
      <c r="BF1674" s="172">
        <f>IF(N1674="snížená",J1674,0)</f>
        <v>0</v>
      </c>
      <c r="BG1674" s="172">
        <f>IF(N1674="zákl. přenesená",J1674,0)</f>
        <v>0</v>
      </c>
      <c r="BH1674" s="172">
        <f>IF(N1674="sníž. přenesená",J1674,0)</f>
        <v>0</v>
      </c>
      <c r="BI1674" s="172">
        <f>IF(N1674="nulová",J1674,0)</f>
        <v>0</v>
      </c>
      <c r="BJ1674" s="18" t="s">
        <v>74</v>
      </c>
      <c r="BK1674" s="172">
        <f>ROUND(I1674*H1674,2)</f>
        <v>0</v>
      </c>
      <c r="BL1674" s="18" t="s">
        <v>253</v>
      </c>
      <c r="BM1674" s="18" t="s">
        <v>2105</v>
      </c>
    </row>
    <row r="1675" spans="2:47" s="1" customFormat="1" ht="27">
      <c r="B1675" s="35"/>
      <c r="D1675" s="174" t="s">
        <v>228</v>
      </c>
      <c r="F1675" s="203" t="s">
        <v>2106</v>
      </c>
      <c r="I1675" s="134"/>
      <c r="L1675" s="35"/>
      <c r="M1675" s="64"/>
      <c r="N1675" s="36"/>
      <c r="O1675" s="36"/>
      <c r="P1675" s="36"/>
      <c r="Q1675" s="36"/>
      <c r="R1675" s="36"/>
      <c r="S1675" s="36"/>
      <c r="T1675" s="65"/>
      <c r="AT1675" s="18" t="s">
        <v>228</v>
      </c>
      <c r="AU1675" s="18" t="s">
        <v>77</v>
      </c>
    </row>
    <row r="1676" spans="2:51" s="11" customFormat="1" ht="13.5">
      <c r="B1676" s="173"/>
      <c r="D1676" s="174" t="s">
        <v>140</v>
      </c>
      <c r="E1676" s="175" t="s">
        <v>19</v>
      </c>
      <c r="F1676" s="176" t="s">
        <v>2107</v>
      </c>
      <c r="H1676" s="177" t="s">
        <v>19</v>
      </c>
      <c r="I1676" s="178"/>
      <c r="L1676" s="173"/>
      <c r="M1676" s="179"/>
      <c r="N1676" s="180"/>
      <c r="O1676" s="180"/>
      <c r="P1676" s="180"/>
      <c r="Q1676" s="180"/>
      <c r="R1676" s="180"/>
      <c r="S1676" s="180"/>
      <c r="T1676" s="181"/>
      <c r="AT1676" s="177" t="s">
        <v>140</v>
      </c>
      <c r="AU1676" s="177" t="s">
        <v>77</v>
      </c>
      <c r="AV1676" s="11" t="s">
        <v>74</v>
      </c>
      <c r="AW1676" s="11" t="s">
        <v>34</v>
      </c>
      <c r="AX1676" s="11" t="s">
        <v>70</v>
      </c>
      <c r="AY1676" s="177" t="s">
        <v>131</v>
      </c>
    </row>
    <row r="1677" spans="2:51" s="12" customFormat="1" ht="13.5">
      <c r="B1677" s="182"/>
      <c r="D1677" s="174" t="s">
        <v>140</v>
      </c>
      <c r="E1677" s="183" t="s">
        <v>19</v>
      </c>
      <c r="F1677" s="184" t="s">
        <v>74</v>
      </c>
      <c r="H1677" s="185">
        <v>1</v>
      </c>
      <c r="I1677" s="186"/>
      <c r="L1677" s="182"/>
      <c r="M1677" s="187"/>
      <c r="N1677" s="188"/>
      <c r="O1677" s="188"/>
      <c r="P1677" s="188"/>
      <c r="Q1677" s="188"/>
      <c r="R1677" s="188"/>
      <c r="S1677" s="188"/>
      <c r="T1677" s="189"/>
      <c r="AT1677" s="183" t="s">
        <v>140</v>
      </c>
      <c r="AU1677" s="183" t="s">
        <v>77</v>
      </c>
      <c r="AV1677" s="12" t="s">
        <v>77</v>
      </c>
      <c r="AW1677" s="12" t="s">
        <v>34</v>
      </c>
      <c r="AX1677" s="12" t="s">
        <v>74</v>
      </c>
      <c r="AY1677" s="183" t="s">
        <v>131</v>
      </c>
    </row>
    <row r="1678" spans="2:51" s="13" customFormat="1" ht="13.5">
      <c r="B1678" s="190"/>
      <c r="D1678" s="191" t="s">
        <v>140</v>
      </c>
      <c r="E1678" s="192" t="s">
        <v>19</v>
      </c>
      <c r="F1678" s="193" t="s">
        <v>143</v>
      </c>
      <c r="H1678" s="194">
        <v>1</v>
      </c>
      <c r="I1678" s="195"/>
      <c r="L1678" s="190"/>
      <c r="M1678" s="196"/>
      <c r="N1678" s="197"/>
      <c r="O1678" s="197"/>
      <c r="P1678" s="197"/>
      <c r="Q1678" s="197"/>
      <c r="R1678" s="197"/>
      <c r="S1678" s="197"/>
      <c r="T1678" s="198"/>
      <c r="AT1678" s="199" t="s">
        <v>140</v>
      </c>
      <c r="AU1678" s="199" t="s">
        <v>77</v>
      </c>
      <c r="AV1678" s="13" t="s">
        <v>138</v>
      </c>
      <c r="AW1678" s="13" t="s">
        <v>34</v>
      </c>
      <c r="AX1678" s="13" t="s">
        <v>70</v>
      </c>
      <c r="AY1678" s="199" t="s">
        <v>131</v>
      </c>
    </row>
    <row r="1679" spans="2:65" s="1" customFormat="1" ht="22.5" customHeight="1">
      <c r="B1679" s="160"/>
      <c r="C1679" s="212" t="s">
        <v>2108</v>
      </c>
      <c r="D1679" s="212" t="s">
        <v>632</v>
      </c>
      <c r="E1679" s="213" t="s">
        <v>2109</v>
      </c>
      <c r="F1679" s="214" t="s">
        <v>2110</v>
      </c>
      <c r="G1679" s="215" t="s">
        <v>256</v>
      </c>
      <c r="H1679" s="216">
        <v>1</v>
      </c>
      <c r="I1679" s="217"/>
      <c r="J1679" s="218">
        <f>ROUND(I1679*H1679,2)</f>
        <v>0</v>
      </c>
      <c r="K1679" s="214" t="s">
        <v>137</v>
      </c>
      <c r="L1679" s="219"/>
      <c r="M1679" s="220" t="s">
        <v>19</v>
      </c>
      <c r="N1679" s="221" t="s">
        <v>41</v>
      </c>
      <c r="O1679" s="36"/>
      <c r="P1679" s="170">
        <f>O1679*H1679</f>
        <v>0</v>
      </c>
      <c r="Q1679" s="170">
        <v>0.005</v>
      </c>
      <c r="R1679" s="170">
        <f>Q1679*H1679</f>
        <v>0.005</v>
      </c>
      <c r="S1679" s="170">
        <v>0</v>
      </c>
      <c r="T1679" s="171">
        <f>S1679*H1679</f>
        <v>0</v>
      </c>
      <c r="AR1679" s="18" t="s">
        <v>385</v>
      </c>
      <c r="AT1679" s="18" t="s">
        <v>632</v>
      </c>
      <c r="AU1679" s="18" t="s">
        <v>77</v>
      </c>
      <c r="AY1679" s="18" t="s">
        <v>131</v>
      </c>
      <c r="BE1679" s="172">
        <f>IF(N1679="základní",J1679,0)</f>
        <v>0</v>
      </c>
      <c r="BF1679" s="172">
        <f>IF(N1679="snížená",J1679,0)</f>
        <v>0</v>
      </c>
      <c r="BG1679" s="172">
        <f>IF(N1679="zákl. přenesená",J1679,0)</f>
        <v>0</v>
      </c>
      <c r="BH1679" s="172">
        <f>IF(N1679="sníž. přenesená",J1679,0)</f>
        <v>0</v>
      </c>
      <c r="BI1679" s="172">
        <f>IF(N1679="nulová",J1679,0)</f>
        <v>0</v>
      </c>
      <c r="BJ1679" s="18" t="s">
        <v>74</v>
      </c>
      <c r="BK1679" s="172">
        <f>ROUND(I1679*H1679,2)</f>
        <v>0</v>
      </c>
      <c r="BL1679" s="18" t="s">
        <v>253</v>
      </c>
      <c r="BM1679" s="18" t="s">
        <v>2111</v>
      </c>
    </row>
    <row r="1680" spans="2:47" s="1" customFormat="1" ht="27">
      <c r="B1680" s="35"/>
      <c r="D1680" s="191" t="s">
        <v>228</v>
      </c>
      <c r="F1680" s="225" t="s">
        <v>2112</v>
      </c>
      <c r="I1680" s="134"/>
      <c r="L1680" s="35"/>
      <c r="M1680" s="64"/>
      <c r="N1680" s="36"/>
      <c r="O1680" s="36"/>
      <c r="P1680" s="36"/>
      <c r="Q1680" s="36"/>
      <c r="R1680" s="36"/>
      <c r="S1680" s="36"/>
      <c r="T1680" s="65"/>
      <c r="AT1680" s="18" t="s">
        <v>228</v>
      </c>
      <c r="AU1680" s="18" t="s">
        <v>77</v>
      </c>
    </row>
    <row r="1681" spans="2:65" s="1" customFormat="1" ht="22.5" customHeight="1">
      <c r="B1681" s="160"/>
      <c r="C1681" s="161" t="s">
        <v>2113</v>
      </c>
      <c r="D1681" s="161" t="s">
        <v>133</v>
      </c>
      <c r="E1681" s="162" t="s">
        <v>2114</v>
      </c>
      <c r="F1681" s="163" t="s">
        <v>2115</v>
      </c>
      <c r="G1681" s="164" t="s">
        <v>212</v>
      </c>
      <c r="H1681" s="165">
        <v>17</v>
      </c>
      <c r="I1681" s="166"/>
      <c r="J1681" s="167">
        <f>ROUND(I1681*H1681,2)</f>
        <v>0</v>
      </c>
      <c r="K1681" s="163" t="s">
        <v>137</v>
      </c>
      <c r="L1681" s="35"/>
      <c r="M1681" s="168" t="s">
        <v>19</v>
      </c>
      <c r="N1681" s="169" t="s">
        <v>41</v>
      </c>
      <c r="O1681" s="36"/>
      <c r="P1681" s="170">
        <f>O1681*H1681</f>
        <v>0</v>
      </c>
      <c r="Q1681" s="170">
        <v>0</v>
      </c>
      <c r="R1681" s="170">
        <f>Q1681*H1681</f>
        <v>0</v>
      </c>
      <c r="S1681" s="170">
        <v>0</v>
      </c>
      <c r="T1681" s="171">
        <f>S1681*H1681</f>
        <v>0</v>
      </c>
      <c r="AR1681" s="18" t="s">
        <v>253</v>
      </c>
      <c r="AT1681" s="18" t="s">
        <v>133</v>
      </c>
      <c r="AU1681" s="18" t="s">
        <v>77</v>
      </c>
      <c r="AY1681" s="18" t="s">
        <v>131</v>
      </c>
      <c r="BE1681" s="172">
        <f>IF(N1681="základní",J1681,0)</f>
        <v>0</v>
      </c>
      <c r="BF1681" s="172">
        <f>IF(N1681="snížená",J1681,0)</f>
        <v>0</v>
      </c>
      <c r="BG1681" s="172">
        <f>IF(N1681="zákl. přenesená",J1681,0)</f>
        <v>0</v>
      </c>
      <c r="BH1681" s="172">
        <f>IF(N1681="sníž. přenesená",J1681,0)</f>
        <v>0</v>
      </c>
      <c r="BI1681" s="172">
        <f>IF(N1681="nulová",J1681,0)</f>
        <v>0</v>
      </c>
      <c r="BJ1681" s="18" t="s">
        <v>74</v>
      </c>
      <c r="BK1681" s="172">
        <f>ROUND(I1681*H1681,2)</f>
        <v>0</v>
      </c>
      <c r="BL1681" s="18" t="s">
        <v>253</v>
      </c>
      <c r="BM1681" s="18" t="s">
        <v>2116</v>
      </c>
    </row>
    <row r="1682" spans="2:47" s="1" customFormat="1" ht="13.5">
      <c r="B1682" s="35"/>
      <c r="D1682" s="174" t="s">
        <v>228</v>
      </c>
      <c r="F1682" s="203" t="s">
        <v>2117</v>
      </c>
      <c r="I1682" s="134"/>
      <c r="L1682" s="35"/>
      <c r="M1682" s="64"/>
      <c r="N1682" s="36"/>
      <c r="O1682" s="36"/>
      <c r="P1682" s="36"/>
      <c r="Q1682" s="36"/>
      <c r="R1682" s="36"/>
      <c r="S1682" s="36"/>
      <c r="T1682" s="65"/>
      <c r="AT1682" s="18" t="s">
        <v>228</v>
      </c>
      <c r="AU1682" s="18" t="s">
        <v>77</v>
      </c>
    </row>
    <row r="1683" spans="2:51" s="11" customFormat="1" ht="13.5">
      <c r="B1683" s="173"/>
      <c r="D1683" s="174" t="s">
        <v>140</v>
      </c>
      <c r="E1683" s="175" t="s">
        <v>19</v>
      </c>
      <c r="F1683" s="176" t="s">
        <v>2118</v>
      </c>
      <c r="H1683" s="177" t="s">
        <v>19</v>
      </c>
      <c r="I1683" s="178"/>
      <c r="L1683" s="173"/>
      <c r="M1683" s="179"/>
      <c r="N1683" s="180"/>
      <c r="O1683" s="180"/>
      <c r="P1683" s="180"/>
      <c r="Q1683" s="180"/>
      <c r="R1683" s="180"/>
      <c r="S1683" s="180"/>
      <c r="T1683" s="181"/>
      <c r="AT1683" s="177" t="s">
        <v>140</v>
      </c>
      <c r="AU1683" s="177" t="s">
        <v>77</v>
      </c>
      <c r="AV1683" s="11" t="s">
        <v>74</v>
      </c>
      <c r="AW1683" s="11" t="s">
        <v>34</v>
      </c>
      <c r="AX1683" s="11" t="s">
        <v>70</v>
      </c>
      <c r="AY1683" s="177" t="s">
        <v>131</v>
      </c>
    </row>
    <row r="1684" spans="2:51" s="11" customFormat="1" ht="13.5">
      <c r="B1684" s="173"/>
      <c r="D1684" s="174" t="s">
        <v>140</v>
      </c>
      <c r="E1684" s="175" t="s">
        <v>19</v>
      </c>
      <c r="F1684" s="176" t="s">
        <v>2119</v>
      </c>
      <c r="H1684" s="177" t="s">
        <v>19</v>
      </c>
      <c r="I1684" s="178"/>
      <c r="L1684" s="173"/>
      <c r="M1684" s="179"/>
      <c r="N1684" s="180"/>
      <c r="O1684" s="180"/>
      <c r="P1684" s="180"/>
      <c r="Q1684" s="180"/>
      <c r="R1684" s="180"/>
      <c r="S1684" s="180"/>
      <c r="T1684" s="181"/>
      <c r="AT1684" s="177" t="s">
        <v>140</v>
      </c>
      <c r="AU1684" s="177" t="s">
        <v>77</v>
      </c>
      <c r="AV1684" s="11" t="s">
        <v>74</v>
      </c>
      <c r="AW1684" s="11" t="s">
        <v>34</v>
      </c>
      <c r="AX1684" s="11" t="s">
        <v>70</v>
      </c>
      <c r="AY1684" s="177" t="s">
        <v>131</v>
      </c>
    </row>
    <row r="1685" spans="2:51" s="12" customFormat="1" ht="13.5">
      <c r="B1685" s="182"/>
      <c r="D1685" s="174" t="s">
        <v>140</v>
      </c>
      <c r="E1685" s="183" t="s">
        <v>19</v>
      </c>
      <c r="F1685" s="184" t="s">
        <v>2120</v>
      </c>
      <c r="H1685" s="185">
        <v>8</v>
      </c>
      <c r="I1685" s="186"/>
      <c r="L1685" s="182"/>
      <c r="M1685" s="187"/>
      <c r="N1685" s="188"/>
      <c r="O1685" s="188"/>
      <c r="P1685" s="188"/>
      <c r="Q1685" s="188"/>
      <c r="R1685" s="188"/>
      <c r="S1685" s="188"/>
      <c r="T1685" s="189"/>
      <c r="AT1685" s="183" t="s">
        <v>140</v>
      </c>
      <c r="AU1685" s="183" t="s">
        <v>77</v>
      </c>
      <c r="AV1685" s="12" t="s">
        <v>77</v>
      </c>
      <c r="AW1685" s="12" t="s">
        <v>34</v>
      </c>
      <c r="AX1685" s="12" t="s">
        <v>70</v>
      </c>
      <c r="AY1685" s="183" t="s">
        <v>131</v>
      </c>
    </row>
    <row r="1686" spans="2:51" s="12" customFormat="1" ht="13.5">
      <c r="B1686" s="182"/>
      <c r="D1686" s="174" t="s">
        <v>140</v>
      </c>
      <c r="E1686" s="183" t="s">
        <v>19</v>
      </c>
      <c r="F1686" s="184" t="s">
        <v>2121</v>
      </c>
      <c r="H1686" s="185">
        <v>9</v>
      </c>
      <c r="I1686" s="186"/>
      <c r="L1686" s="182"/>
      <c r="M1686" s="187"/>
      <c r="N1686" s="188"/>
      <c r="O1686" s="188"/>
      <c r="P1686" s="188"/>
      <c r="Q1686" s="188"/>
      <c r="R1686" s="188"/>
      <c r="S1686" s="188"/>
      <c r="T1686" s="189"/>
      <c r="AT1686" s="183" t="s">
        <v>140</v>
      </c>
      <c r="AU1686" s="183" t="s">
        <v>77</v>
      </c>
      <c r="AV1686" s="12" t="s">
        <v>77</v>
      </c>
      <c r="AW1686" s="12" t="s">
        <v>34</v>
      </c>
      <c r="AX1686" s="12" t="s">
        <v>70</v>
      </c>
      <c r="AY1686" s="183" t="s">
        <v>131</v>
      </c>
    </row>
    <row r="1687" spans="2:51" s="13" customFormat="1" ht="13.5">
      <c r="B1687" s="190"/>
      <c r="D1687" s="191" t="s">
        <v>140</v>
      </c>
      <c r="E1687" s="192" t="s">
        <v>19</v>
      </c>
      <c r="F1687" s="193" t="s">
        <v>143</v>
      </c>
      <c r="H1687" s="194">
        <v>17</v>
      </c>
      <c r="I1687" s="195"/>
      <c r="L1687" s="190"/>
      <c r="M1687" s="196"/>
      <c r="N1687" s="197"/>
      <c r="O1687" s="197"/>
      <c r="P1687" s="197"/>
      <c r="Q1687" s="197"/>
      <c r="R1687" s="197"/>
      <c r="S1687" s="197"/>
      <c r="T1687" s="198"/>
      <c r="AT1687" s="199" t="s">
        <v>140</v>
      </c>
      <c r="AU1687" s="199" t="s">
        <v>77</v>
      </c>
      <c r="AV1687" s="13" t="s">
        <v>138</v>
      </c>
      <c r="AW1687" s="13" t="s">
        <v>34</v>
      </c>
      <c r="AX1687" s="13" t="s">
        <v>74</v>
      </c>
      <c r="AY1687" s="199" t="s">
        <v>131</v>
      </c>
    </row>
    <row r="1688" spans="2:65" s="1" customFormat="1" ht="22.5" customHeight="1">
      <c r="B1688" s="160"/>
      <c r="C1688" s="212" t="s">
        <v>2122</v>
      </c>
      <c r="D1688" s="212" t="s">
        <v>632</v>
      </c>
      <c r="E1688" s="213" t="s">
        <v>2123</v>
      </c>
      <c r="F1688" s="214" t="s">
        <v>2124</v>
      </c>
      <c r="G1688" s="215" t="s">
        <v>212</v>
      </c>
      <c r="H1688" s="216">
        <v>18.7</v>
      </c>
      <c r="I1688" s="217"/>
      <c r="J1688" s="218">
        <f>ROUND(I1688*H1688,2)</f>
        <v>0</v>
      </c>
      <c r="K1688" s="214" t="s">
        <v>137</v>
      </c>
      <c r="L1688" s="219"/>
      <c r="M1688" s="220" t="s">
        <v>19</v>
      </c>
      <c r="N1688" s="221" t="s">
        <v>41</v>
      </c>
      <c r="O1688" s="36"/>
      <c r="P1688" s="170">
        <f>O1688*H1688</f>
        <v>0</v>
      </c>
      <c r="Q1688" s="170">
        <v>0.0095</v>
      </c>
      <c r="R1688" s="170">
        <f>Q1688*H1688</f>
        <v>0.17765</v>
      </c>
      <c r="S1688" s="170">
        <v>0</v>
      </c>
      <c r="T1688" s="171">
        <f>S1688*H1688</f>
        <v>0</v>
      </c>
      <c r="AR1688" s="18" t="s">
        <v>385</v>
      </c>
      <c r="AT1688" s="18" t="s">
        <v>632</v>
      </c>
      <c r="AU1688" s="18" t="s">
        <v>77</v>
      </c>
      <c r="AY1688" s="18" t="s">
        <v>131</v>
      </c>
      <c r="BE1688" s="172">
        <f>IF(N1688="základní",J1688,0)</f>
        <v>0</v>
      </c>
      <c r="BF1688" s="172">
        <f>IF(N1688="snížená",J1688,0)</f>
        <v>0</v>
      </c>
      <c r="BG1688" s="172">
        <f>IF(N1688="zákl. přenesená",J1688,0)</f>
        <v>0</v>
      </c>
      <c r="BH1688" s="172">
        <f>IF(N1688="sníž. přenesená",J1688,0)</f>
        <v>0</v>
      </c>
      <c r="BI1688" s="172">
        <f>IF(N1688="nulová",J1688,0)</f>
        <v>0</v>
      </c>
      <c r="BJ1688" s="18" t="s">
        <v>74</v>
      </c>
      <c r="BK1688" s="172">
        <f>ROUND(I1688*H1688,2)</f>
        <v>0</v>
      </c>
      <c r="BL1688" s="18" t="s">
        <v>253</v>
      </c>
      <c r="BM1688" s="18" t="s">
        <v>2125</v>
      </c>
    </row>
    <row r="1689" spans="2:47" s="1" customFormat="1" ht="13.5">
      <c r="B1689" s="35"/>
      <c r="D1689" s="174" t="s">
        <v>228</v>
      </c>
      <c r="F1689" s="203" t="s">
        <v>2126</v>
      </c>
      <c r="I1689" s="134"/>
      <c r="L1689" s="35"/>
      <c r="M1689" s="64"/>
      <c r="N1689" s="36"/>
      <c r="O1689" s="36"/>
      <c r="P1689" s="36"/>
      <c r="Q1689" s="36"/>
      <c r="R1689" s="36"/>
      <c r="S1689" s="36"/>
      <c r="T1689" s="65"/>
      <c r="AT1689" s="18" t="s">
        <v>228</v>
      </c>
      <c r="AU1689" s="18" t="s">
        <v>77</v>
      </c>
    </row>
    <row r="1690" spans="2:51" s="12" customFormat="1" ht="13.5">
      <c r="B1690" s="182"/>
      <c r="D1690" s="191" t="s">
        <v>140</v>
      </c>
      <c r="F1690" s="222" t="s">
        <v>2127</v>
      </c>
      <c r="H1690" s="223">
        <v>18.7</v>
      </c>
      <c r="I1690" s="186"/>
      <c r="L1690" s="182"/>
      <c r="M1690" s="187"/>
      <c r="N1690" s="188"/>
      <c r="O1690" s="188"/>
      <c r="P1690" s="188"/>
      <c r="Q1690" s="188"/>
      <c r="R1690" s="188"/>
      <c r="S1690" s="188"/>
      <c r="T1690" s="189"/>
      <c r="AT1690" s="183" t="s">
        <v>140</v>
      </c>
      <c r="AU1690" s="183" t="s">
        <v>77</v>
      </c>
      <c r="AV1690" s="12" t="s">
        <v>77</v>
      </c>
      <c r="AW1690" s="12" t="s">
        <v>4</v>
      </c>
      <c r="AX1690" s="12" t="s">
        <v>74</v>
      </c>
      <c r="AY1690" s="183" t="s">
        <v>131</v>
      </c>
    </row>
    <row r="1691" spans="2:65" s="1" customFormat="1" ht="22.5" customHeight="1">
      <c r="B1691" s="160"/>
      <c r="C1691" s="161" t="s">
        <v>2128</v>
      </c>
      <c r="D1691" s="161" t="s">
        <v>133</v>
      </c>
      <c r="E1691" s="162" t="s">
        <v>2129</v>
      </c>
      <c r="F1691" s="163" t="s">
        <v>2130</v>
      </c>
      <c r="G1691" s="164" t="s">
        <v>212</v>
      </c>
      <c r="H1691" s="165">
        <v>6.95</v>
      </c>
      <c r="I1691" s="166"/>
      <c r="J1691" s="167">
        <f>ROUND(I1691*H1691,2)</f>
        <v>0</v>
      </c>
      <c r="K1691" s="163" t="s">
        <v>137</v>
      </c>
      <c r="L1691" s="35"/>
      <c r="M1691" s="168" t="s">
        <v>19</v>
      </c>
      <c r="N1691" s="169" t="s">
        <v>41</v>
      </c>
      <c r="O1691" s="36"/>
      <c r="P1691" s="170">
        <f>O1691*H1691</f>
        <v>0</v>
      </c>
      <c r="Q1691" s="170">
        <v>0</v>
      </c>
      <c r="R1691" s="170">
        <f>Q1691*H1691</f>
        <v>0</v>
      </c>
      <c r="S1691" s="170">
        <v>0.0095</v>
      </c>
      <c r="T1691" s="171">
        <f>S1691*H1691</f>
        <v>0.066025</v>
      </c>
      <c r="AR1691" s="18" t="s">
        <v>253</v>
      </c>
      <c r="AT1691" s="18" t="s">
        <v>133</v>
      </c>
      <c r="AU1691" s="18" t="s">
        <v>77</v>
      </c>
      <c r="AY1691" s="18" t="s">
        <v>131</v>
      </c>
      <c r="BE1691" s="172">
        <f>IF(N1691="základní",J1691,0)</f>
        <v>0</v>
      </c>
      <c r="BF1691" s="172">
        <f>IF(N1691="snížená",J1691,0)</f>
        <v>0</v>
      </c>
      <c r="BG1691" s="172">
        <f>IF(N1691="zákl. přenesená",J1691,0)</f>
        <v>0</v>
      </c>
      <c r="BH1691" s="172">
        <f>IF(N1691="sníž. přenesená",J1691,0)</f>
        <v>0</v>
      </c>
      <c r="BI1691" s="172">
        <f>IF(N1691="nulová",J1691,0)</f>
        <v>0</v>
      </c>
      <c r="BJ1691" s="18" t="s">
        <v>74</v>
      </c>
      <c r="BK1691" s="172">
        <f>ROUND(I1691*H1691,2)</f>
        <v>0</v>
      </c>
      <c r="BL1691" s="18" t="s">
        <v>253</v>
      </c>
      <c r="BM1691" s="18" t="s">
        <v>2131</v>
      </c>
    </row>
    <row r="1692" spans="2:51" s="11" customFormat="1" ht="13.5">
      <c r="B1692" s="173"/>
      <c r="D1692" s="174" t="s">
        <v>140</v>
      </c>
      <c r="E1692" s="175" t="s">
        <v>19</v>
      </c>
      <c r="F1692" s="176" t="s">
        <v>2132</v>
      </c>
      <c r="H1692" s="177" t="s">
        <v>19</v>
      </c>
      <c r="I1692" s="178"/>
      <c r="L1692" s="173"/>
      <c r="M1692" s="179"/>
      <c r="N1692" s="180"/>
      <c r="O1692" s="180"/>
      <c r="P1692" s="180"/>
      <c r="Q1692" s="180"/>
      <c r="R1692" s="180"/>
      <c r="S1692" s="180"/>
      <c r="T1692" s="181"/>
      <c r="AT1692" s="177" t="s">
        <v>140</v>
      </c>
      <c r="AU1692" s="177" t="s">
        <v>77</v>
      </c>
      <c r="AV1692" s="11" t="s">
        <v>74</v>
      </c>
      <c r="AW1692" s="11" t="s">
        <v>34</v>
      </c>
      <c r="AX1692" s="11" t="s">
        <v>70</v>
      </c>
      <c r="AY1692" s="177" t="s">
        <v>131</v>
      </c>
    </row>
    <row r="1693" spans="2:51" s="12" customFormat="1" ht="13.5">
      <c r="B1693" s="182"/>
      <c r="D1693" s="174" t="s">
        <v>140</v>
      </c>
      <c r="E1693" s="183" t="s">
        <v>19</v>
      </c>
      <c r="F1693" s="184" t="s">
        <v>2133</v>
      </c>
      <c r="H1693" s="185">
        <v>6.95</v>
      </c>
      <c r="I1693" s="186"/>
      <c r="L1693" s="182"/>
      <c r="M1693" s="187"/>
      <c r="N1693" s="188"/>
      <c r="O1693" s="188"/>
      <c r="P1693" s="188"/>
      <c r="Q1693" s="188"/>
      <c r="R1693" s="188"/>
      <c r="S1693" s="188"/>
      <c r="T1693" s="189"/>
      <c r="AT1693" s="183" t="s">
        <v>140</v>
      </c>
      <c r="AU1693" s="183" t="s">
        <v>77</v>
      </c>
      <c r="AV1693" s="12" t="s">
        <v>77</v>
      </c>
      <c r="AW1693" s="12" t="s">
        <v>34</v>
      </c>
      <c r="AX1693" s="12" t="s">
        <v>70</v>
      </c>
      <c r="AY1693" s="183" t="s">
        <v>131</v>
      </c>
    </row>
    <row r="1694" spans="2:51" s="13" customFormat="1" ht="13.5">
      <c r="B1694" s="190"/>
      <c r="D1694" s="191" t="s">
        <v>140</v>
      </c>
      <c r="E1694" s="192" t="s">
        <v>19</v>
      </c>
      <c r="F1694" s="193" t="s">
        <v>143</v>
      </c>
      <c r="H1694" s="194">
        <v>6.95</v>
      </c>
      <c r="I1694" s="195"/>
      <c r="L1694" s="190"/>
      <c r="M1694" s="196"/>
      <c r="N1694" s="197"/>
      <c r="O1694" s="197"/>
      <c r="P1694" s="197"/>
      <c r="Q1694" s="197"/>
      <c r="R1694" s="197"/>
      <c r="S1694" s="197"/>
      <c r="T1694" s="198"/>
      <c r="AT1694" s="199" t="s">
        <v>140</v>
      </c>
      <c r="AU1694" s="199" t="s">
        <v>77</v>
      </c>
      <c r="AV1694" s="13" t="s">
        <v>138</v>
      </c>
      <c r="AW1694" s="13" t="s">
        <v>34</v>
      </c>
      <c r="AX1694" s="13" t="s">
        <v>74</v>
      </c>
      <c r="AY1694" s="199" t="s">
        <v>131</v>
      </c>
    </row>
    <row r="1695" spans="2:65" s="1" customFormat="1" ht="22.5" customHeight="1">
      <c r="B1695" s="160"/>
      <c r="C1695" s="161" t="s">
        <v>2134</v>
      </c>
      <c r="D1695" s="161" t="s">
        <v>133</v>
      </c>
      <c r="E1695" s="162" t="s">
        <v>2135</v>
      </c>
      <c r="F1695" s="163" t="s">
        <v>2136</v>
      </c>
      <c r="G1695" s="164" t="s">
        <v>212</v>
      </c>
      <c r="H1695" s="165">
        <v>120</v>
      </c>
      <c r="I1695" s="166"/>
      <c r="J1695" s="167">
        <f>ROUND(I1695*H1695,2)</f>
        <v>0</v>
      </c>
      <c r="K1695" s="163" t="s">
        <v>137</v>
      </c>
      <c r="L1695" s="35"/>
      <c r="M1695" s="168" t="s">
        <v>19</v>
      </c>
      <c r="N1695" s="169" t="s">
        <v>41</v>
      </c>
      <c r="O1695" s="36"/>
      <c r="P1695" s="170">
        <f>O1695*H1695</f>
        <v>0</v>
      </c>
      <c r="Q1695" s="170">
        <v>0</v>
      </c>
      <c r="R1695" s="170">
        <f>Q1695*H1695</f>
        <v>0</v>
      </c>
      <c r="S1695" s="170">
        <v>0</v>
      </c>
      <c r="T1695" s="171">
        <f>S1695*H1695</f>
        <v>0</v>
      </c>
      <c r="AR1695" s="18" t="s">
        <v>253</v>
      </c>
      <c r="AT1695" s="18" t="s">
        <v>133</v>
      </c>
      <c r="AU1695" s="18" t="s">
        <v>77</v>
      </c>
      <c r="AY1695" s="18" t="s">
        <v>131</v>
      </c>
      <c r="BE1695" s="172">
        <f>IF(N1695="základní",J1695,0)</f>
        <v>0</v>
      </c>
      <c r="BF1695" s="172">
        <f>IF(N1695="snížená",J1695,0)</f>
        <v>0</v>
      </c>
      <c r="BG1695" s="172">
        <f>IF(N1695="zákl. přenesená",J1695,0)</f>
        <v>0</v>
      </c>
      <c r="BH1695" s="172">
        <f>IF(N1695="sníž. přenesená",J1695,0)</f>
        <v>0</v>
      </c>
      <c r="BI1695" s="172">
        <f>IF(N1695="nulová",J1695,0)</f>
        <v>0</v>
      </c>
      <c r="BJ1695" s="18" t="s">
        <v>74</v>
      </c>
      <c r="BK1695" s="172">
        <f>ROUND(I1695*H1695,2)</f>
        <v>0</v>
      </c>
      <c r="BL1695" s="18" t="s">
        <v>253</v>
      </c>
      <c r="BM1695" s="18" t="s">
        <v>2137</v>
      </c>
    </row>
    <row r="1696" spans="2:47" s="1" customFormat="1" ht="13.5">
      <c r="B1696" s="35"/>
      <c r="D1696" s="174" t="s">
        <v>228</v>
      </c>
      <c r="F1696" s="203" t="s">
        <v>2138</v>
      </c>
      <c r="I1696" s="134"/>
      <c r="L1696" s="35"/>
      <c r="M1696" s="64"/>
      <c r="N1696" s="36"/>
      <c r="O1696" s="36"/>
      <c r="P1696" s="36"/>
      <c r="Q1696" s="36"/>
      <c r="R1696" s="36"/>
      <c r="S1696" s="36"/>
      <c r="T1696" s="65"/>
      <c r="AT1696" s="18" t="s">
        <v>228</v>
      </c>
      <c r="AU1696" s="18" t="s">
        <v>77</v>
      </c>
    </row>
    <row r="1697" spans="2:51" s="11" customFormat="1" ht="13.5">
      <c r="B1697" s="173"/>
      <c r="D1697" s="174" t="s">
        <v>140</v>
      </c>
      <c r="E1697" s="175" t="s">
        <v>19</v>
      </c>
      <c r="F1697" s="176" t="s">
        <v>1676</v>
      </c>
      <c r="H1697" s="177" t="s">
        <v>19</v>
      </c>
      <c r="I1697" s="178"/>
      <c r="L1697" s="173"/>
      <c r="M1697" s="179"/>
      <c r="N1697" s="180"/>
      <c r="O1697" s="180"/>
      <c r="P1697" s="180"/>
      <c r="Q1697" s="180"/>
      <c r="R1697" s="180"/>
      <c r="S1697" s="180"/>
      <c r="T1697" s="181"/>
      <c r="AT1697" s="177" t="s">
        <v>140</v>
      </c>
      <c r="AU1697" s="177" t="s">
        <v>77</v>
      </c>
      <c r="AV1697" s="11" t="s">
        <v>74</v>
      </c>
      <c r="AW1697" s="11" t="s">
        <v>34</v>
      </c>
      <c r="AX1697" s="11" t="s">
        <v>70</v>
      </c>
      <c r="AY1697" s="177" t="s">
        <v>131</v>
      </c>
    </row>
    <row r="1698" spans="2:51" s="12" customFormat="1" ht="13.5">
      <c r="B1698" s="182"/>
      <c r="D1698" s="174" t="s">
        <v>140</v>
      </c>
      <c r="E1698" s="183" t="s">
        <v>19</v>
      </c>
      <c r="F1698" s="184" t="s">
        <v>987</v>
      </c>
      <c r="H1698" s="185">
        <v>120</v>
      </c>
      <c r="I1698" s="186"/>
      <c r="L1698" s="182"/>
      <c r="M1698" s="187"/>
      <c r="N1698" s="188"/>
      <c r="O1698" s="188"/>
      <c r="P1698" s="188"/>
      <c r="Q1698" s="188"/>
      <c r="R1698" s="188"/>
      <c r="S1698" s="188"/>
      <c r="T1698" s="189"/>
      <c r="AT1698" s="183" t="s">
        <v>140</v>
      </c>
      <c r="AU1698" s="183" t="s">
        <v>77</v>
      </c>
      <c r="AV1698" s="12" t="s">
        <v>77</v>
      </c>
      <c r="AW1698" s="12" t="s">
        <v>34</v>
      </c>
      <c r="AX1698" s="12" t="s">
        <v>70</v>
      </c>
      <c r="AY1698" s="183" t="s">
        <v>131</v>
      </c>
    </row>
    <row r="1699" spans="2:51" s="13" customFormat="1" ht="13.5">
      <c r="B1699" s="190"/>
      <c r="D1699" s="191" t="s">
        <v>140</v>
      </c>
      <c r="E1699" s="192" t="s">
        <v>19</v>
      </c>
      <c r="F1699" s="193" t="s">
        <v>143</v>
      </c>
      <c r="H1699" s="194">
        <v>120</v>
      </c>
      <c r="I1699" s="195"/>
      <c r="L1699" s="190"/>
      <c r="M1699" s="196"/>
      <c r="N1699" s="197"/>
      <c r="O1699" s="197"/>
      <c r="P1699" s="197"/>
      <c r="Q1699" s="197"/>
      <c r="R1699" s="197"/>
      <c r="S1699" s="197"/>
      <c r="T1699" s="198"/>
      <c r="AT1699" s="199" t="s">
        <v>140</v>
      </c>
      <c r="AU1699" s="199" t="s">
        <v>77</v>
      </c>
      <c r="AV1699" s="13" t="s">
        <v>138</v>
      </c>
      <c r="AW1699" s="13" t="s">
        <v>34</v>
      </c>
      <c r="AX1699" s="13" t="s">
        <v>74</v>
      </c>
      <c r="AY1699" s="199" t="s">
        <v>131</v>
      </c>
    </row>
    <row r="1700" spans="2:65" s="1" customFormat="1" ht="22.5" customHeight="1">
      <c r="B1700" s="160"/>
      <c r="C1700" s="212" t="s">
        <v>2139</v>
      </c>
      <c r="D1700" s="212" t="s">
        <v>632</v>
      </c>
      <c r="E1700" s="213" t="s">
        <v>2140</v>
      </c>
      <c r="F1700" s="214" t="s">
        <v>2141</v>
      </c>
      <c r="G1700" s="215" t="s">
        <v>212</v>
      </c>
      <c r="H1700" s="216">
        <v>126</v>
      </c>
      <c r="I1700" s="217"/>
      <c r="J1700" s="218">
        <f>ROUND(I1700*H1700,2)</f>
        <v>0</v>
      </c>
      <c r="K1700" s="214" t="s">
        <v>137</v>
      </c>
      <c r="L1700" s="219"/>
      <c r="M1700" s="220" t="s">
        <v>19</v>
      </c>
      <c r="N1700" s="221" t="s">
        <v>41</v>
      </c>
      <c r="O1700" s="36"/>
      <c r="P1700" s="170">
        <f>O1700*H1700</f>
        <v>0</v>
      </c>
      <c r="Q1700" s="170">
        <v>0.00014</v>
      </c>
      <c r="R1700" s="170">
        <f>Q1700*H1700</f>
        <v>0.01764</v>
      </c>
      <c r="S1700" s="170">
        <v>0</v>
      </c>
      <c r="T1700" s="171">
        <f>S1700*H1700</f>
        <v>0</v>
      </c>
      <c r="AR1700" s="18" t="s">
        <v>385</v>
      </c>
      <c r="AT1700" s="18" t="s">
        <v>632</v>
      </c>
      <c r="AU1700" s="18" t="s">
        <v>77</v>
      </c>
      <c r="AY1700" s="18" t="s">
        <v>131</v>
      </c>
      <c r="BE1700" s="172">
        <f>IF(N1700="základní",J1700,0)</f>
        <v>0</v>
      </c>
      <c r="BF1700" s="172">
        <f>IF(N1700="snížená",J1700,0)</f>
        <v>0</v>
      </c>
      <c r="BG1700" s="172">
        <f>IF(N1700="zákl. přenesená",J1700,0)</f>
        <v>0</v>
      </c>
      <c r="BH1700" s="172">
        <f>IF(N1700="sníž. přenesená",J1700,0)</f>
        <v>0</v>
      </c>
      <c r="BI1700" s="172">
        <f>IF(N1700="nulová",J1700,0)</f>
        <v>0</v>
      </c>
      <c r="BJ1700" s="18" t="s">
        <v>74</v>
      </c>
      <c r="BK1700" s="172">
        <f>ROUND(I1700*H1700,2)</f>
        <v>0</v>
      </c>
      <c r="BL1700" s="18" t="s">
        <v>253</v>
      </c>
      <c r="BM1700" s="18" t="s">
        <v>2142</v>
      </c>
    </row>
    <row r="1701" spans="2:47" s="1" customFormat="1" ht="27">
      <c r="B1701" s="35"/>
      <c r="D1701" s="174" t="s">
        <v>228</v>
      </c>
      <c r="F1701" s="203" t="s">
        <v>2143</v>
      </c>
      <c r="I1701" s="134"/>
      <c r="L1701" s="35"/>
      <c r="M1701" s="64"/>
      <c r="N1701" s="36"/>
      <c r="O1701" s="36"/>
      <c r="P1701" s="36"/>
      <c r="Q1701" s="36"/>
      <c r="R1701" s="36"/>
      <c r="S1701" s="36"/>
      <c r="T1701" s="65"/>
      <c r="AT1701" s="18" t="s">
        <v>228</v>
      </c>
      <c r="AU1701" s="18" t="s">
        <v>77</v>
      </c>
    </row>
    <row r="1702" spans="2:51" s="12" customFormat="1" ht="13.5">
      <c r="B1702" s="182"/>
      <c r="D1702" s="191" t="s">
        <v>140</v>
      </c>
      <c r="F1702" s="222" t="s">
        <v>2144</v>
      </c>
      <c r="H1702" s="223">
        <v>126</v>
      </c>
      <c r="I1702" s="186"/>
      <c r="L1702" s="182"/>
      <c r="M1702" s="187"/>
      <c r="N1702" s="188"/>
      <c r="O1702" s="188"/>
      <c r="P1702" s="188"/>
      <c r="Q1702" s="188"/>
      <c r="R1702" s="188"/>
      <c r="S1702" s="188"/>
      <c r="T1702" s="189"/>
      <c r="AT1702" s="183" t="s">
        <v>140</v>
      </c>
      <c r="AU1702" s="183" t="s">
        <v>77</v>
      </c>
      <c r="AV1702" s="12" t="s">
        <v>77</v>
      </c>
      <c r="AW1702" s="12" t="s">
        <v>4</v>
      </c>
      <c r="AX1702" s="12" t="s">
        <v>74</v>
      </c>
      <c r="AY1702" s="183" t="s">
        <v>131</v>
      </c>
    </row>
    <row r="1703" spans="2:65" s="1" customFormat="1" ht="22.5" customHeight="1">
      <c r="B1703" s="160"/>
      <c r="C1703" s="161" t="s">
        <v>2145</v>
      </c>
      <c r="D1703" s="161" t="s">
        <v>133</v>
      </c>
      <c r="E1703" s="162" t="s">
        <v>2146</v>
      </c>
      <c r="F1703" s="163" t="s">
        <v>2147</v>
      </c>
      <c r="G1703" s="164" t="s">
        <v>212</v>
      </c>
      <c r="H1703" s="165">
        <v>17</v>
      </c>
      <c r="I1703" s="166"/>
      <c r="J1703" s="167">
        <f>ROUND(I1703*H1703,2)</f>
        <v>0</v>
      </c>
      <c r="K1703" s="163" t="s">
        <v>137</v>
      </c>
      <c r="L1703" s="35"/>
      <c r="M1703" s="168" t="s">
        <v>19</v>
      </c>
      <c r="N1703" s="169" t="s">
        <v>41</v>
      </c>
      <c r="O1703" s="36"/>
      <c r="P1703" s="170">
        <f>O1703*H1703</f>
        <v>0</v>
      </c>
      <c r="Q1703" s="170">
        <v>0</v>
      </c>
      <c r="R1703" s="170">
        <f>Q1703*H1703</f>
        <v>0</v>
      </c>
      <c r="S1703" s="170">
        <v>0</v>
      </c>
      <c r="T1703" s="171">
        <f>S1703*H1703</f>
        <v>0</v>
      </c>
      <c r="AR1703" s="18" t="s">
        <v>253</v>
      </c>
      <c r="AT1703" s="18" t="s">
        <v>133</v>
      </c>
      <c r="AU1703" s="18" t="s">
        <v>77</v>
      </c>
      <c r="AY1703" s="18" t="s">
        <v>131</v>
      </c>
      <c r="BE1703" s="172">
        <f>IF(N1703="základní",J1703,0)</f>
        <v>0</v>
      </c>
      <c r="BF1703" s="172">
        <f>IF(N1703="snížená",J1703,0)</f>
        <v>0</v>
      </c>
      <c r="BG1703" s="172">
        <f>IF(N1703="zákl. přenesená",J1703,0)</f>
        <v>0</v>
      </c>
      <c r="BH1703" s="172">
        <f>IF(N1703="sníž. přenesená",J1703,0)</f>
        <v>0</v>
      </c>
      <c r="BI1703" s="172">
        <f>IF(N1703="nulová",J1703,0)</f>
        <v>0</v>
      </c>
      <c r="BJ1703" s="18" t="s">
        <v>74</v>
      </c>
      <c r="BK1703" s="172">
        <f>ROUND(I1703*H1703,2)</f>
        <v>0</v>
      </c>
      <c r="BL1703" s="18" t="s">
        <v>253</v>
      </c>
      <c r="BM1703" s="18" t="s">
        <v>2148</v>
      </c>
    </row>
    <row r="1704" spans="2:47" s="1" customFormat="1" ht="13.5">
      <c r="B1704" s="35"/>
      <c r="D1704" s="174" t="s">
        <v>228</v>
      </c>
      <c r="F1704" s="203" t="s">
        <v>2149</v>
      </c>
      <c r="I1704" s="134"/>
      <c r="L1704" s="35"/>
      <c r="M1704" s="64"/>
      <c r="N1704" s="36"/>
      <c r="O1704" s="36"/>
      <c r="P1704" s="36"/>
      <c r="Q1704" s="36"/>
      <c r="R1704" s="36"/>
      <c r="S1704" s="36"/>
      <c r="T1704" s="65"/>
      <c r="AT1704" s="18" t="s">
        <v>228</v>
      </c>
      <c r="AU1704" s="18" t="s">
        <v>77</v>
      </c>
    </row>
    <row r="1705" spans="2:51" s="11" customFormat="1" ht="13.5">
      <c r="B1705" s="173"/>
      <c r="D1705" s="174" t="s">
        <v>140</v>
      </c>
      <c r="E1705" s="175" t="s">
        <v>19</v>
      </c>
      <c r="F1705" s="176" t="s">
        <v>2118</v>
      </c>
      <c r="H1705" s="177" t="s">
        <v>19</v>
      </c>
      <c r="I1705" s="178"/>
      <c r="L1705" s="173"/>
      <c r="M1705" s="179"/>
      <c r="N1705" s="180"/>
      <c r="O1705" s="180"/>
      <c r="P1705" s="180"/>
      <c r="Q1705" s="180"/>
      <c r="R1705" s="180"/>
      <c r="S1705" s="180"/>
      <c r="T1705" s="181"/>
      <c r="AT1705" s="177" t="s">
        <v>140</v>
      </c>
      <c r="AU1705" s="177" t="s">
        <v>77</v>
      </c>
      <c r="AV1705" s="11" t="s">
        <v>74</v>
      </c>
      <c r="AW1705" s="11" t="s">
        <v>34</v>
      </c>
      <c r="AX1705" s="11" t="s">
        <v>70</v>
      </c>
      <c r="AY1705" s="177" t="s">
        <v>131</v>
      </c>
    </row>
    <row r="1706" spans="2:51" s="11" customFormat="1" ht="13.5">
      <c r="B1706" s="173"/>
      <c r="D1706" s="174" t="s">
        <v>140</v>
      </c>
      <c r="E1706" s="175" t="s">
        <v>19</v>
      </c>
      <c r="F1706" s="176" t="s">
        <v>2119</v>
      </c>
      <c r="H1706" s="177" t="s">
        <v>19</v>
      </c>
      <c r="I1706" s="178"/>
      <c r="L1706" s="173"/>
      <c r="M1706" s="179"/>
      <c r="N1706" s="180"/>
      <c r="O1706" s="180"/>
      <c r="P1706" s="180"/>
      <c r="Q1706" s="180"/>
      <c r="R1706" s="180"/>
      <c r="S1706" s="180"/>
      <c r="T1706" s="181"/>
      <c r="AT1706" s="177" t="s">
        <v>140</v>
      </c>
      <c r="AU1706" s="177" t="s">
        <v>77</v>
      </c>
      <c r="AV1706" s="11" t="s">
        <v>74</v>
      </c>
      <c r="AW1706" s="11" t="s">
        <v>34</v>
      </c>
      <c r="AX1706" s="11" t="s">
        <v>70</v>
      </c>
      <c r="AY1706" s="177" t="s">
        <v>131</v>
      </c>
    </row>
    <row r="1707" spans="2:51" s="12" customFormat="1" ht="13.5">
      <c r="B1707" s="182"/>
      <c r="D1707" s="174" t="s">
        <v>140</v>
      </c>
      <c r="E1707" s="183" t="s">
        <v>19</v>
      </c>
      <c r="F1707" s="184" t="s">
        <v>2120</v>
      </c>
      <c r="H1707" s="185">
        <v>8</v>
      </c>
      <c r="I1707" s="186"/>
      <c r="L1707" s="182"/>
      <c r="M1707" s="187"/>
      <c r="N1707" s="188"/>
      <c r="O1707" s="188"/>
      <c r="P1707" s="188"/>
      <c r="Q1707" s="188"/>
      <c r="R1707" s="188"/>
      <c r="S1707" s="188"/>
      <c r="T1707" s="189"/>
      <c r="AT1707" s="183" t="s">
        <v>140</v>
      </c>
      <c r="AU1707" s="183" t="s">
        <v>77</v>
      </c>
      <c r="AV1707" s="12" t="s">
        <v>77</v>
      </c>
      <c r="AW1707" s="12" t="s">
        <v>34</v>
      </c>
      <c r="AX1707" s="12" t="s">
        <v>70</v>
      </c>
      <c r="AY1707" s="183" t="s">
        <v>131</v>
      </c>
    </row>
    <row r="1708" spans="2:51" s="12" customFormat="1" ht="13.5">
      <c r="B1708" s="182"/>
      <c r="D1708" s="174" t="s">
        <v>140</v>
      </c>
      <c r="E1708" s="183" t="s">
        <v>19</v>
      </c>
      <c r="F1708" s="184" t="s">
        <v>2121</v>
      </c>
      <c r="H1708" s="185">
        <v>9</v>
      </c>
      <c r="I1708" s="186"/>
      <c r="L1708" s="182"/>
      <c r="M1708" s="187"/>
      <c r="N1708" s="188"/>
      <c r="O1708" s="188"/>
      <c r="P1708" s="188"/>
      <c r="Q1708" s="188"/>
      <c r="R1708" s="188"/>
      <c r="S1708" s="188"/>
      <c r="T1708" s="189"/>
      <c r="AT1708" s="183" t="s">
        <v>140</v>
      </c>
      <c r="AU1708" s="183" t="s">
        <v>77</v>
      </c>
      <c r="AV1708" s="12" t="s">
        <v>77</v>
      </c>
      <c r="AW1708" s="12" t="s">
        <v>34</v>
      </c>
      <c r="AX1708" s="12" t="s">
        <v>70</v>
      </c>
      <c r="AY1708" s="183" t="s">
        <v>131</v>
      </c>
    </row>
    <row r="1709" spans="2:51" s="13" customFormat="1" ht="13.5">
      <c r="B1709" s="190"/>
      <c r="D1709" s="191" t="s">
        <v>140</v>
      </c>
      <c r="E1709" s="192" t="s">
        <v>19</v>
      </c>
      <c r="F1709" s="193" t="s">
        <v>143</v>
      </c>
      <c r="H1709" s="194">
        <v>17</v>
      </c>
      <c r="I1709" s="195"/>
      <c r="L1709" s="190"/>
      <c r="M1709" s="196"/>
      <c r="N1709" s="197"/>
      <c r="O1709" s="197"/>
      <c r="P1709" s="197"/>
      <c r="Q1709" s="197"/>
      <c r="R1709" s="197"/>
      <c r="S1709" s="197"/>
      <c r="T1709" s="198"/>
      <c r="AT1709" s="199" t="s">
        <v>140</v>
      </c>
      <c r="AU1709" s="199" t="s">
        <v>77</v>
      </c>
      <c r="AV1709" s="13" t="s">
        <v>138</v>
      </c>
      <c r="AW1709" s="13" t="s">
        <v>34</v>
      </c>
      <c r="AX1709" s="13" t="s">
        <v>74</v>
      </c>
      <c r="AY1709" s="199" t="s">
        <v>131</v>
      </c>
    </row>
    <row r="1710" spans="2:65" s="1" customFormat="1" ht="22.5" customHeight="1">
      <c r="B1710" s="160"/>
      <c r="C1710" s="212" t="s">
        <v>2150</v>
      </c>
      <c r="D1710" s="212" t="s">
        <v>632</v>
      </c>
      <c r="E1710" s="213" t="s">
        <v>2151</v>
      </c>
      <c r="F1710" s="214" t="s">
        <v>2152</v>
      </c>
      <c r="G1710" s="215" t="s">
        <v>212</v>
      </c>
      <c r="H1710" s="216">
        <v>17.85</v>
      </c>
      <c r="I1710" s="217"/>
      <c r="J1710" s="218">
        <f>ROUND(I1710*H1710,2)</f>
        <v>0</v>
      </c>
      <c r="K1710" s="214" t="s">
        <v>137</v>
      </c>
      <c r="L1710" s="219"/>
      <c r="M1710" s="220" t="s">
        <v>19</v>
      </c>
      <c r="N1710" s="221" t="s">
        <v>41</v>
      </c>
      <c r="O1710" s="36"/>
      <c r="P1710" s="170">
        <f>O1710*H1710</f>
        <v>0</v>
      </c>
      <c r="Q1710" s="170">
        <v>0.0018</v>
      </c>
      <c r="R1710" s="170">
        <f>Q1710*H1710</f>
        <v>0.03213</v>
      </c>
      <c r="S1710" s="170">
        <v>0</v>
      </c>
      <c r="T1710" s="171">
        <f>S1710*H1710</f>
        <v>0</v>
      </c>
      <c r="AR1710" s="18" t="s">
        <v>385</v>
      </c>
      <c r="AT1710" s="18" t="s">
        <v>632</v>
      </c>
      <c r="AU1710" s="18" t="s">
        <v>77</v>
      </c>
      <c r="AY1710" s="18" t="s">
        <v>131</v>
      </c>
      <c r="BE1710" s="172">
        <f>IF(N1710="základní",J1710,0)</f>
        <v>0</v>
      </c>
      <c r="BF1710" s="172">
        <f>IF(N1710="snížená",J1710,0)</f>
        <v>0</v>
      </c>
      <c r="BG1710" s="172">
        <f>IF(N1710="zákl. přenesená",J1710,0)</f>
        <v>0</v>
      </c>
      <c r="BH1710" s="172">
        <f>IF(N1710="sníž. přenesená",J1710,0)</f>
        <v>0</v>
      </c>
      <c r="BI1710" s="172">
        <f>IF(N1710="nulová",J1710,0)</f>
        <v>0</v>
      </c>
      <c r="BJ1710" s="18" t="s">
        <v>74</v>
      </c>
      <c r="BK1710" s="172">
        <f>ROUND(I1710*H1710,2)</f>
        <v>0</v>
      </c>
      <c r="BL1710" s="18" t="s">
        <v>253</v>
      </c>
      <c r="BM1710" s="18" t="s">
        <v>2153</v>
      </c>
    </row>
    <row r="1711" spans="2:47" s="1" customFormat="1" ht="27">
      <c r="B1711" s="35"/>
      <c r="D1711" s="174" t="s">
        <v>228</v>
      </c>
      <c r="F1711" s="203" t="s">
        <v>2154</v>
      </c>
      <c r="I1711" s="134"/>
      <c r="L1711" s="35"/>
      <c r="M1711" s="64"/>
      <c r="N1711" s="36"/>
      <c r="O1711" s="36"/>
      <c r="P1711" s="36"/>
      <c r="Q1711" s="36"/>
      <c r="R1711" s="36"/>
      <c r="S1711" s="36"/>
      <c r="T1711" s="65"/>
      <c r="AT1711" s="18" t="s">
        <v>228</v>
      </c>
      <c r="AU1711" s="18" t="s">
        <v>77</v>
      </c>
    </row>
    <row r="1712" spans="2:51" s="12" customFormat="1" ht="13.5">
      <c r="B1712" s="182"/>
      <c r="D1712" s="191" t="s">
        <v>140</v>
      </c>
      <c r="F1712" s="222" t="s">
        <v>2155</v>
      </c>
      <c r="H1712" s="223">
        <v>17.85</v>
      </c>
      <c r="I1712" s="186"/>
      <c r="L1712" s="182"/>
      <c r="M1712" s="187"/>
      <c r="N1712" s="188"/>
      <c r="O1712" s="188"/>
      <c r="P1712" s="188"/>
      <c r="Q1712" s="188"/>
      <c r="R1712" s="188"/>
      <c r="S1712" s="188"/>
      <c r="T1712" s="189"/>
      <c r="AT1712" s="183" t="s">
        <v>140</v>
      </c>
      <c r="AU1712" s="183" t="s">
        <v>77</v>
      </c>
      <c r="AV1712" s="12" t="s">
        <v>77</v>
      </c>
      <c r="AW1712" s="12" t="s">
        <v>4</v>
      </c>
      <c r="AX1712" s="12" t="s">
        <v>74</v>
      </c>
      <c r="AY1712" s="183" t="s">
        <v>131</v>
      </c>
    </row>
    <row r="1713" spans="2:65" s="1" customFormat="1" ht="22.5" customHeight="1">
      <c r="B1713" s="160"/>
      <c r="C1713" s="161" t="s">
        <v>2156</v>
      </c>
      <c r="D1713" s="161" t="s">
        <v>133</v>
      </c>
      <c r="E1713" s="162" t="s">
        <v>2157</v>
      </c>
      <c r="F1713" s="163" t="s">
        <v>2158</v>
      </c>
      <c r="G1713" s="164" t="s">
        <v>488</v>
      </c>
      <c r="H1713" s="165">
        <v>17.2</v>
      </c>
      <c r="I1713" s="166"/>
      <c r="J1713" s="167">
        <f>ROUND(I1713*H1713,2)</f>
        <v>0</v>
      </c>
      <c r="K1713" s="163" t="s">
        <v>2159</v>
      </c>
      <c r="L1713" s="35"/>
      <c r="M1713" s="168" t="s">
        <v>19</v>
      </c>
      <c r="N1713" s="169" t="s">
        <v>41</v>
      </c>
      <c r="O1713" s="36"/>
      <c r="P1713" s="170">
        <f>O1713*H1713</f>
        <v>0</v>
      </c>
      <c r="Q1713" s="170">
        <v>1E-05</v>
      </c>
      <c r="R1713" s="170">
        <f>Q1713*H1713</f>
        <v>0.000172</v>
      </c>
      <c r="S1713" s="170">
        <v>0</v>
      </c>
      <c r="T1713" s="171">
        <f>S1713*H1713</f>
        <v>0</v>
      </c>
      <c r="AR1713" s="18" t="s">
        <v>253</v>
      </c>
      <c r="AT1713" s="18" t="s">
        <v>133</v>
      </c>
      <c r="AU1713" s="18" t="s">
        <v>77</v>
      </c>
      <c r="AY1713" s="18" t="s">
        <v>131</v>
      </c>
      <c r="BE1713" s="172">
        <f>IF(N1713="základní",J1713,0)</f>
        <v>0</v>
      </c>
      <c r="BF1713" s="172">
        <f>IF(N1713="snížená",J1713,0)</f>
        <v>0</v>
      </c>
      <c r="BG1713" s="172">
        <f>IF(N1713="zákl. přenesená",J1713,0)</f>
        <v>0</v>
      </c>
      <c r="BH1713" s="172">
        <f>IF(N1713="sníž. přenesená",J1713,0)</f>
        <v>0</v>
      </c>
      <c r="BI1713" s="172">
        <f>IF(N1713="nulová",J1713,0)</f>
        <v>0</v>
      </c>
      <c r="BJ1713" s="18" t="s">
        <v>74</v>
      </c>
      <c r="BK1713" s="172">
        <f>ROUND(I1713*H1713,2)</f>
        <v>0</v>
      </c>
      <c r="BL1713" s="18" t="s">
        <v>253</v>
      </c>
      <c r="BM1713" s="18" t="s">
        <v>2160</v>
      </c>
    </row>
    <row r="1714" spans="2:47" s="1" customFormat="1" ht="27">
      <c r="B1714" s="35"/>
      <c r="D1714" s="174" t="s">
        <v>228</v>
      </c>
      <c r="F1714" s="203" t="s">
        <v>2161</v>
      </c>
      <c r="I1714" s="134"/>
      <c r="L1714" s="35"/>
      <c r="M1714" s="64"/>
      <c r="N1714" s="36"/>
      <c r="O1714" s="36"/>
      <c r="P1714" s="36"/>
      <c r="Q1714" s="36"/>
      <c r="R1714" s="36"/>
      <c r="S1714" s="36"/>
      <c r="T1714" s="65"/>
      <c r="AT1714" s="18" t="s">
        <v>228</v>
      </c>
      <c r="AU1714" s="18" t="s">
        <v>77</v>
      </c>
    </row>
    <row r="1715" spans="2:51" s="11" customFormat="1" ht="13.5">
      <c r="B1715" s="173"/>
      <c r="D1715" s="174" t="s">
        <v>140</v>
      </c>
      <c r="E1715" s="175" t="s">
        <v>19</v>
      </c>
      <c r="F1715" s="176" t="s">
        <v>2162</v>
      </c>
      <c r="H1715" s="177" t="s">
        <v>19</v>
      </c>
      <c r="I1715" s="178"/>
      <c r="L1715" s="173"/>
      <c r="M1715" s="179"/>
      <c r="N1715" s="180"/>
      <c r="O1715" s="180"/>
      <c r="P1715" s="180"/>
      <c r="Q1715" s="180"/>
      <c r="R1715" s="180"/>
      <c r="S1715" s="180"/>
      <c r="T1715" s="181"/>
      <c r="AT1715" s="177" t="s">
        <v>140</v>
      </c>
      <c r="AU1715" s="177" t="s">
        <v>77</v>
      </c>
      <c r="AV1715" s="11" t="s">
        <v>74</v>
      </c>
      <c r="AW1715" s="11" t="s">
        <v>34</v>
      </c>
      <c r="AX1715" s="11" t="s">
        <v>70</v>
      </c>
      <c r="AY1715" s="177" t="s">
        <v>131</v>
      </c>
    </row>
    <row r="1716" spans="2:51" s="12" customFormat="1" ht="13.5">
      <c r="B1716" s="182"/>
      <c r="D1716" s="174" t="s">
        <v>140</v>
      </c>
      <c r="E1716" s="183" t="s">
        <v>19</v>
      </c>
      <c r="F1716" s="184" t="s">
        <v>2163</v>
      </c>
      <c r="H1716" s="185">
        <v>17.2</v>
      </c>
      <c r="I1716" s="186"/>
      <c r="L1716" s="182"/>
      <c r="M1716" s="187"/>
      <c r="N1716" s="188"/>
      <c r="O1716" s="188"/>
      <c r="P1716" s="188"/>
      <c r="Q1716" s="188"/>
      <c r="R1716" s="188"/>
      <c r="S1716" s="188"/>
      <c r="T1716" s="189"/>
      <c r="AT1716" s="183" t="s">
        <v>140</v>
      </c>
      <c r="AU1716" s="183" t="s">
        <v>77</v>
      </c>
      <c r="AV1716" s="12" t="s">
        <v>77</v>
      </c>
      <c r="AW1716" s="12" t="s">
        <v>34</v>
      </c>
      <c r="AX1716" s="12" t="s">
        <v>70</v>
      </c>
      <c r="AY1716" s="183" t="s">
        <v>131</v>
      </c>
    </row>
    <row r="1717" spans="2:51" s="13" customFormat="1" ht="13.5">
      <c r="B1717" s="190"/>
      <c r="D1717" s="191" t="s">
        <v>140</v>
      </c>
      <c r="E1717" s="192" t="s">
        <v>19</v>
      </c>
      <c r="F1717" s="193" t="s">
        <v>143</v>
      </c>
      <c r="H1717" s="194">
        <v>17.2</v>
      </c>
      <c r="I1717" s="195"/>
      <c r="L1717" s="190"/>
      <c r="M1717" s="196"/>
      <c r="N1717" s="197"/>
      <c r="O1717" s="197"/>
      <c r="P1717" s="197"/>
      <c r="Q1717" s="197"/>
      <c r="R1717" s="197"/>
      <c r="S1717" s="197"/>
      <c r="T1717" s="198"/>
      <c r="AT1717" s="199" t="s">
        <v>140</v>
      </c>
      <c r="AU1717" s="199" t="s">
        <v>77</v>
      </c>
      <c r="AV1717" s="13" t="s">
        <v>138</v>
      </c>
      <c r="AW1717" s="13" t="s">
        <v>34</v>
      </c>
      <c r="AX1717" s="13" t="s">
        <v>74</v>
      </c>
      <c r="AY1717" s="199" t="s">
        <v>131</v>
      </c>
    </row>
    <row r="1718" spans="2:65" s="1" customFormat="1" ht="22.5" customHeight="1">
      <c r="B1718" s="160"/>
      <c r="C1718" s="161" t="s">
        <v>2164</v>
      </c>
      <c r="D1718" s="161" t="s">
        <v>133</v>
      </c>
      <c r="E1718" s="162" t="s">
        <v>2165</v>
      </c>
      <c r="F1718" s="163" t="s">
        <v>2166</v>
      </c>
      <c r="G1718" s="164" t="s">
        <v>1035</v>
      </c>
      <c r="H1718" s="224"/>
      <c r="I1718" s="166"/>
      <c r="J1718" s="167">
        <f>ROUND(I1718*H1718,2)</f>
        <v>0</v>
      </c>
      <c r="K1718" s="163" t="s">
        <v>137</v>
      </c>
      <c r="L1718" s="35"/>
      <c r="M1718" s="168" t="s">
        <v>19</v>
      </c>
      <c r="N1718" s="169" t="s">
        <v>41</v>
      </c>
      <c r="O1718" s="36"/>
      <c r="P1718" s="170">
        <f>O1718*H1718</f>
        <v>0</v>
      </c>
      <c r="Q1718" s="170">
        <v>0</v>
      </c>
      <c r="R1718" s="170">
        <f>Q1718*H1718</f>
        <v>0</v>
      </c>
      <c r="S1718" s="170">
        <v>0</v>
      </c>
      <c r="T1718" s="171">
        <f>S1718*H1718</f>
        <v>0</v>
      </c>
      <c r="AR1718" s="18" t="s">
        <v>253</v>
      </c>
      <c r="AT1718" s="18" t="s">
        <v>133</v>
      </c>
      <c r="AU1718" s="18" t="s">
        <v>77</v>
      </c>
      <c r="AY1718" s="18" t="s">
        <v>131</v>
      </c>
      <c r="BE1718" s="172">
        <f>IF(N1718="základní",J1718,0)</f>
        <v>0</v>
      </c>
      <c r="BF1718" s="172">
        <f>IF(N1718="snížená",J1718,0)</f>
        <v>0</v>
      </c>
      <c r="BG1718" s="172">
        <f>IF(N1718="zákl. přenesená",J1718,0)</f>
        <v>0</v>
      </c>
      <c r="BH1718" s="172">
        <f>IF(N1718="sníž. přenesená",J1718,0)</f>
        <v>0</v>
      </c>
      <c r="BI1718" s="172">
        <f>IF(N1718="nulová",J1718,0)</f>
        <v>0</v>
      </c>
      <c r="BJ1718" s="18" t="s">
        <v>74</v>
      </c>
      <c r="BK1718" s="172">
        <f>ROUND(I1718*H1718,2)</f>
        <v>0</v>
      </c>
      <c r="BL1718" s="18" t="s">
        <v>253</v>
      </c>
      <c r="BM1718" s="18" t="s">
        <v>2167</v>
      </c>
    </row>
    <row r="1719" spans="2:47" s="1" customFormat="1" ht="27">
      <c r="B1719" s="35"/>
      <c r="D1719" s="174" t="s">
        <v>228</v>
      </c>
      <c r="F1719" s="203" t="s">
        <v>2168</v>
      </c>
      <c r="I1719" s="134"/>
      <c r="L1719" s="35"/>
      <c r="M1719" s="64"/>
      <c r="N1719" s="36"/>
      <c r="O1719" s="36"/>
      <c r="P1719" s="36"/>
      <c r="Q1719" s="36"/>
      <c r="R1719" s="36"/>
      <c r="S1719" s="36"/>
      <c r="T1719" s="65"/>
      <c r="AT1719" s="18" t="s">
        <v>228</v>
      </c>
      <c r="AU1719" s="18" t="s">
        <v>77</v>
      </c>
    </row>
    <row r="1720" spans="2:63" s="10" customFormat="1" ht="29.25" customHeight="1">
      <c r="B1720" s="146"/>
      <c r="D1720" s="157" t="s">
        <v>69</v>
      </c>
      <c r="E1720" s="158" t="s">
        <v>2169</v>
      </c>
      <c r="F1720" s="158" t="s">
        <v>2170</v>
      </c>
      <c r="I1720" s="149"/>
      <c r="J1720" s="159">
        <f>BK1720</f>
        <v>0</v>
      </c>
      <c r="L1720" s="146"/>
      <c r="M1720" s="151"/>
      <c r="N1720" s="152"/>
      <c r="O1720" s="152"/>
      <c r="P1720" s="153">
        <f>SUM(P1721:P1820)</f>
        <v>0</v>
      </c>
      <c r="Q1720" s="152"/>
      <c r="R1720" s="153">
        <f>SUM(R1721:R1820)</f>
        <v>0.40052750000000004</v>
      </c>
      <c r="S1720" s="152"/>
      <c r="T1720" s="154">
        <f>SUM(T1721:T1820)</f>
        <v>0.025</v>
      </c>
      <c r="AR1720" s="147" t="s">
        <v>77</v>
      </c>
      <c r="AT1720" s="155" t="s">
        <v>69</v>
      </c>
      <c r="AU1720" s="155" t="s">
        <v>74</v>
      </c>
      <c r="AY1720" s="147" t="s">
        <v>131</v>
      </c>
      <c r="BK1720" s="156">
        <f>SUM(BK1721:BK1820)</f>
        <v>0</v>
      </c>
    </row>
    <row r="1721" spans="2:65" s="1" customFormat="1" ht="22.5" customHeight="1">
      <c r="B1721" s="160"/>
      <c r="C1721" s="161" t="s">
        <v>2171</v>
      </c>
      <c r="D1721" s="161" t="s">
        <v>133</v>
      </c>
      <c r="E1721" s="162" t="s">
        <v>2172</v>
      </c>
      <c r="F1721" s="163" t="s">
        <v>2173</v>
      </c>
      <c r="G1721" s="164" t="s">
        <v>256</v>
      </c>
      <c r="H1721" s="165">
        <v>1</v>
      </c>
      <c r="I1721" s="166"/>
      <c r="J1721" s="167">
        <f>ROUND(I1721*H1721,2)</f>
        <v>0</v>
      </c>
      <c r="K1721" s="163" t="s">
        <v>137</v>
      </c>
      <c r="L1721" s="35"/>
      <c r="M1721" s="168" t="s">
        <v>19</v>
      </c>
      <c r="N1721" s="169" t="s">
        <v>41</v>
      </c>
      <c r="O1721" s="36"/>
      <c r="P1721" s="170">
        <f>O1721*H1721</f>
        <v>0</v>
      </c>
      <c r="Q1721" s="170">
        <v>0.00042</v>
      </c>
      <c r="R1721" s="170">
        <f>Q1721*H1721</f>
        <v>0.00042</v>
      </c>
      <c r="S1721" s="170">
        <v>0</v>
      </c>
      <c r="T1721" s="171">
        <f>S1721*H1721</f>
        <v>0</v>
      </c>
      <c r="AR1721" s="18" t="s">
        <v>253</v>
      </c>
      <c r="AT1721" s="18" t="s">
        <v>133</v>
      </c>
      <c r="AU1721" s="18" t="s">
        <v>77</v>
      </c>
      <c r="AY1721" s="18" t="s">
        <v>131</v>
      </c>
      <c r="BE1721" s="172">
        <f>IF(N1721="základní",J1721,0)</f>
        <v>0</v>
      </c>
      <c r="BF1721" s="172">
        <f>IF(N1721="snížená",J1721,0)</f>
        <v>0</v>
      </c>
      <c r="BG1721" s="172">
        <f>IF(N1721="zákl. přenesená",J1721,0)</f>
        <v>0</v>
      </c>
      <c r="BH1721" s="172">
        <f>IF(N1721="sníž. přenesená",J1721,0)</f>
        <v>0</v>
      </c>
      <c r="BI1721" s="172">
        <f>IF(N1721="nulová",J1721,0)</f>
        <v>0</v>
      </c>
      <c r="BJ1721" s="18" t="s">
        <v>74</v>
      </c>
      <c r="BK1721" s="172">
        <f>ROUND(I1721*H1721,2)</f>
        <v>0</v>
      </c>
      <c r="BL1721" s="18" t="s">
        <v>253</v>
      </c>
      <c r="BM1721" s="18" t="s">
        <v>2174</v>
      </c>
    </row>
    <row r="1722" spans="2:47" s="1" customFormat="1" ht="13.5">
      <c r="B1722" s="35"/>
      <c r="D1722" s="174" t="s">
        <v>228</v>
      </c>
      <c r="F1722" s="203" t="s">
        <v>2175</v>
      </c>
      <c r="I1722" s="134"/>
      <c r="L1722" s="35"/>
      <c r="M1722" s="64"/>
      <c r="N1722" s="36"/>
      <c r="O1722" s="36"/>
      <c r="P1722" s="36"/>
      <c r="Q1722" s="36"/>
      <c r="R1722" s="36"/>
      <c r="S1722" s="36"/>
      <c r="T1722" s="65"/>
      <c r="AT1722" s="18" t="s">
        <v>228</v>
      </c>
      <c r="AU1722" s="18" t="s">
        <v>77</v>
      </c>
    </row>
    <row r="1723" spans="2:51" s="11" customFormat="1" ht="13.5">
      <c r="B1723" s="173"/>
      <c r="D1723" s="174" t="s">
        <v>140</v>
      </c>
      <c r="E1723" s="175" t="s">
        <v>19</v>
      </c>
      <c r="F1723" s="176" t="s">
        <v>2176</v>
      </c>
      <c r="H1723" s="177" t="s">
        <v>19</v>
      </c>
      <c r="I1723" s="178"/>
      <c r="L1723" s="173"/>
      <c r="M1723" s="179"/>
      <c r="N1723" s="180"/>
      <c r="O1723" s="180"/>
      <c r="P1723" s="180"/>
      <c r="Q1723" s="180"/>
      <c r="R1723" s="180"/>
      <c r="S1723" s="180"/>
      <c r="T1723" s="181"/>
      <c r="AT1723" s="177" t="s">
        <v>140</v>
      </c>
      <c r="AU1723" s="177" t="s">
        <v>77</v>
      </c>
      <c r="AV1723" s="11" t="s">
        <v>74</v>
      </c>
      <c r="AW1723" s="11" t="s">
        <v>34</v>
      </c>
      <c r="AX1723" s="11" t="s">
        <v>70</v>
      </c>
      <c r="AY1723" s="177" t="s">
        <v>131</v>
      </c>
    </row>
    <row r="1724" spans="2:51" s="12" customFormat="1" ht="13.5">
      <c r="B1724" s="182"/>
      <c r="D1724" s="174" t="s">
        <v>140</v>
      </c>
      <c r="E1724" s="183" t="s">
        <v>19</v>
      </c>
      <c r="F1724" s="184" t="s">
        <v>74</v>
      </c>
      <c r="H1724" s="185">
        <v>1</v>
      </c>
      <c r="I1724" s="186"/>
      <c r="L1724" s="182"/>
      <c r="M1724" s="187"/>
      <c r="N1724" s="188"/>
      <c r="O1724" s="188"/>
      <c r="P1724" s="188"/>
      <c r="Q1724" s="188"/>
      <c r="R1724" s="188"/>
      <c r="S1724" s="188"/>
      <c r="T1724" s="189"/>
      <c r="AT1724" s="183" t="s">
        <v>140</v>
      </c>
      <c r="AU1724" s="183" t="s">
        <v>77</v>
      </c>
      <c r="AV1724" s="12" t="s">
        <v>77</v>
      </c>
      <c r="AW1724" s="12" t="s">
        <v>34</v>
      </c>
      <c r="AX1724" s="12" t="s">
        <v>70</v>
      </c>
      <c r="AY1724" s="183" t="s">
        <v>131</v>
      </c>
    </row>
    <row r="1725" spans="2:51" s="13" customFormat="1" ht="13.5">
      <c r="B1725" s="190"/>
      <c r="D1725" s="191" t="s">
        <v>140</v>
      </c>
      <c r="E1725" s="192" t="s">
        <v>19</v>
      </c>
      <c r="F1725" s="193" t="s">
        <v>143</v>
      </c>
      <c r="H1725" s="194">
        <v>1</v>
      </c>
      <c r="I1725" s="195"/>
      <c r="L1725" s="190"/>
      <c r="M1725" s="196"/>
      <c r="N1725" s="197"/>
      <c r="O1725" s="197"/>
      <c r="P1725" s="197"/>
      <c r="Q1725" s="197"/>
      <c r="R1725" s="197"/>
      <c r="S1725" s="197"/>
      <c r="T1725" s="198"/>
      <c r="AT1725" s="199" t="s">
        <v>140</v>
      </c>
      <c r="AU1725" s="199" t="s">
        <v>77</v>
      </c>
      <c r="AV1725" s="13" t="s">
        <v>138</v>
      </c>
      <c r="AW1725" s="13" t="s">
        <v>34</v>
      </c>
      <c r="AX1725" s="13" t="s">
        <v>74</v>
      </c>
      <c r="AY1725" s="199" t="s">
        <v>131</v>
      </c>
    </row>
    <row r="1726" spans="2:65" s="1" customFormat="1" ht="22.5" customHeight="1">
      <c r="B1726" s="160"/>
      <c r="C1726" s="212" t="s">
        <v>2177</v>
      </c>
      <c r="D1726" s="212" t="s">
        <v>632</v>
      </c>
      <c r="E1726" s="213" t="s">
        <v>2178</v>
      </c>
      <c r="F1726" s="214" t="s">
        <v>2179</v>
      </c>
      <c r="G1726" s="215" t="s">
        <v>256</v>
      </c>
      <c r="H1726" s="216">
        <v>1</v>
      </c>
      <c r="I1726" s="217"/>
      <c r="J1726" s="218">
        <f>ROUND(I1726*H1726,2)</f>
        <v>0</v>
      </c>
      <c r="K1726" s="214" t="s">
        <v>137</v>
      </c>
      <c r="L1726" s="219"/>
      <c r="M1726" s="220" t="s">
        <v>19</v>
      </c>
      <c r="N1726" s="221" t="s">
        <v>41</v>
      </c>
      <c r="O1726" s="36"/>
      <c r="P1726" s="170">
        <f>O1726*H1726</f>
        <v>0</v>
      </c>
      <c r="Q1726" s="170">
        <v>0.035</v>
      </c>
      <c r="R1726" s="170">
        <f>Q1726*H1726</f>
        <v>0.035</v>
      </c>
      <c r="S1726" s="170">
        <v>0</v>
      </c>
      <c r="T1726" s="171">
        <f>S1726*H1726</f>
        <v>0</v>
      </c>
      <c r="AR1726" s="18" t="s">
        <v>385</v>
      </c>
      <c r="AT1726" s="18" t="s">
        <v>632</v>
      </c>
      <c r="AU1726" s="18" t="s">
        <v>77</v>
      </c>
      <c r="AY1726" s="18" t="s">
        <v>131</v>
      </c>
      <c r="BE1726" s="172">
        <f>IF(N1726="základní",J1726,0)</f>
        <v>0</v>
      </c>
      <c r="BF1726" s="172">
        <f>IF(N1726="snížená",J1726,0)</f>
        <v>0</v>
      </c>
      <c r="BG1726" s="172">
        <f>IF(N1726="zákl. přenesená",J1726,0)</f>
        <v>0</v>
      </c>
      <c r="BH1726" s="172">
        <f>IF(N1726="sníž. přenesená",J1726,0)</f>
        <v>0</v>
      </c>
      <c r="BI1726" s="172">
        <f>IF(N1726="nulová",J1726,0)</f>
        <v>0</v>
      </c>
      <c r="BJ1726" s="18" t="s">
        <v>74</v>
      </c>
      <c r="BK1726" s="172">
        <f>ROUND(I1726*H1726,2)</f>
        <v>0</v>
      </c>
      <c r="BL1726" s="18" t="s">
        <v>253</v>
      </c>
      <c r="BM1726" s="18" t="s">
        <v>2180</v>
      </c>
    </row>
    <row r="1727" spans="2:47" s="1" customFormat="1" ht="27">
      <c r="B1727" s="35"/>
      <c r="D1727" s="174" t="s">
        <v>228</v>
      </c>
      <c r="F1727" s="203" t="s">
        <v>2181</v>
      </c>
      <c r="I1727" s="134"/>
      <c r="L1727" s="35"/>
      <c r="M1727" s="64"/>
      <c r="N1727" s="36"/>
      <c r="O1727" s="36"/>
      <c r="P1727" s="36"/>
      <c r="Q1727" s="36"/>
      <c r="R1727" s="36"/>
      <c r="S1727" s="36"/>
      <c r="T1727" s="65"/>
      <c r="AT1727" s="18" t="s">
        <v>228</v>
      </c>
      <c r="AU1727" s="18" t="s">
        <v>77</v>
      </c>
    </row>
    <row r="1728" spans="2:51" s="11" customFormat="1" ht="13.5">
      <c r="B1728" s="173"/>
      <c r="D1728" s="174" t="s">
        <v>140</v>
      </c>
      <c r="E1728" s="175" t="s">
        <v>19</v>
      </c>
      <c r="F1728" s="176" t="s">
        <v>2182</v>
      </c>
      <c r="H1728" s="177" t="s">
        <v>19</v>
      </c>
      <c r="I1728" s="178"/>
      <c r="L1728" s="173"/>
      <c r="M1728" s="179"/>
      <c r="N1728" s="180"/>
      <c r="O1728" s="180"/>
      <c r="P1728" s="180"/>
      <c r="Q1728" s="180"/>
      <c r="R1728" s="180"/>
      <c r="S1728" s="180"/>
      <c r="T1728" s="181"/>
      <c r="AT1728" s="177" t="s">
        <v>140</v>
      </c>
      <c r="AU1728" s="177" t="s">
        <v>77</v>
      </c>
      <c r="AV1728" s="11" t="s">
        <v>74</v>
      </c>
      <c r="AW1728" s="11" t="s">
        <v>34</v>
      </c>
      <c r="AX1728" s="11" t="s">
        <v>70</v>
      </c>
      <c r="AY1728" s="177" t="s">
        <v>131</v>
      </c>
    </row>
    <row r="1729" spans="2:51" s="12" customFormat="1" ht="13.5">
      <c r="B1729" s="182"/>
      <c r="D1729" s="174" t="s">
        <v>140</v>
      </c>
      <c r="E1729" s="183" t="s">
        <v>19</v>
      </c>
      <c r="F1729" s="184" t="s">
        <v>74</v>
      </c>
      <c r="H1729" s="185">
        <v>1</v>
      </c>
      <c r="I1729" s="186"/>
      <c r="L1729" s="182"/>
      <c r="M1729" s="187"/>
      <c r="N1729" s="188"/>
      <c r="O1729" s="188"/>
      <c r="P1729" s="188"/>
      <c r="Q1729" s="188"/>
      <c r="R1729" s="188"/>
      <c r="S1729" s="188"/>
      <c r="T1729" s="189"/>
      <c r="AT1729" s="183" t="s">
        <v>140</v>
      </c>
      <c r="AU1729" s="183" t="s">
        <v>77</v>
      </c>
      <c r="AV1729" s="12" t="s">
        <v>77</v>
      </c>
      <c r="AW1729" s="12" t="s">
        <v>34</v>
      </c>
      <c r="AX1729" s="12" t="s">
        <v>70</v>
      </c>
      <c r="AY1729" s="183" t="s">
        <v>131</v>
      </c>
    </row>
    <row r="1730" spans="2:51" s="13" customFormat="1" ht="13.5">
      <c r="B1730" s="190"/>
      <c r="D1730" s="191" t="s">
        <v>140</v>
      </c>
      <c r="E1730" s="192" t="s">
        <v>19</v>
      </c>
      <c r="F1730" s="193" t="s">
        <v>143</v>
      </c>
      <c r="H1730" s="194">
        <v>1</v>
      </c>
      <c r="I1730" s="195"/>
      <c r="L1730" s="190"/>
      <c r="M1730" s="196"/>
      <c r="N1730" s="197"/>
      <c r="O1730" s="197"/>
      <c r="P1730" s="197"/>
      <c r="Q1730" s="197"/>
      <c r="R1730" s="197"/>
      <c r="S1730" s="197"/>
      <c r="T1730" s="198"/>
      <c r="AT1730" s="199" t="s">
        <v>140</v>
      </c>
      <c r="AU1730" s="199" t="s">
        <v>77</v>
      </c>
      <c r="AV1730" s="13" t="s">
        <v>138</v>
      </c>
      <c r="AW1730" s="13" t="s">
        <v>34</v>
      </c>
      <c r="AX1730" s="13" t="s">
        <v>74</v>
      </c>
      <c r="AY1730" s="199" t="s">
        <v>131</v>
      </c>
    </row>
    <row r="1731" spans="2:65" s="1" customFormat="1" ht="22.5" customHeight="1">
      <c r="B1731" s="160"/>
      <c r="C1731" s="161" t="s">
        <v>2183</v>
      </c>
      <c r="D1731" s="161" t="s">
        <v>133</v>
      </c>
      <c r="E1731" s="162" t="s">
        <v>2184</v>
      </c>
      <c r="F1731" s="163" t="s">
        <v>2185</v>
      </c>
      <c r="G1731" s="164" t="s">
        <v>212</v>
      </c>
      <c r="H1731" s="165">
        <v>2.75</v>
      </c>
      <c r="I1731" s="166"/>
      <c r="J1731" s="167">
        <f>ROUND(I1731*H1731,2)</f>
        <v>0</v>
      </c>
      <c r="K1731" s="163" t="s">
        <v>137</v>
      </c>
      <c r="L1731" s="35"/>
      <c r="M1731" s="168" t="s">
        <v>19</v>
      </c>
      <c r="N1731" s="169" t="s">
        <v>41</v>
      </c>
      <c r="O1731" s="36"/>
      <c r="P1731" s="170">
        <f>O1731*H1731</f>
        <v>0</v>
      </c>
      <c r="Q1731" s="170">
        <v>0.00025</v>
      </c>
      <c r="R1731" s="170">
        <f>Q1731*H1731</f>
        <v>0.0006875</v>
      </c>
      <c r="S1731" s="170">
        <v>0</v>
      </c>
      <c r="T1731" s="171">
        <f>S1731*H1731</f>
        <v>0</v>
      </c>
      <c r="AR1731" s="18" t="s">
        <v>253</v>
      </c>
      <c r="AT1731" s="18" t="s">
        <v>133</v>
      </c>
      <c r="AU1731" s="18" t="s">
        <v>77</v>
      </c>
      <c r="AY1731" s="18" t="s">
        <v>131</v>
      </c>
      <c r="BE1731" s="172">
        <f>IF(N1731="základní",J1731,0)</f>
        <v>0</v>
      </c>
      <c r="BF1731" s="172">
        <f>IF(N1731="snížená",J1731,0)</f>
        <v>0</v>
      </c>
      <c r="BG1731" s="172">
        <f>IF(N1731="zákl. přenesená",J1731,0)</f>
        <v>0</v>
      </c>
      <c r="BH1731" s="172">
        <f>IF(N1731="sníž. přenesená",J1731,0)</f>
        <v>0</v>
      </c>
      <c r="BI1731" s="172">
        <f>IF(N1731="nulová",J1731,0)</f>
        <v>0</v>
      </c>
      <c r="BJ1731" s="18" t="s">
        <v>74</v>
      </c>
      <c r="BK1731" s="172">
        <f>ROUND(I1731*H1731,2)</f>
        <v>0</v>
      </c>
      <c r="BL1731" s="18" t="s">
        <v>253</v>
      </c>
      <c r="BM1731" s="18" t="s">
        <v>2186</v>
      </c>
    </row>
    <row r="1732" spans="2:47" s="1" customFormat="1" ht="27">
      <c r="B1732" s="35"/>
      <c r="D1732" s="174" t="s">
        <v>228</v>
      </c>
      <c r="F1732" s="203" t="s">
        <v>2187</v>
      </c>
      <c r="I1732" s="134"/>
      <c r="L1732" s="35"/>
      <c r="M1732" s="64"/>
      <c r="N1732" s="36"/>
      <c r="O1732" s="36"/>
      <c r="P1732" s="36"/>
      <c r="Q1732" s="36"/>
      <c r="R1732" s="36"/>
      <c r="S1732" s="36"/>
      <c r="T1732" s="65"/>
      <c r="AT1732" s="18" t="s">
        <v>228</v>
      </c>
      <c r="AU1732" s="18" t="s">
        <v>77</v>
      </c>
    </row>
    <row r="1733" spans="2:51" s="11" customFormat="1" ht="13.5">
      <c r="B1733" s="173"/>
      <c r="D1733" s="174" t="s">
        <v>140</v>
      </c>
      <c r="E1733" s="175" t="s">
        <v>19</v>
      </c>
      <c r="F1733" s="176" t="s">
        <v>2188</v>
      </c>
      <c r="H1733" s="177" t="s">
        <v>19</v>
      </c>
      <c r="I1733" s="178"/>
      <c r="L1733" s="173"/>
      <c r="M1733" s="179"/>
      <c r="N1733" s="180"/>
      <c r="O1733" s="180"/>
      <c r="P1733" s="180"/>
      <c r="Q1733" s="180"/>
      <c r="R1733" s="180"/>
      <c r="S1733" s="180"/>
      <c r="T1733" s="181"/>
      <c r="AT1733" s="177" t="s">
        <v>140</v>
      </c>
      <c r="AU1733" s="177" t="s">
        <v>77</v>
      </c>
      <c r="AV1733" s="11" t="s">
        <v>74</v>
      </c>
      <c r="AW1733" s="11" t="s">
        <v>34</v>
      </c>
      <c r="AX1733" s="11" t="s">
        <v>70</v>
      </c>
      <c r="AY1733" s="177" t="s">
        <v>131</v>
      </c>
    </row>
    <row r="1734" spans="2:51" s="12" customFormat="1" ht="13.5">
      <c r="B1734" s="182"/>
      <c r="D1734" s="174" t="s">
        <v>140</v>
      </c>
      <c r="E1734" s="183" t="s">
        <v>19</v>
      </c>
      <c r="F1734" s="184" t="s">
        <v>2189</v>
      </c>
      <c r="H1734" s="185">
        <v>2.75</v>
      </c>
      <c r="I1734" s="186"/>
      <c r="L1734" s="182"/>
      <c r="M1734" s="187"/>
      <c r="N1734" s="188"/>
      <c r="O1734" s="188"/>
      <c r="P1734" s="188"/>
      <c r="Q1734" s="188"/>
      <c r="R1734" s="188"/>
      <c r="S1734" s="188"/>
      <c r="T1734" s="189"/>
      <c r="AT1734" s="183" t="s">
        <v>140</v>
      </c>
      <c r="AU1734" s="183" t="s">
        <v>77</v>
      </c>
      <c r="AV1734" s="12" t="s">
        <v>77</v>
      </c>
      <c r="AW1734" s="12" t="s">
        <v>34</v>
      </c>
      <c r="AX1734" s="12" t="s">
        <v>70</v>
      </c>
      <c r="AY1734" s="183" t="s">
        <v>131</v>
      </c>
    </row>
    <row r="1735" spans="2:51" s="13" customFormat="1" ht="13.5">
      <c r="B1735" s="190"/>
      <c r="D1735" s="191" t="s">
        <v>140</v>
      </c>
      <c r="E1735" s="192" t="s">
        <v>19</v>
      </c>
      <c r="F1735" s="193" t="s">
        <v>143</v>
      </c>
      <c r="H1735" s="194">
        <v>2.75</v>
      </c>
      <c r="I1735" s="195"/>
      <c r="L1735" s="190"/>
      <c r="M1735" s="196"/>
      <c r="N1735" s="197"/>
      <c r="O1735" s="197"/>
      <c r="P1735" s="197"/>
      <c r="Q1735" s="197"/>
      <c r="R1735" s="197"/>
      <c r="S1735" s="197"/>
      <c r="T1735" s="198"/>
      <c r="AT1735" s="199" t="s">
        <v>140</v>
      </c>
      <c r="AU1735" s="199" t="s">
        <v>77</v>
      </c>
      <c r="AV1735" s="13" t="s">
        <v>138</v>
      </c>
      <c r="AW1735" s="13" t="s">
        <v>34</v>
      </c>
      <c r="AX1735" s="13" t="s">
        <v>74</v>
      </c>
      <c r="AY1735" s="199" t="s">
        <v>131</v>
      </c>
    </row>
    <row r="1736" spans="2:65" s="1" customFormat="1" ht="22.5" customHeight="1">
      <c r="B1736" s="160"/>
      <c r="C1736" s="212" t="s">
        <v>2190</v>
      </c>
      <c r="D1736" s="212" t="s">
        <v>632</v>
      </c>
      <c r="E1736" s="213" t="s">
        <v>2191</v>
      </c>
      <c r="F1736" s="214" t="s">
        <v>2192</v>
      </c>
      <c r="G1736" s="215" t="s">
        <v>256</v>
      </c>
      <c r="H1736" s="216">
        <v>2</v>
      </c>
      <c r="I1736" s="217"/>
      <c r="J1736" s="218">
        <f>ROUND(I1736*H1736,2)</f>
        <v>0</v>
      </c>
      <c r="K1736" s="214" t="s">
        <v>19</v>
      </c>
      <c r="L1736" s="219"/>
      <c r="M1736" s="220" t="s">
        <v>19</v>
      </c>
      <c r="N1736" s="221" t="s">
        <v>41</v>
      </c>
      <c r="O1736" s="36"/>
      <c r="P1736" s="170">
        <f>O1736*H1736</f>
        <v>0</v>
      </c>
      <c r="Q1736" s="170">
        <v>0.051</v>
      </c>
      <c r="R1736" s="170">
        <f>Q1736*H1736</f>
        <v>0.102</v>
      </c>
      <c r="S1736" s="170">
        <v>0</v>
      </c>
      <c r="T1736" s="171">
        <f>S1736*H1736</f>
        <v>0</v>
      </c>
      <c r="AR1736" s="18" t="s">
        <v>385</v>
      </c>
      <c r="AT1736" s="18" t="s">
        <v>632</v>
      </c>
      <c r="AU1736" s="18" t="s">
        <v>77</v>
      </c>
      <c r="AY1736" s="18" t="s">
        <v>131</v>
      </c>
      <c r="BE1736" s="172">
        <f>IF(N1736="základní",J1736,0)</f>
        <v>0</v>
      </c>
      <c r="BF1736" s="172">
        <f>IF(N1736="snížená",J1736,0)</f>
        <v>0</v>
      </c>
      <c r="BG1736" s="172">
        <f>IF(N1736="zákl. přenesená",J1736,0)</f>
        <v>0</v>
      </c>
      <c r="BH1736" s="172">
        <f>IF(N1736="sníž. přenesená",J1736,0)</f>
        <v>0</v>
      </c>
      <c r="BI1736" s="172">
        <f>IF(N1736="nulová",J1736,0)</f>
        <v>0</v>
      </c>
      <c r="BJ1736" s="18" t="s">
        <v>74</v>
      </c>
      <c r="BK1736" s="172">
        <f>ROUND(I1736*H1736,2)</f>
        <v>0</v>
      </c>
      <c r="BL1736" s="18" t="s">
        <v>253</v>
      </c>
      <c r="BM1736" s="18" t="s">
        <v>2193</v>
      </c>
    </row>
    <row r="1737" spans="2:47" s="1" customFormat="1" ht="81">
      <c r="B1737" s="35"/>
      <c r="D1737" s="174" t="s">
        <v>228</v>
      </c>
      <c r="F1737" s="203" t="s">
        <v>2194</v>
      </c>
      <c r="I1737" s="134"/>
      <c r="L1737" s="35"/>
      <c r="M1737" s="64"/>
      <c r="N1737" s="36"/>
      <c r="O1737" s="36"/>
      <c r="P1737" s="36"/>
      <c r="Q1737" s="36"/>
      <c r="R1737" s="36"/>
      <c r="S1737" s="36"/>
      <c r="T1737" s="65"/>
      <c r="AT1737" s="18" t="s">
        <v>228</v>
      </c>
      <c r="AU1737" s="18" t="s">
        <v>77</v>
      </c>
    </row>
    <row r="1738" spans="2:51" s="11" customFormat="1" ht="13.5">
      <c r="B1738" s="173"/>
      <c r="D1738" s="174" t="s">
        <v>140</v>
      </c>
      <c r="E1738" s="175" t="s">
        <v>19</v>
      </c>
      <c r="F1738" s="176" t="s">
        <v>2195</v>
      </c>
      <c r="H1738" s="177" t="s">
        <v>19</v>
      </c>
      <c r="I1738" s="178"/>
      <c r="L1738" s="173"/>
      <c r="M1738" s="179"/>
      <c r="N1738" s="180"/>
      <c r="O1738" s="180"/>
      <c r="P1738" s="180"/>
      <c r="Q1738" s="180"/>
      <c r="R1738" s="180"/>
      <c r="S1738" s="180"/>
      <c r="T1738" s="181"/>
      <c r="AT1738" s="177" t="s">
        <v>140</v>
      </c>
      <c r="AU1738" s="177" t="s">
        <v>77</v>
      </c>
      <c r="AV1738" s="11" t="s">
        <v>74</v>
      </c>
      <c r="AW1738" s="11" t="s">
        <v>34</v>
      </c>
      <c r="AX1738" s="11" t="s">
        <v>70</v>
      </c>
      <c r="AY1738" s="177" t="s">
        <v>131</v>
      </c>
    </row>
    <row r="1739" spans="2:51" s="11" customFormat="1" ht="27">
      <c r="B1739" s="173"/>
      <c r="D1739" s="174" t="s">
        <v>140</v>
      </c>
      <c r="E1739" s="175" t="s">
        <v>19</v>
      </c>
      <c r="F1739" s="176" t="s">
        <v>2196</v>
      </c>
      <c r="H1739" s="177" t="s">
        <v>19</v>
      </c>
      <c r="I1739" s="178"/>
      <c r="L1739" s="173"/>
      <c r="M1739" s="179"/>
      <c r="N1739" s="180"/>
      <c r="O1739" s="180"/>
      <c r="P1739" s="180"/>
      <c r="Q1739" s="180"/>
      <c r="R1739" s="180"/>
      <c r="S1739" s="180"/>
      <c r="T1739" s="181"/>
      <c r="AT1739" s="177" t="s">
        <v>140</v>
      </c>
      <c r="AU1739" s="177" t="s">
        <v>77</v>
      </c>
      <c r="AV1739" s="11" t="s">
        <v>74</v>
      </c>
      <c r="AW1739" s="11" t="s">
        <v>34</v>
      </c>
      <c r="AX1739" s="11" t="s">
        <v>70</v>
      </c>
      <c r="AY1739" s="177" t="s">
        <v>131</v>
      </c>
    </row>
    <row r="1740" spans="2:51" s="11" customFormat="1" ht="13.5">
      <c r="B1740" s="173"/>
      <c r="D1740" s="174" t="s">
        <v>140</v>
      </c>
      <c r="E1740" s="175" t="s">
        <v>19</v>
      </c>
      <c r="F1740" s="176" t="s">
        <v>2197</v>
      </c>
      <c r="H1740" s="177" t="s">
        <v>19</v>
      </c>
      <c r="I1740" s="178"/>
      <c r="L1740" s="173"/>
      <c r="M1740" s="179"/>
      <c r="N1740" s="180"/>
      <c r="O1740" s="180"/>
      <c r="P1740" s="180"/>
      <c r="Q1740" s="180"/>
      <c r="R1740" s="180"/>
      <c r="S1740" s="180"/>
      <c r="T1740" s="181"/>
      <c r="AT1740" s="177" t="s">
        <v>140</v>
      </c>
      <c r="AU1740" s="177" t="s">
        <v>77</v>
      </c>
      <c r="AV1740" s="11" t="s">
        <v>74</v>
      </c>
      <c r="AW1740" s="11" t="s">
        <v>34</v>
      </c>
      <c r="AX1740" s="11" t="s">
        <v>70</v>
      </c>
      <c r="AY1740" s="177" t="s">
        <v>131</v>
      </c>
    </row>
    <row r="1741" spans="2:51" s="12" customFormat="1" ht="13.5">
      <c r="B1741" s="182"/>
      <c r="D1741" s="174" t="s">
        <v>140</v>
      </c>
      <c r="E1741" s="183" t="s">
        <v>19</v>
      </c>
      <c r="F1741" s="184" t="s">
        <v>77</v>
      </c>
      <c r="H1741" s="185">
        <v>2</v>
      </c>
      <c r="I1741" s="186"/>
      <c r="L1741" s="182"/>
      <c r="M1741" s="187"/>
      <c r="N1741" s="188"/>
      <c r="O1741" s="188"/>
      <c r="P1741" s="188"/>
      <c r="Q1741" s="188"/>
      <c r="R1741" s="188"/>
      <c r="S1741" s="188"/>
      <c r="T1741" s="189"/>
      <c r="AT1741" s="183" t="s">
        <v>140</v>
      </c>
      <c r="AU1741" s="183" t="s">
        <v>77</v>
      </c>
      <c r="AV1741" s="12" t="s">
        <v>77</v>
      </c>
      <c r="AW1741" s="12" t="s">
        <v>34</v>
      </c>
      <c r="AX1741" s="12" t="s">
        <v>70</v>
      </c>
      <c r="AY1741" s="183" t="s">
        <v>131</v>
      </c>
    </row>
    <row r="1742" spans="2:51" s="13" customFormat="1" ht="13.5">
      <c r="B1742" s="190"/>
      <c r="D1742" s="191" t="s">
        <v>140</v>
      </c>
      <c r="E1742" s="192" t="s">
        <v>19</v>
      </c>
      <c r="F1742" s="193" t="s">
        <v>143</v>
      </c>
      <c r="H1742" s="194">
        <v>2</v>
      </c>
      <c r="I1742" s="195"/>
      <c r="L1742" s="190"/>
      <c r="M1742" s="196"/>
      <c r="N1742" s="197"/>
      <c r="O1742" s="197"/>
      <c r="P1742" s="197"/>
      <c r="Q1742" s="197"/>
      <c r="R1742" s="197"/>
      <c r="S1742" s="197"/>
      <c r="T1742" s="198"/>
      <c r="AT1742" s="199" t="s">
        <v>140</v>
      </c>
      <c r="AU1742" s="199" t="s">
        <v>77</v>
      </c>
      <c r="AV1742" s="13" t="s">
        <v>138</v>
      </c>
      <c r="AW1742" s="13" t="s">
        <v>34</v>
      </c>
      <c r="AX1742" s="13" t="s">
        <v>74</v>
      </c>
      <c r="AY1742" s="199" t="s">
        <v>131</v>
      </c>
    </row>
    <row r="1743" spans="2:65" s="1" customFormat="1" ht="31.5" customHeight="1">
      <c r="B1743" s="160"/>
      <c r="C1743" s="161" t="s">
        <v>2198</v>
      </c>
      <c r="D1743" s="161" t="s">
        <v>133</v>
      </c>
      <c r="E1743" s="162" t="s">
        <v>2199</v>
      </c>
      <c r="F1743" s="163" t="s">
        <v>2200</v>
      </c>
      <c r="G1743" s="164" t="s">
        <v>256</v>
      </c>
      <c r="H1743" s="165">
        <v>1</v>
      </c>
      <c r="I1743" s="166"/>
      <c r="J1743" s="167">
        <f>ROUND(I1743*H1743,2)</f>
        <v>0</v>
      </c>
      <c r="K1743" s="163" t="s">
        <v>137</v>
      </c>
      <c r="L1743" s="35"/>
      <c r="M1743" s="168" t="s">
        <v>19</v>
      </c>
      <c r="N1743" s="169" t="s">
        <v>41</v>
      </c>
      <c r="O1743" s="36"/>
      <c r="P1743" s="170">
        <f>O1743*H1743</f>
        <v>0</v>
      </c>
      <c r="Q1743" s="170">
        <v>0.00024</v>
      </c>
      <c r="R1743" s="170">
        <f>Q1743*H1743</f>
        <v>0.00024</v>
      </c>
      <c r="S1743" s="170">
        <v>0</v>
      </c>
      <c r="T1743" s="171">
        <f>S1743*H1743</f>
        <v>0</v>
      </c>
      <c r="AR1743" s="18" t="s">
        <v>253</v>
      </c>
      <c r="AT1743" s="18" t="s">
        <v>133</v>
      </c>
      <c r="AU1743" s="18" t="s">
        <v>77</v>
      </c>
      <c r="AY1743" s="18" t="s">
        <v>131</v>
      </c>
      <c r="BE1743" s="172">
        <f>IF(N1743="základní",J1743,0)</f>
        <v>0</v>
      </c>
      <c r="BF1743" s="172">
        <f>IF(N1743="snížená",J1743,0)</f>
        <v>0</v>
      </c>
      <c r="BG1743" s="172">
        <f>IF(N1743="zákl. přenesená",J1743,0)</f>
        <v>0</v>
      </c>
      <c r="BH1743" s="172">
        <f>IF(N1743="sníž. přenesená",J1743,0)</f>
        <v>0</v>
      </c>
      <c r="BI1743" s="172">
        <f>IF(N1743="nulová",J1743,0)</f>
        <v>0</v>
      </c>
      <c r="BJ1743" s="18" t="s">
        <v>74</v>
      </c>
      <c r="BK1743" s="172">
        <f>ROUND(I1743*H1743,2)</f>
        <v>0</v>
      </c>
      <c r="BL1743" s="18" t="s">
        <v>253</v>
      </c>
      <c r="BM1743" s="18" t="s">
        <v>2201</v>
      </c>
    </row>
    <row r="1744" spans="2:47" s="1" customFormat="1" ht="27">
      <c r="B1744" s="35"/>
      <c r="D1744" s="174" t="s">
        <v>228</v>
      </c>
      <c r="F1744" s="203" t="s">
        <v>2202</v>
      </c>
      <c r="I1744" s="134"/>
      <c r="L1744" s="35"/>
      <c r="M1744" s="64"/>
      <c r="N1744" s="36"/>
      <c r="O1744" s="36"/>
      <c r="P1744" s="36"/>
      <c r="Q1744" s="36"/>
      <c r="R1744" s="36"/>
      <c r="S1744" s="36"/>
      <c r="T1744" s="65"/>
      <c r="AT1744" s="18" t="s">
        <v>228</v>
      </c>
      <c r="AU1744" s="18" t="s">
        <v>77</v>
      </c>
    </row>
    <row r="1745" spans="2:51" s="11" customFormat="1" ht="13.5">
      <c r="B1745" s="173"/>
      <c r="D1745" s="174" t="s">
        <v>140</v>
      </c>
      <c r="E1745" s="175" t="s">
        <v>19</v>
      </c>
      <c r="F1745" s="176" t="s">
        <v>2203</v>
      </c>
      <c r="H1745" s="177" t="s">
        <v>19</v>
      </c>
      <c r="I1745" s="178"/>
      <c r="L1745" s="173"/>
      <c r="M1745" s="179"/>
      <c r="N1745" s="180"/>
      <c r="O1745" s="180"/>
      <c r="P1745" s="180"/>
      <c r="Q1745" s="180"/>
      <c r="R1745" s="180"/>
      <c r="S1745" s="180"/>
      <c r="T1745" s="181"/>
      <c r="AT1745" s="177" t="s">
        <v>140</v>
      </c>
      <c r="AU1745" s="177" t="s">
        <v>77</v>
      </c>
      <c r="AV1745" s="11" t="s">
        <v>74</v>
      </c>
      <c r="AW1745" s="11" t="s">
        <v>34</v>
      </c>
      <c r="AX1745" s="11" t="s">
        <v>70</v>
      </c>
      <c r="AY1745" s="177" t="s">
        <v>131</v>
      </c>
    </row>
    <row r="1746" spans="2:51" s="11" customFormat="1" ht="13.5">
      <c r="B1746" s="173"/>
      <c r="D1746" s="174" t="s">
        <v>140</v>
      </c>
      <c r="E1746" s="175" t="s">
        <v>19</v>
      </c>
      <c r="F1746" s="176" t="s">
        <v>2204</v>
      </c>
      <c r="H1746" s="177" t="s">
        <v>19</v>
      </c>
      <c r="I1746" s="178"/>
      <c r="L1746" s="173"/>
      <c r="M1746" s="179"/>
      <c r="N1746" s="180"/>
      <c r="O1746" s="180"/>
      <c r="P1746" s="180"/>
      <c r="Q1746" s="180"/>
      <c r="R1746" s="180"/>
      <c r="S1746" s="180"/>
      <c r="T1746" s="181"/>
      <c r="AT1746" s="177" t="s">
        <v>140</v>
      </c>
      <c r="AU1746" s="177" t="s">
        <v>77</v>
      </c>
      <c r="AV1746" s="11" t="s">
        <v>74</v>
      </c>
      <c r="AW1746" s="11" t="s">
        <v>34</v>
      </c>
      <c r="AX1746" s="11" t="s">
        <v>70</v>
      </c>
      <c r="AY1746" s="177" t="s">
        <v>131</v>
      </c>
    </row>
    <row r="1747" spans="2:51" s="12" customFormat="1" ht="13.5">
      <c r="B1747" s="182"/>
      <c r="D1747" s="174" t="s">
        <v>140</v>
      </c>
      <c r="E1747" s="183" t="s">
        <v>19</v>
      </c>
      <c r="F1747" s="184" t="s">
        <v>74</v>
      </c>
      <c r="H1747" s="185">
        <v>1</v>
      </c>
      <c r="I1747" s="186"/>
      <c r="L1747" s="182"/>
      <c r="M1747" s="187"/>
      <c r="N1747" s="188"/>
      <c r="O1747" s="188"/>
      <c r="P1747" s="188"/>
      <c r="Q1747" s="188"/>
      <c r="R1747" s="188"/>
      <c r="S1747" s="188"/>
      <c r="T1747" s="189"/>
      <c r="AT1747" s="183" t="s">
        <v>140</v>
      </c>
      <c r="AU1747" s="183" t="s">
        <v>77</v>
      </c>
      <c r="AV1747" s="12" t="s">
        <v>77</v>
      </c>
      <c r="AW1747" s="12" t="s">
        <v>34</v>
      </c>
      <c r="AX1747" s="12" t="s">
        <v>70</v>
      </c>
      <c r="AY1747" s="183" t="s">
        <v>131</v>
      </c>
    </row>
    <row r="1748" spans="2:51" s="13" customFormat="1" ht="13.5">
      <c r="B1748" s="190"/>
      <c r="D1748" s="191" t="s">
        <v>140</v>
      </c>
      <c r="E1748" s="192" t="s">
        <v>19</v>
      </c>
      <c r="F1748" s="193" t="s">
        <v>143</v>
      </c>
      <c r="H1748" s="194">
        <v>1</v>
      </c>
      <c r="I1748" s="195"/>
      <c r="L1748" s="190"/>
      <c r="M1748" s="196"/>
      <c r="N1748" s="197"/>
      <c r="O1748" s="197"/>
      <c r="P1748" s="197"/>
      <c r="Q1748" s="197"/>
      <c r="R1748" s="197"/>
      <c r="S1748" s="197"/>
      <c r="T1748" s="198"/>
      <c r="AT1748" s="199" t="s">
        <v>140</v>
      </c>
      <c r="AU1748" s="199" t="s">
        <v>77</v>
      </c>
      <c r="AV1748" s="13" t="s">
        <v>138</v>
      </c>
      <c r="AW1748" s="13" t="s">
        <v>34</v>
      </c>
      <c r="AX1748" s="13" t="s">
        <v>74</v>
      </c>
      <c r="AY1748" s="199" t="s">
        <v>131</v>
      </c>
    </row>
    <row r="1749" spans="2:65" s="1" customFormat="1" ht="22.5" customHeight="1">
      <c r="B1749" s="160"/>
      <c r="C1749" s="212" t="s">
        <v>2205</v>
      </c>
      <c r="D1749" s="212" t="s">
        <v>632</v>
      </c>
      <c r="E1749" s="213" t="s">
        <v>2206</v>
      </c>
      <c r="F1749" s="214" t="s">
        <v>2207</v>
      </c>
      <c r="G1749" s="215" t="s">
        <v>256</v>
      </c>
      <c r="H1749" s="216">
        <v>1</v>
      </c>
      <c r="I1749" s="217"/>
      <c r="J1749" s="218">
        <f>ROUND(I1749*H1749,2)</f>
        <v>0</v>
      </c>
      <c r="K1749" s="214" t="s">
        <v>19</v>
      </c>
      <c r="L1749" s="219"/>
      <c r="M1749" s="220" t="s">
        <v>19</v>
      </c>
      <c r="N1749" s="221" t="s">
        <v>41</v>
      </c>
      <c r="O1749" s="36"/>
      <c r="P1749" s="170">
        <f>O1749*H1749</f>
        <v>0</v>
      </c>
      <c r="Q1749" s="170">
        <v>0.05</v>
      </c>
      <c r="R1749" s="170">
        <f>Q1749*H1749</f>
        <v>0.05</v>
      </c>
      <c r="S1749" s="170">
        <v>0</v>
      </c>
      <c r="T1749" s="171">
        <f>S1749*H1749</f>
        <v>0</v>
      </c>
      <c r="AR1749" s="18" t="s">
        <v>385</v>
      </c>
      <c r="AT1749" s="18" t="s">
        <v>632</v>
      </c>
      <c r="AU1749" s="18" t="s">
        <v>77</v>
      </c>
      <c r="AY1749" s="18" t="s">
        <v>131</v>
      </c>
      <c r="BE1749" s="172">
        <f>IF(N1749="základní",J1749,0)</f>
        <v>0</v>
      </c>
      <c r="BF1749" s="172">
        <f>IF(N1749="snížená",J1749,0)</f>
        <v>0</v>
      </c>
      <c r="BG1749" s="172">
        <f>IF(N1749="zákl. přenesená",J1749,0)</f>
        <v>0</v>
      </c>
      <c r="BH1749" s="172">
        <f>IF(N1749="sníž. přenesená",J1749,0)</f>
        <v>0</v>
      </c>
      <c r="BI1749" s="172">
        <f>IF(N1749="nulová",J1749,0)</f>
        <v>0</v>
      </c>
      <c r="BJ1749" s="18" t="s">
        <v>74</v>
      </c>
      <c r="BK1749" s="172">
        <f>ROUND(I1749*H1749,2)</f>
        <v>0</v>
      </c>
      <c r="BL1749" s="18" t="s">
        <v>253</v>
      </c>
      <c r="BM1749" s="18" t="s">
        <v>2208</v>
      </c>
    </row>
    <row r="1750" spans="2:47" s="1" customFormat="1" ht="81">
      <c r="B1750" s="35"/>
      <c r="D1750" s="174" t="s">
        <v>228</v>
      </c>
      <c r="F1750" s="203" t="s">
        <v>2209</v>
      </c>
      <c r="I1750" s="134"/>
      <c r="L1750" s="35"/>
      <c r="M1750" s="64"/>
      <c r="N1750" s="36"/>
      <c r="O1750" s="36"/>
      <c r="P1750" s="36"/>
      <c r="Q1750" s="36"/>
      <c r="R1750" s="36"/>
      <c r="S1750" s="36"/>
      <c r="T1750" s="65"/>
      <c r="AT1750" s="18" t="s">
        <v>228</v>
      </c>
      <c r="AU1750" s="18" t="s">
        <v>77</v>
      </c>
    </row>
    <row r="1751" spans="2:51" s="11" customFormat="1" ht="13.5">
      <c r="B1751" s="173"/>
      <c r="D1751" s="174" t="s">
        <v>140</v>
      </c>
      <c r="E1751" s="175" t="s">
        <v>19</v>
      </c>
      <c r="F1751" s="176" t="s">
        <v>2210</v>
      </c>
      <c r="H1751" s="177" t="s">
        <v>19</v>
      </c>
      <c r="I1751" s="178"/>
      <c r="L1751" s="173"/>
      <c r="M1751" s="179"/>
      <c r="N1751" s="180"/>
      <c r="O1751" s="180"/>
      <c r="P1751" s="180"/>
      <c r="Q1751" s="180"/>
      <c r="R1751" s="180"/>
      <c r="S1751" s="180"/>
      <c r="T1751" s="181"/>
      <c r="AT1751" s="177" t="s">
        <v>140</v>
      </c>
      <c r="AU1751" s="177" t="s">
        <v>77</v>
      </c>
      <c r="AV1751" s="11" t="s">
        <v>74</v>
      </c>
      <c r="AW1751" s="11" t="s">
        <v>34</v>
      </c>
      <c r="AX1751" s="11" t="s">
        <v>70</v>
      </c>
      <c r="AY1751" s="177" t="s">
        <v>131</v>
      </c>
    </row>
    <row r="1752" spans="2:51" s="11" customFormat="1" ht="27">
      <c r="B1752" s="173"/>
      <c r="D1752" s="174" t="s">
        <v>140</v>
      </c>
      <c r="E1752" s="175" t="s">
        <v>19</v>
      </c>
      <c r="F1752" s="176" t="s">
        <v>2211</v>
      </c>
      <c r="H1752" s="177" t="s">
        <v>19</v>
      </c>
      <c r="I1752" s="178"/>
      <c r="L1752" s="173"/>
      <c r="M1752" s="179"/>
      <c r="N1752" s="180"/>
      <c r="O1752" s="180"/>
      <c r="P1752" s="180"/>
      <c r="Q1752" s="180"/>
      <c r="R1752" s="180"/>
      <c r="S1752" s="180"/>
      <c r="T1752" s="181"/>
      <c r="AT1752" s="177" t="s">
        <v>140</v>
      </c>
      <c r="AU1752" s="177" t="s">
        <v>77</v>
      </c>
      <c r="AV1752" s="11" t="s">
        <v>74</v>
      </c>
      <c r="AW1752" s="11" t="s">
        <v>34</v>
      </c>
      <c r="AX1752" s="11" t="s">
        <v>70</v>
      </c>
      <c r="AY1752" s="177" t="s">
        <v>131</v>
      </c>
    </row>
    <row r="1753" spans="2:51" s="11" customFormat="1" ht="13.5">
      <c r="B1753" s="173"/>
      <c r="D1753" s="174" t="s">
        <v>140</v>
      </c>
      <c r="E1753" s="175" t="s">
        <v>19</v>
      </c>
      <c r="F1753" s="176" t="s">
        <v>2212</v>
      </c>
      <c r="H1753" s="177" t="s">
        <v>19</v>
      </c>
      <c r="I1753" s="178"/>
      <c r="L1753" s="173"/>
      <c r="M1753" s="179"/>
      <c r="N1753" s="180"/>
      <c r="O1753" s="180"/>
      <c r="P1753" s="180"/>
      <c r="Q1753" s="180"/>
      <c r="R1753" s="180"/>
      <c r="S1753" s="180"/>
      <c r="T1753" s="181"/>
      <c r="AT1753" s="177" t="s">
        <v>140</v>
      </c>
      <c r="AU1753" s="177" t="s">
        <v>77</v>
      </c>
      <c r="AV1753" s="11" t="s">
        <v>74</v>
      </c>
      <c r="AW1753" s="11" t="s">
        <v>34</v>
      </c>
      <c r="AX1753" s="11" t="s">
        <v>70</v>
      </c>
      <c r="AY1753" s="177" t="s">
        <v>131</v>
      </c>
    </row>
    <row r="1754" spans="2:51" s="12" customFormat="1" ht="13.5">
      <c r="B1754" s="182"/>
      <c r="D1754" s="174" t="s">
        <v>140</v>
      </c>
      <c r="E1754" s="183" t="s">
        <v>19</v>
      </c>
      <c r="F1754" s="184" t="s">
        <v>74</v>
      </c>
      <c r="H1754" s="185">
        <v>1</v>
      </c>
      <c r="I1754" s="186"/>
      <c r="L1754" s="182"/>
      <c r="M1754" s="187"/>
      <c r="N1754" s="188"/>
      <c r="O1754" s="188"/>
      <c r="P1754" s="188"/>
      <c r="Q1754" s="188"/>
      <c r="R1754" s="188"/>
      <c r="S1754" s="188"/>
      <c r="T1754" s="189"/>
      <c r="AT1754" s="183" t="s">
        <v>140</v>
      </c>
      <c r="AU1754" s="183" t="s">
        <v>77</v>
      </c>
      <c r="AV1754" s="12" t="s">
        <v>77</v>
      </c>
      <c r="AW1754" s="12" t="s">
        <v>34</v>
      </c>
      <c r="AX1754" s="12" t="s">
        <v>70</v>
      </c>
      <c r="AY1754" s="183" t="s">
        <v>131</v>
      </c>
    </row>
    <row r="1755" spans="2:51" s="13" customFormat="1" ht="13.5">
      <c r="B1755" s="190"/>
      <c r="D1755" s="191" t="s">
        <v>140</v>
      </c>
      <c r="E1755" s="192" t="s">
        <v>19</v>
      </c>
      <c r="F1755" s="193" t="s">
        <v>143</v>
      </c>
      <c r="H1755" s="194">
        <v>1</v>
      </c>
      <c r="I1755" s="195"/>
      <c r="L1755" s="190"/>
      <c r="M1755" s="196"/>
      <c r="N1755" s="197"/>
      <c r="O1755" s="197"/>
      <c r="P1755" s="197"/>
      <c r="Q1755" s="197"/>
      <c r="R1755" s="197"/>
      <c r="S1755" s="197"/>
      <c r="T1755" s="198"/>
      <c r="AT1755" s="199" t="s">
        <v>140</v>
      </c>
      <c r="AU1755" s="199" t="s">
        <v>77</v>
      </c>
      <c r="AV1755" s="13" t="s">
        <v>138</v>
      </c>
      <c r="AW1755" s="13" t="s">
        <v>34</v>
      </c>
      <c r="AX1755" s="13" t="s">
        <v>74</v>
      </c>
      <c r="AY1755" s="199" t="s">
        <v>131</v>
      </c>
    </row>
    <row r="1756" spans="2:65" s="1" customFormat="1" ht="31.5" customHeight="1">
      <c r="B1756" s="160"/>
      <c r="C1756" s="161" t="s">
        <v>2213</v>
      </c>
      <c r="D1756" s="161" t="s">
        <v>133</v>
      </c>
      <c r="E1756" s="162" t="s">
        <v>2214</v>
      </c>
      <c r="F1756" s="163" t="s">
        <v>2215</v>
      </c>
      <c r="G1756" s="164" t="s">
        <v>256</v>
      </c>
      <c r="H1756" s="165">
        <v>1</v>
      </c>
      <c r="I1756" s="166"/>
      <c r="J1756" s="167">
        <f>ROUND(I1756*H1756,2)</f>
        <v>0</v>
      </c>
      <c r="K1756" s="163" t="s">
        <v>137</v>
      </c>
      <c r="L1756" s="35"/>
      <c r="M1756" s="168" t="s">
        <v>19</v>
      </c>
      <c r="N1756" s="169" t="s">
        <v>41</v>
      </c>
      <c r="O1756" s="36"/>
      <c r="P1756" s="170">
        <f>O1756*H1756</f>
        <v>0</v>
      </c>
      <c r="Q1756" s="170">
        <v>0.00024</v>
      </c>
      <c r="R1756" s="170">
        <f>Q1756*H1756</f>
        <v>0.00024</v>
      </c>
      <c r="S1756" s="170">
        <v>0</v>
      </c>
      <c r="T1756" s="171">
        <f>S1756*H1756</f>
        <v>0</v>
      </c>
      <c r="AR1756" s="18" t="s">
        <v>253</v>
      </c>
      <c r="AT1756" s="18" t="s">
        <v>133</v>
      </c>
      <c r="AU1756" s="18" t="s">
        <v>77</v>
      </c>
      <c r="AY1756" s="18" t="s">
        <v>131</v>
      </c>
      <c r="BE1756" s="172">
        <f>IF(N1756="základní",J1756,0)</f>
        <v>0</v>
      </c>
      <c r="BF1756" s="172">
        <f>IF(N1756="snížená",J1756,0)</f>
        <v>0</v>
      </c>
      <c r="BG1756" s="172">
        <f>IF(N1756="zákl. přenesená",J1756,0)</f>
        <v>0</v>
      </c>
      <c r="BH1756" s="172">
        <f>IF(N1756="sníž. přenesená",J1756,0)</f>
        <v>0</v>
      </c>
      <c r="BI1756" s="172">
        <f>IF(N1756="nulová",J1756,0)</f>
        <v>0</v>
      </c>
      <c r="BJ1756" s="18" t="s">
        <v>74</v>
      </c>
      <c r="BK1756" s="172">
        <f>ROUND(I1756*H1756,2)</f>
        <v>0</v>
      </c>
      <c r="BL1756" s="18" t="s">
        <v>253</v>
      </c>
      <c r="BM1756" s="18" t="s">
        <v>2216</v>
      </c>
    </row>
    <row r="1757" spans="2:47" s="1" customFormat="1" ht="27">
      <c r="B1757" s="35"/>
      <c r="D1757" s="174" t="s">
        <v>228</v>
      </c>
      <c r="F1757" s="203" t="s">
        <v>2217</v>
      </c>
      <c r="I1757" s="134"/>
      <c r="L1757" s="35"/>
      <c r="M1757" s="64"/>
      <c r="N1757" s="36"/>
      <c r="O1757" s="36"/>
      <c r="P1757" s="36"/>
      <c r="Q1757" s="36"/>
      <c r="R1757" s="36"/>
      <c r="S1757" s="36"/>
      <c r="T1757" s="65"/>
      <c r="AT1757" s="18" t="s">
        <v>228</v>
      </c>
      <c r="AU1757" s="18" t="s">
        <v>77</v>
      </c>
    </row>
    <row r="1758" spans="2:51" s="11" customFormat="1" ht="13.5">
      <c r="B1758" s="173"/>
      <c r="D1758" s="174" t="s">
        <v>140</v>
      </c>
      <c r="E1758" s="175" t="s">
        <v>19</v>
      </c>
      <c r="F1758" s="176" t="s">
        <v>2203</v>
      </c>
      <c r="H1758" s="177" t="s">
        <v>19</v>
      </c>
      <c r="I1758" s="178"/>
      <c r="L1758" s="173"/>
      <c r="M1758" s="179"/>
      <c r="N1758" s="180"/>
      <c r="O1758" s="180"/>
      <c r="P1758" s="180"/>
      <c r="Q1758" s="180"/>
      <c r="R1758" s="180"/>
      <c r="S1758" s="180"/>
      <c r="T1758" s="181"/>
      <c r="AT1758" s="177" t="s">
        <v>140</v>
      </c>
      <c r="AU1758" s="177" t="s">
        <v>77</v>
      </c>
      <c r="AV1758" s="11" t="s">
        <v>74</v>
      </c>
      <c r="AW1758" s="11" t="s">
        <v>34</v>
      </c>
      <c r="AX1758" s="11" t="s">
        <v>70</v>
      </c>
      <c r="AY1758" s="177" t="s">
        <v>131</v>
      </c>
    </row>
    <row r="1759" spans="2:51" s="11" customFormat="1" ht="13.5">
      <c r="B1759" s="173"/>
      <c r="D1759" s="174" t="s">
        <v>140</v>
      </c>
      <c r="E1759" s="175" t="s">
        <v>19</v>
      </c>
      <c r="F1759" s="176" t="s">
        <v>2218</v>
      </c>
      <c r="H1759" s="177" t="s">
        <v>19</v>
      </c>
      <c r="I1759" s="178"/>
      <c r="L1759" s="173"/>
      <c r="M1759" s="179"/>
      <c r="N1759" s="180"/>
      <c r="O1759" s="180"/>
      <c r="P1759" s="180"/>
      <c r="Q1759" s="180"/>
      <c r="R1759" s="180"/>
      <c r="S1759" s="180"/>
      <c r="T1759" s="181"/>
      <c r="AT1759" s="177" t="s">
        <v>140</v>
      </c>
      <c r="AU1759" s="177" t="s">
        <v>77</v>
      </c>
      <c r="AV1759" s="11" t="s">
        <v>74</v>
      </c>
      <c r="AW1759" s="11" t="s">
        <v>34</v>
      </c>
      <c r="AX1759" s="11" t="s">
        <v>70</v>
      </c>
      <c r="AY1759" s="177" t="s">
        <v>131</v>
      </c>
    </row>
    <row r="1760" spans="2:51" s="12" customFormat="1" ht="13.5">
      <c r="B1760" s="182"/>
      <c r="D1760" s="174" t="s">
        <v>140</v>
      </c>
      <c r="E1760" s="183" t="s">
        <v>19</v>
      </c>
      <c r="F1760" s="184" t="s">
        <v>74</v>
      </c>
      <c r="H1760" s="185">
        <v>1</v>
      </c>
      <c r="I1760" s="186"/>
      <c r="L1760" s="182"/>
      <c r="M1760" s="187"/>
      <c r="N1760" s="188"/>
      <c r="O1760" s="188"/>
      <c r="P1760" s="188"/>
      <c r="Q1760" s="188"/>
      <c r="R1760" s="188"/>
      <c r="S1760" s="188"/>
      <c r="T1760" s="189"/>
      <c r="AT1760" s="183" t="s">
        <v>140</v>
      </c>
      <c r="AU1760" s="183" t="s">
        <v>77</v>
      </c>
      <c r="AV1760" s="12" t="s">
        <v>77</v>
      </c>
      <c r="AW1760" s="12" t="s">
        <v>34</v>
      </c>
      <c r="AX1760" s="12" t="s">
        <v>70</v>
      </c>
      <c r="AY1760" s="183" t="s">
        <v>131</v>
      </c>
    </row>
    <row r="1761" spans="2:51" s="13" customFormat="1" ht="13.5">
      <c r="B1761" s="190"/>
      <c r="D1761" s="191" t="s">
        <v>140</v>
      </c>
      <c r="E1761" s="192" t="s">
        <v>19</v>
      </c>
      <c r="F1761" s="193" t="s">
        <v>143</v>
      </c>
      <c r="H1761" s="194">
        <v>1</v>
      </c>
      <c r="I1761" s="195"/>
      <c r="L1761" s="190"/>
      <c r="M1761" s="196"/>
      <c r="N1761" s="197"/>
      <c r="O1761" s="197"/>
      <c r="P1761" s="197"/>
      <c r="Q1761" s="197"/>
      <c r="R1761" s="197"/>
      <c r="S1761" s="197"/>
      <c r="T1761" s="198"/>
      <c r="AT1761" s="199" t="s">
        <v>140</v>
      </c>
      <c r="AU1761" s="199" t="s">
        <v>77</v>
      </c>
      <c r="AV1761" s="13" t="s">
        <v>138</v>
      </c>
      <c r="AW1761" s="13" t="s">
        <v>34</v>
      </c>
      <c r="AX1761" s="13" t="s">
        <v>74</v>
      </c>
      <c r="AY1761" s="199" t="s">
        <v>131</v>
      </c>
    </row>
    <row r="1762" spans="2:65" s="1" customFormat="1" ht="22.5" customHeight="1">
      <c r="B1762" s="160"/>
      <c r="C1762" s="212" t="s">
        <v>2219</v>
      </c>
      <c r="D1762" s="212" t="s">
        <v>632</v>
      </c>
      <c r="E1762" s="213" t="s">
        <v>2220</v>
      </c>
      <c r="F1762" s="214" t="s">
        <v>2221</v>
      </c>
      <c r="G1762" s="215" t="s">
        <v>256</v>
      </c>
      <c r="H1762" s="216">
        <v>1</v>
      </c>
      <c r="I1762" s="217"/>
      <c r="J1762" s="218">
        <f>ROUND(I1762*H1762,2)</f>
        <v>0</v>
      </c>
      <c r="K1762" s="214" t="s">
        <v>19</v>
      </c>
      <c r="L1762" s="219"/>
      <c r="M1762" s="220" t="s">
        <v>19</v>
      </c>
      <c r="N1762" s="221" t="s">
        <v>41</v>
      </c>
      <c r="O1762" s="36"/>
      <c r="P1762" s="170">
        <f>O1762*H1762</f>
        <v>0</v>
      </c>
      <c r="Q1762" s="170">
        <v>0.084</v>
      </c>
      <c r="R1762" s="170">
        <f>Q1762*H1762</f>
        <v>0.084</v>
      </c>
      <c r="S1762" s="170">
        <v>0</v>
      </c>
      <c r="T1762" s="171">
        <f>S1762*H1762</f>
        <v>0</v>
      </c>
      <c r="AR1762" s="18" t="s">
        <v>385</v>
      </c>
      <c r="AT1762" s="18" t="s">
        <v>632</v>
      </c>
      <c r="AU1762" s="18" t="s">
        <v>77</v>
      </c>
      <c r="AY1762" s="18" t="s">
        <v>131</v>
      </c>
      <c r="BE1762" s="172">
        <f>IF(N1762="základní",J1762,0)</f>
        <v>0</v>
      </c>
      <c r="BF1762" s="172">
        <f>IF(N1762="snížená",J1762,0)</f>
        <v>0</v>
      </c>
      <c r="BG1762" s="172">
        <f>IF(N1762="zákl. přenesená",J1762,0)</f>
        <v>0</v>
      </c>
      <c r="BH1762" s="172">
        <f>IF(N1762="sníž. přenesená",J1762,0)</f>
        <v>0</v>
      </c>
      <c r="BI1762" s="172">
        <f>IF(N1762="nulová",J1762,0)</f>
        <v>0</v>
      </c>
      <c r="BJ1762" s="18" t="s">
        <v>74</v>
      </c>
      <c r="BK1762" s="172">
        <f>ROUND(I1762*H1762,2)</f>
        <v>0</v>
      </c>
      <c r="BL1762" s="18" t="s">
        <v>253</v>
      </c>
      <c r="BM1762" s="18" t="s">
        <v>2222</v>
      </c>
    </row>
    <row r="1763" spans="2:47" s="1" customFormat="1" ht="81">
      <c r="B1763" s="35"/>
      <c r="D1763" s="174" t="s">
        <v>228</v>
      </c>
      <c r="F1763" s="203" t="s">
        <v>2223</v>
      </c>
      <c r="I1763" s="134"/>
      <c r="L1763" s="35"/>
      <c r="M1763" s="64"/>
      <c r="N1763" s="36"/>
      <c r="O1763" s="36"/>
      <c r="P1763" s="36"/>
      <c r="Q1763" s="36"/>
      <c r="R1763" s="36"/>
      <c r="S1763" s="36"/>
      <c r="T1763" s="65"/>
      <c r="AT1763" s="18" t="s">
        <v>228</v>
      </c>
      <c r="AU1763" s="18" t="s">
        <v>77</v>
      </c>
    </row>
    <row r="1764" spans="2:51" s="11" customFormat="1" ht="13.5">
      <c r="B1764" s="173"/>
      <c r="D1764" s="174" t="s">
        <v>140</v>
      </c>
      <c r="E1764" s="175" t="s">
        <v>19</v>
      </c>
      <c r="F1764" s="176" t="s">
        <v>2210</v>
      </c>
      <c r="H1764" s="177" t="s">
        <v>19</v>
      </c>
      <c r="I1764" s="178"/>
      <c r="L1764" s="173"/>
      <c r="M1764" s="179"/>
      <c r="N1764" s="180"/>
      <c r="O1764" s="180"/>
      <c r="P1764" s="180"/>
      <c r="Q1764" s="180"/>
      <c r="R1764" s="180"/>
      <c r="S1764" s="180"/>
      <c r="T1764" s="181"/>
      <c r="AT1764" s="177" t="s">
        <v>140</v>
      </c>
      <c r="AU1764" s="177" t="s">
        <v>77</v>
      </c>
      <c r="AV1764" s="11" t="s">
        <v>74</v>
      </c>
      <c r="AW1764" s="11" t="s">
        <v>34</v>
      </c>
      <c r="AX1764" s="11" t="s">
        <v>70</v>
      </c>
      <c r="AY1764" s="177" t="s">
        <v>131</v>
      </c>
    </row>
    <row r="1765" spans="2:51" s="11" customFormat="1" ht="27">
      <c r="B1765" s="173"/>
      <c r="D1765" s="174" t="s">
        <v>140</v>
      </c>
      <c r="E1765" s="175" t="s">
        <v>19</v>
      </c>
      <c r="F1765" s="176" t="s">
        <v>2224</v>
      </c>
      <c r="H1765" s="177" t="s">
        <v>19</v>
      </c>
      <c r="I1765" s="178"/>
      <c r="L1765" s="173"/>
      <c r="M1765" s="179"/>
      <c r="N1765" s="180"/>
      <c r="O1765" s="180"/>
      <c r="P1765" s="180"/>
      <c r="Q1765" s="180"/>
      <c r="R1765" s="180"/>
      <c r="S1765" s="180"/>
      <c r="T1765" s="181"/>
      <c r="AT1765" s="177" t="s">
        <v>140</v>
      </c>
      <c r="AU1765" s="177" t="s">
        <v>77</v>
      </c>
      <c r="AV1765" s="11" t="s">
        <v>74</v>
      </c>
      <c r="AW1765" s="11" t="s">
        <v>34</v>
      </c>
      <c r="AX1765" s="11" t="s">
        <v>70</v>
      </c>
      <c r="AY1765" s="177" t="s">
        <v>131</v>
      </c>
    </row>
    <row r="1766" spans="2:51" s="11" customFormat="1" ht="13.5">
      <c r="B1766" s="173"/>
      <c r="D1766" s="174" t="s">
        <v>140</v>
      </c>
      <c r="E1766" s="175" t="s">
        <v>19</v>
      </c>
      <c r="F1766" s="176" t="s">
        <v>2212</v>
      </c>
      <c r="H1766" s="177" t="s">
        <v>19</v>
      </c>
      <c r="I1766" s="178"/>
      <c r="L1766" s="173"/>
      <c r="M1766" s="179"/>
      <c r="N1766" s="180"/>
      <c r="O1766" s="180"/>
      <c r="P1766" s="180"/>
      <c r="Q1766" s="180"/>
      <c r="R1766" s="180"/>
      <c r="S1766" s="180"/>
      <c r="T1766" s="181"/>
      <c r="AT1766" s="177" t="s">
        <v>140</v>
      </c>
      <c r="AU1766" s="177" t="s">
        <v>77</v>
      </c>
      <c r="AV1766" s="11" t="s">
        <v>74</v>
      </c>
      <c r="AW1766" s="11" t="s">
        <v>34</v>
      </c>
      <c r="AX1766" s="11" t="s">
        <v>70</v>
      </c>
      <c r="AY1766" s="177" t="s">
        <v>131</v>
      </c>
    </row>
    <row r="1767" spans="2:51" s="12" customFormat="1" ht="13.5">
      <c r="B1767" s="182"/>
      <c r="D1767" s="174" t="s">
        <v>140</v>
      </c>
      <c r="E1767" s="183" t="s">
        <v>19</v>
      </c>
      <c r="F1767" s="184" t="s">
        <v>74</v>
      </c>
      <c r="H1767" s="185">
        <v>1</v>
      </c>
      <c r="I1767" s="186"/>
      <c r="L1767" s="182"/>
      <c r="M1767" s="187"/>
      <c r="N1767" s="188"/>
      <c r="O1767" s="188"/>
      <c r="P1767" s="188"/>
      <c r="Q1767" s="188"/>
      <c r="R1767" s="188"/>
      <c r="S1767" s="188"/>
      <c r="T1767" s="189"/>
      <c r="AT1767" s="183" t="s">
        <v>140</v>
      </c>
      <c r="AU1767" s="183" t="s">
        <v>77</v>
      </c>
      <c r="AV1767" s="12" t="s">
        <v>77</v>
      </c>
      <c r="AW1767" s="12" t="s">
        <v>34</v>
      </c>
      <c r="AX1767" s="12" t="s">
        <v>70</v>
      </c>
      <c r="AY1767" s="183" t="s">
        <v>131</v>
      </c>
    </row>
    <row r="1768" spans="2:51" s="13" customFormat="1" ht="13.5">
      <c r="B1768" s="190"/>
      <c r="D1768" s="191" t="s">
        <v>140</v>
      </c>
      <c r="E1768" s="192" t="s">
        <v>19</v>
      </c>
      <c r="F1768" s="193" t="s">
        <v>143</v>
      </c>
      <c r="H1768" s="194">
        <v>1</v>
      </c>
      <c r="I1768" s="195"/>
      <c r="L1768" s="190"/>
      <c r="M1768" s="196"/>
      <c r="N1768" s="197"/>
      <c r="O1768" s="197"/>
      <c r="P1768" s="197"/>
      <c r="Q1768" s="197"/>
      <c r="R1768" s="197"/>
      <c r="S1768" s="197"/>
      <c r="T1768" s="198"/>
      <c r="AT1768" s="199" t="s">
        <v>140</v>
      </c>
      <c r="AU1768" s="199" t="s">
        <v>77</v>
      </c>
      <c r="AV1768" s="13" t="s">
        <v>138</v>
      </c>
      <c r="AW1768" s="13" t="s">
        <v>34</v>
      </c>
      <c r="AX1768" s="13" t="s">
        <v>74</v>
      </c>
      <c r="AY1768" s="199" t="s">
        <v>131</v>
      </c>
    </row>
    <row r="1769" spans="2:65" s="1" customFormat="1" ht="22.5" customHeight="1">
      <c r="B1769" s="160"/>
      <c r="C1769" s="161" t="s">
        <v>2225</v>
      </c>
      <c r="D1769" s="161" t="s">
        <v>133</v>
      </c>
      <c r="E1769" s="162" t="s">
        <v>2226</v>
      </c>
      <c r="F1769" s="163" t="s">
        <v>2227</v>
      </c>
      <c r="G1769" s="164" t="s">
        <v>256</v>
      </c>
      <c r="H1769" s="165">
        <v>5</v>
      </c>
      <c r="I1769" s="166"/>
      <c r="J1769" s="167">
        <f>ROUND(I1769*H1769,2)</f>
        <v>0</v>
      </c>
      <c r="K1769" s="163" t="s">
        <v>137</v>
      </c>
      <c r="L1769" s="35"/>
      <c r="M1769" s="168" t="s">
        <v>19</v>
      </c>
      <c r="N1769" s="169" t="s">
        <v>41</v>
      </c>
      <c r="O1769" s="36"/>
      <c r="P1769" s="170">
        <f>O1769*H1769</f>
        <v>0</v>
      </c>
      <c r="Q1769" s="170">
        <v>0</v>
      </c>
      <c r="R1769" s="170">
        <f>Q1769*H1769</f>
        <v>0</v>
      </c>
      <c r="S1769" s="170">
        <v>0</v>
      </c>
      <c r="T1769" s="171">
        <f>S1769*H1769</f>
        <v>0</v>
      </c>
      <c r="AR1769" s="18" t="s">
        <v>253</v>
      </c>
      <c r="AT1769" s="18" t="s">
        <v>133</v>
      </c>
      <c r="AU1769" s="18" t="s">
        <v>77</v>
      </c>
      <c r="AY1769" s="18" t="s">
        <v>131</v>
      </c>
      <c r="BE1769" s="172">
        <f>IF(N1769="základní",J1769,0)</f>
        <v>0</v>
      </c>
      <c r="BF1769" s="172">
        <f>IF(N1769="snížená",J1769,0)</f>
        <v>0</v>
      </c>
      <c r="BG1769" s="172">
        <f>IF(N1769="zákl. přenesená",J1769,0)</f>
        <v>0</v>
      </c>
      <c r="BH1769" s="172">
        <f>IF(N1769="sníž. přenesená",J1769,0)</f>
        <v>0</v>
      </c>
      <c r="BI1769" s="172">
        <f>IF(N1769="nulová",J1769,0)</f>
        <v>0</v>
      </c>
      <c r="BJ1769" s="18" t="s">
        <v>74</v>
      </c>
      <c r="BK1769" s="172">
        <f>ROUND(I1769*H1769,2)</f>
        <v>0</v>
      </c>
      <c r="BL1769" s="18" t="s">
        <v>253</v>
      </c>
      <c r="BM1769" s="18" t="s">
        <v>2228</v>
      </c>
    </row>
    <row r="1770" spans="2:47" s="1" customFormat="1" ht="27">
      <c r="B1770" s="35"/>
      <c r="D1770" s="174" t="s">
        <v>228</v>
      </c>
      <c r="F1770" s="203" t="s">
        <v>2229</v>
      </c>
      <c r="I1770" s="134"/>
      <c r="L1770" s="35"/>
      <c r="M1770" s="64"/>
      <c r="N1770" s="36"/>
      <c r="O1770" s="36"/>
      <c r="P1770" s="36"/>
      <c r="Q1770" s="36"/>
      <c r="R1770" s="36"/>
      <c r="S1770" s="36"/>
      <c r="T1770" s="65"/>
      <c r="AT1770" s="18" t="s">
        <v>228</v>
      </c>
      <c r="AU1770" s="18" t="s">
        <v>77</v>
      </c>
    </row>
    <row r="1771" spans="2:51" s="11" customFormat="1" ht="13.5">
      <c r="B1771" s="173"/>
      <c r="D1771" s="174" t="s">
        <v>140</v>
      </c>
      <c r="E1771" s="175" t="s">
        <v>19</v>
      </c>
      <c r="F1771" s="176" t="s">
        <v>766</v>
      </c>
      <c r="H1771" s="177" t="s">
        <v>19</v>
      </c>
      <c r="I1771" s="178"/>
      <c r="L1771" s="173"/>
      <c r="M1771" s="179"/>
      <c r="N1771" s="180"/>
      <c r="O1771" s="180"/>
      <c r="P1771" s="180"/>
      <c r="Q1771" s="180"/>
      <c r="R1771" s="180"/>
      <c r="S1771" s="180"/>
      <c r="T1771" s="181"/>
      <c r="AT1771" s="177" t="s">
        <v>140</v>
      </c>
      <c r="AU1771" s="177" t="s">
        <v>77</v>
      </c>
      <c r="AV1771" s="11" t="s">
        <v>74</v>
      </c>
      <c r="AW1771" s="11" t="s">
        <v>34</v>
      </c>
      <c r="AX1771" s="11" t="s">
        <v>70</v>
      </c>
      <c r="AY1771" s="177" t="s">
        <v>131</v>
      </c>
    </row>
    <row r="1772" spans="2:51" s="11" customFormat="1" ht="13.5">
      <c r="B1772" s="173"/>
      <c r="D1772" s="174" t="s">
        <v>140</v>
      </c>
      <c r="E1772" s="175" t="s">
        <v>19</v>
      </c>
      <c r="F1772" s="176" t="s">
        <v>768</v>
      </c>
      <c r="H1772" s="177" t="s">
        <v>19</v>
      </c>
      <c r="I1772" s="178"/>
      <c r="L1772" s="173"/>
      <c r="M1772" s="179"/>
      <c r="N1772" s="180"/>
      <c r="O1772" s="180"/>
      <c r="P1772" s="180"/>
      <c r="Q1772" s="180"/>
      <c r="R1772" s="180"/>
      <c r="S1772" s="180"/>
      <c r="T1772" s="181"/>
      <c r="AT1772" s="177" t="s">
        <v>140</v>
      </c>
      <c r="AU1772" s="177" t="s">
        <v>77</v>
      </c>
      <c r="AV1772" s="11" t="s">
        <v>74</v>
      </c>
      <c r="AW1772" s="11" t="s">
        <v>34</v>
      </c>
      <c r="AX1772" s="11" t="s">
        <v>70</v>
      </c>
      <c r="AY1772" s="177" t="s">
        <v>131</v>
      </c>
    </row>
    <row r="1773" spans="2:51" s="12" customFormat="1" ht="13.5">
      <c r="B1773" s="182"/>
      <c r="D1773" s="174" t="s">
        <v>140</v>
      </c>
      <c r="E1773" s="183" t="s">
        <v>19</v>
      </c>
      <c r="F1773" s="184" t="s">
        <v>769</v>
      </c>
      <c r="H1773" s="185">
        <v>5</v>
      </c>
      <c r="I1773" s="186"/>
      <c r="L1773" s="182"/>
      <c r="M1773" s="187"/>
      <c r="N1773" s="188"/>
      <c r="O1773" s="188"/>
      <c r="P1773" s="188"/>
      <c r="Q1773" s="188"/>
      <c r="R1773" s="188"/>
      <c r="S1773" s="188"/>
      <c r="T1773" s="189"/>
      <c r="AT1773" s="183" t="s">
        <v>140</v>
      </c>
      <c r="AU1773" s="183" t="s">
        <v>77</v>
      </c>
      <c r="AV1773" s="12" t="s">
        <v>77</v>
      </c>
      <c r="AW1773" s="12" t="s">
        <v>34</v>
      </c>
      <c r="AX1773" s="12" t="s">
        <v>70</v>
      </c>
      <c r="AY1773" s="183" t="s">
        <v>131</v>
      </c>
    </row>
    <row r="1774" spans="2:51" s="13" customFormat="1" ht="13.5">
      <c r="B1774" s="190"/>
      <c r="D1774" s="191" t="s">
        <v>140</v>
      </c>
      <c r="E1774" s="192" t="s">
        <v>19</v>
      </c>
      <c r="F1774" s="193" t="s">
        <v>143</v>
      </c>
      <c r="H1774" s="194">
        <v>5</v>
      </c>
      <c r="I1774" s="195"/>
      <c r="L1774" s="190"/>
      <c r="M1774" s="196"/>
      <c r="N1774" s="197"/>
      <c r="O1774" s="197"/>
      <c r="P1774" s="197"/>
      <c r="Q1774" s="197"/>
      <c r="R1774" s="197"/>
      <c r="S1774" s="197"/>
      <c r="T1774" s="198"/>
      <c r="AT1774" s="199" t="s">
        <v>140</v>
      </c>
      <c r="AU1774" s="199" t="s">
        <v>77</v>
      </c>
      <c r="AV1774" s="13" t="s">
        <v>138</v>
      </c>
      <c r="AW1774" s="13" t="s">
        <v>34</v>
      </c>
      <c r="AX1774" s="13" t="s">
        <v>74</v>
      </c>
      <c r="AY1774" s="199" t="s">
        <v>131</v>
      </c>
    </row>
    <row r="1775" spans="2:65" s="1" customFormat="1" ht="22.5" customHeight="1">
      <c r="B1775" s="160"/>
      <c r="C1775" s="212" t="s">
        <v>2230</v>
      </c>
      <c r="D1775" s="212" t="s">
        <v>632</v>
      </c>
      <c r="E1775" s="213" t="s">
        <v>2231</v>
      </c>
      <c r="F1775" s="214" t="s">
        <v>2232</v>
      </c>
      <c r="G1775" s="215" t="s">
        <v>256</v>
      </c>
      <c r="H1775" s="216">
        <v>5</v>
      </c>
      <c r="I1775" s="217"/>
      <c r="J1775" s="218">
        <f>ROUND(I1775*H1775,2)</f>
        <v>0</v>
      </c>
      <c r="K1775" s="214" t="s">
        <v>19</v>
      </c>
      <c r="L1775" s="219"/>
      <c r="M1775" s="220" t="s">
        <v>19</v>
      </c>
      <c r="N1775" s="221" t="s">
        <v>41</v>
      </c>
      <c r="O1775" s="36"/>
      <c r="P1775" s="170">
        <f>O1775*H1775</f>
        <v>0</v>
      </c>
      <c r="Q1775" s="170">
        <v>0.0175</v>
      </c>
      <c r="R1775" s="170">
        <f>Q1775*H1775</f>
        <v>0.08750000000000001</v>
      </c>
      <c r="S1775" s="170">
        <v>0</v>
      </c>
      <c r="T1775" s="171">
        <f>S1775*H1775</f>
        <v>0</v>
      </c>
      <c r="AR1775" s="18" t="s">
        <v>385</v>
      </c>
      <c r="AT1775" s="18" t="s">
        <v>632</v>
      </c>
      <c r="AU1775" s="18" t="s">
        <v>77</v>
      </c>
      <c r="AY1775" s="18" t="s">
        <v>131</v>
      </c>
      <c r="BE1775" s="172">
        <f>IF(N1775="základní",J1775,0)</f>
        <v>0</v>
      </c>
      <c r="BF1775" s="172">
        <f>IF(N1775="snížená",J1775,0)</f>
        <v>0</v>
      </c>
      <c r="BG1775" s="172">
        <f>IF(N1775="zákl. přenesená",J1775,0)</f>
        <v>0</v>
      </c>
      <c r="BH1775" s="172">
        <f>IF(N1775="sníž. přenesená",J1775,0)</f>
        <v>0</v>
      </c>
      <c r="BI1775" s="172">
        <f>IF(N1775="nulová",J1775,0)</f>
        <v>0</v>
      </c>
      <c r="BJ1775" s="18" t="s">
        <v>74</v>
      </c>
      <c r="BK1775" s="172">
        <f>ROUND(I1775*H1775,2)</f>
        <v>0</v>
      </c>
      <c r="BL1775" s="18" t="s">
        <v>253</v>
      </c>
      <c r="BM1775" s="18" t="s">
        <v>2233</v>
      </c>
    </row>
    <row r="1776" spans="2:47" s="1" customFormat="1" ht="40.5">
      <c r="B1776" s="35"/>
      <c r="D1776" s="174" t="s">
        <v>228</v>
      </c>
      <c r="F1776" s="203" t="s">
        <v>2234</v>
      </c>
      <c r="I1776" s="134"/>
      <c r="L1776" s="35"/>
      <c r="M1776" s="64"/>
      <c r="N1776" s="36"/>
      <c r="O1776" s="36"/>
      <c r="P1776" s="36"/>
      <c r="Q1776" s="36"/>
      <c r="R1776" s="36"/>
      <c r="S1776" s="36"/>
      <c r="T1776" s="65"/>
      <c r="AT1776" s="18" t="s">
        <v>228</v>
      </c>
      <c r="AU1776" s="18" t="s">
        <v>77</v>
      </c>
    </row>
    <row r="1777" spans="2:51" s="11" customFormat="1" ht="13.5">
      <c r="B1777" s="173"/>
      <c r="D1777" s="174" t="s">
        <v>140</v>
      </c>
      <c r="E1777" s="175" t="s">
        <v>19</v>
      </c>
      <c r="F1777" s="176" t="s">
        <v>2235</v>
      </c>
      <c r="H1777" s="177" t="s">
        <v>19</v>
      </c>
      <c r="I1777" s="178"/>
      <c r="L1777" s="173"/>
      <c r="M1777" s="179"/>
      <c r="N1777" s="180"/>
      <c r="O1777" s="180"/>
      <c r="P1777" s="180"/>
      <c r="Q1777" s="180"/>
      <c r="R1777" s="180"/>
      <c r="S1777" s="180"/>
      <c r="T1777" s="181"/>
      <c r="AT1777" s="177" t="s">
        <v>140</v>
      </c>
      <c r="AU1777" s="177" t="s">
        <v>77</v>
      </c>
      <c r="AV1777" s="11" t="s">
        <v>74</v>
      </c>
      <c r="AW1777" s="11" t="s">
        <v>34</v>
      </c>
      <c r="AX1777" s="11" t="s">
        <v>70</v>
      </c>
      <c r="AY1777" s="177" t="s">
        <v>131</v>
      </c>
    </row>
    <row r="1778" spans="2:51" s="11" customFormat="1" ht="13.5">
      <c r="B1778" s="173"/>
      <c r="D1778" s="174" t="s">
        <v>140</v>
      </c>
      <c r="E1778" s="175" t="s">
        <v>19</v>
      </c>
      <c r="F1778" s="176" t="s">
        <v>2236</v>
      </c>
      <c r="H1778" s="177" t="s">
        <v>19</v>
      </c>
      <c r="I1778" s="178"/>
      <c r="L1778" s="173"/>
      <c r="M1778" s="179"/>
      <c r="N1778" s="180"/>
      <c r="O1778" s="180"/>
      <c r="P1778" s="180"/>
      <c r="Q1778" s="180"/>
      <c r="R1778" s="180"/>
      <c r="S1778" s="180"/>
      <c r="T1778" s="181"/>
      <c r="AT1778" s="177" t="s">
        <v>140</v>
      </c>
      <c r="AU1778" s="177" t="s">
        <v>77</v>
      </c>
      <c r="AV1778" s="11" t="s">
        <v>74</v>
      </c>
      <c r="AW1778" s="11" t="s">
        <v>34</v>
      </c>
      <c r="AX1778" s="11" t="s">
        <v>70</v>
      </c>
      <c r="AY1778" s="177" t="s">
        <v>131</v>
      </c>
    </row>
    <row r="1779" spans="2:51" s="11" customFormat="1" ht="13.5">
      <c r="B1779" s="173"/>
      <c r="D1779" s="174" t="s">
        <v>140</v>
      </c>
      <c r="E1779" s="175" t="s">
        <v>19</v>
      </c>
      <c r="F1779" s="176" t="s">
        <v>2237</v>
      </c>
      <c r="H1779" s="177" t="s">
        <v>19</v>
      </c>
      <c r="I1779" s="178"/>
      <c r="L1779" s="173"/>
      <c r="M1779" s="179"/>
      <c r="N1779" s="180"/>
      <c r="O1779" s="180"/>
      <c r="P1779" s="180"/>
      <c r="Q1779" s="180"/>
      <c r="R1779" s="180"/>
      <c r="S1779" s="180"/>
      <c r="T1779" s="181"/>
      <c r="AT1779" s="177" t="s">
        <v>140</v>
      </c>
      <c r="AU1779" s="177" t="s">
        <v>77</v>
      </c>
      <c r="AV1779" s="11" t="s">
        <v>74</v>
      </c>
      <c r="AW1779" s="11" t="s">
        <v>34</v>
      </c>
      <c r="AX1779" s="11" t="s">
        <v>70</v>
      </c>
      <c r="AY1779" s="177" t="s">
        <v>131</v>
      </c>
    </row>
    <row r="1780" spans="2:51" s="12" customFormat="1" ht="13.5">
      <c r="B1780" s="182"/>
      <c r="D1780" s="174" t="s">
        <v>140</v>
      </c>
      <c r="E1780" s="183" t="s">
        <v>19</v>
      </c>
      <c r="F1780" s="184" t="s">
        <v>769</v>
      </c>
      <c r="H1780" s="185">
        <v>5</v>
      </c>
      <c r="I1780" s="186"/>
      <c r="L1780" s="182"/>
      <c r="M1780" s="187"/>
      <c r="N1780" s="188"/>
      <c r="O1780" s="188"/>
      <c r="P1780" s="188"/>
      <c r="Q1780" s="188"/>
      <c r="R1780" s="188"/>
      <c r="S1780" s="188"/>
      <c r="T1780" s="189"/>
      <c r="AT1780" s="183" t="s">
        <v>140</v>
      </c>
      <c r="AU1780" s="183" t="s">
        <v>77</v>
      </c>
      <c r="AV1780" s="12" t="s">
        <v>77</v>
      </c>
      <c r="AW1780" s="12" t="s">
        <v>34</v>
      </c>
      <c r="AX1780" s="12" t="s">
        <v>70</v>
      </c>
      <c r="AY1780" s="183" t="s">
        <v>131</v>
      </c>
    </row>
    <row r="1781" spans="2:51" s="13" customFormat="1" ht="13.5">
      <c r="B1781" s="190"/>
      <c r="D1781" s="191" t="s">
        <v>140</v>
      </c>
      <c r="E1781" s="192" t="s">
        <v>19</v>
      </c>
      <c r="F1781" s="193" t="s">
        <v>143</v>
      </c>
      <c r="H1781" s="194">
        <v>5</v>
      </c>
      <c r="I1781" s="195"/>
      <c r="L1781" s="190"/>
      <c r="M1781" s="196"/>
      <c r="N1781" s="197"/>
      <c r="O1781" s="197"/>
      <c r="P1781" s="197"/>
      <c r="Q1781" s="197"/>
      <c r="R1781" s="197"/>
      <c r="S1781" s="197"/>
      <c r="T1781" s="198"/>
      <c r="AT1781" s="199" t="s">
        <v>140</v>
      </c>
      <c r="AU1781" s="199" t="s">
        <v>77</v>
      </c>
      <c r="AV1781" s="13" t="s">
        <v>138</v>
      </c>
      <c r="AW1781" s="13" t="s">
        <v>34</v>
      </c>
      <c r="AX1781" s="13" t="s">
        <v>74</v>
      </c>
      <c r="AY1781" s="199" t="s">
        <v>131</v>
      </c>
    </row>
    <row r="1782" spans="2:65" s="1" customFormat="1" ht="22.5" customHeight="1">
      <c r="B1782" s="160"/>
      <c r="C1782" s="161" t="s">
        <v>2238</v>
      </c>
      <c r="D1782" s="161" t="s">
        <v>133</v>
      </c>
      <c r="E1782" s="162" t="s">
        <v>2239</v>
      </c>
      <c r="F1782" s="163" t="s">
        <v>2240</v>
      </c>
      <c r="G1782" s="164" t="s">
        <v>256</v>
      </c>
      <c r="H1782" s="165">
        <v>1</v>
      </c>
      <c r="I1782" s="166"/>
      <c r="J1782" s="167">
        <f>ROUND(I1782*H1782,2)</f>
        <v>0</v>
      </c>
      <c r="K1782" s="163" t="s">
        <v>137</v>
      </c>
      <c r="L1782" s="35"/>
      <c r="M1782" s="168" t="s">
        <v>19</v>
      </c>
      <c r="N1782" s="169" t="s">
        <v>41</v>
      </c>
      <c r="O1782" s="36"/>
      <c r="P1782" s="170">
        <f>O1782*H1782</f>
        <v>0</v>
      </c>
      <c r="Q1782" s="170">
        <v>0.00087</v>
      </c>
      <c r="R1782" s="170">
        <f>Q1782*H1782</f>
        <v>0.00087</v>
      </c>
      <c r="S1782" s="170">
        <v>0</v>
      </c>
      <c r="T1782" s="171">
        <f>S1782*H1782</f>
        <v>0</v>
      </c>
      <c r="AR1782" s="18" t="s">
        <v>253</v>
      </c>
      <c r="AT1782" s="18" t="s">
        <v>133</v>
      </c>
      <c r="AU1782" s="18" t="s">
        <v>77</v>
      </c>
      <c r="AY1782" s="18" t="s">
        <v>131</v>
      </c>
      <c r="BE1782" s="172">
        <f>IF(N1782="základní",J1782,0)</f>
        <v>0</v>
      </c>
      <c r="BF1782" s="172">
        <f>IF(N1782="snížená",J1782,0)</f>
        <v>0</v>
      </c>
      <c r="BG1782" s="172">
        <f>IF(N1782="zákl. přenesená",J1782,0)</f>
        <v>0</v>
      </c>
      <c r="BH1782" s="172">
        <f>IF(N1782="sníž. přenesená",J1782,0)</f>
        <v>0</v>
      </c>
      <c r="BI1782" s="172">
        <f>IF(N1782="nulová",J1782,0)</f>
        <v>0</v>
      </c>
      <c r="BJ1782" s="18" t="s">
        <v>74</v>
      </c>
      <c r="BK1782" s="172">
        <f>ROUND(I1782*H1782,2)</f>
        <v>0</v>
      </c>
      <c r="BL1782" s="18" t="s">
        <v>253</v>
      </c>
      <c r="BM1782" s="18" t="s">
        <v>2241</v>
      </c>
    </row>
    <row r="1783" spans="2:47" s="1" customFormat="1" ht="27">
      <c r="B1783" s="35"/>
      <c r="D1783" s="174" t="s">
        <v>228</v>
      </c>
      <c r="F1783" s="203" t="s">
        <v>2242</v>
      </c>
      <c r="I1783" s="134"/>
      <c r="L1783" s="35"/>
      <c r="M1783" s="64"/>
      <c r="N1783" s="36"/>
      <c r="O1783" s="36"/>
      <c r="P1783" s="36"/>
      <c r="Q1783" s="36"/>
      <c r="R1783" s="36"/>
      <c r="S1783" s="36"/>
      <c r="T1783" s="65"/>
      <c r="AT1783" s="18" t="s">
        <v>228</v>
      </c>
      <c r="AU1783" s="18" t="s">
        <v>77</v>
      </c>
    </row>
    <row r="1784" spans="2:51" s="11" customFormat="1" ht="13.5">
      <c r="B1784" s="173"/>
      <c r="D1784" s="174" t="s">
        <v>140</v>
      </c>
      <c r="E1784" s="175" t="s">
        <v>19</v>
      </c>
      <c r="F1784" s="176" t="s">
        <v>2243</v>
      </c>
      <c r="H1784" s="177" t="s">
        <v>19</v>
      </c>
      <c r="I1784" s="178"/>
      <c r="L1784" s="173"/>
      <c r="M1784" s="179"/>
      <c r="N1784" s="180"/>
      <c r="O1784" s="180"/>
      <c r="P1784" s="180"/>
      <c r="Q1784" s="180"/>
      <c r="R1784" s="180"/>
      <c r="S1784" s="180"/>
      <c r="T1784" s="181"/>
      <c r="AT1784" s="177" t="s">
        <v>140</v>
      </c>
      <c r="AU1784" s="177" t="s">
        <v>77</v>
      </c>
      <c r="AV1784" s="11" t="s">
        <v>74</v>
      </c>
      <c r="AW1784" s="11" t="s">
        <v>34</v>
      </c>
      <c r="AX1784" s="11" t="s">
        <v>70</v>
      </c>
      <c r="AY1784" s="177" t="s">
        <v>131</v>
      </c>
    </row>
    <row r="1785" spans="2:51" s="12" customFormat="1" ht="13.5">
      <c r="B1785" s="182"/>
      <c r="D1785" s="174" t="s">
        <v>140</v>
      </c>
      <c r="E1785" s="183" t="s">
        <v>19</v>
      </c>
      <c r="F1785" s="184" t="s">
        <v>74</v>
      </c>
      <c r="H1785" s="185">
        <v>1</v>
      </c>
      <c r="I1785" s="186"/>
      <c r="L1785" s="182"/>
      <c r="M1785" s="187"/>
      <c r="N1785" s="188"/>
      <c r="O1785" s="188"/>
      <c r="P1785" s="188"/>
      <c r="Q1785" s="188"/>
      <c r="R1785" s="188"/>
      <c r="S1785" s="188"/>
      <c r="T1785" s="189"/>
      <c r="AT1785" s="183" t="s">
        <v>140</v>
      </c>
      <c r="AU1785" s="183" t="s">
        <v>77</v>
      </c>
      <c r="AV1785" s="12" t="s">
        <v>77</v>
      </c>
      <c r="AW1785" s="12" t="s">
        <v>34</v>
      </c>
      <c r="AX1785" s="12" t="s">
        <v>70</v>
      </c>
      <c r="AY1785" s="183" t="s">
        <v>131</v>
      </c>
    </row>
    <row r="1786" spans="2:51" s="13" customFormat="1" ht="13.5">
      <c r="B1786" s="190"/>
      <c r="D1786" s="191" t="s">
        <v>140</v>
      </c>
      <c r="E1786" s="192" t="s">
        <v>19</v>
      </c>
      <c r="F1786" s="193" t="s">
        <v>143</v>
      </c>
      <c r="H1786" s="194">
        <v>1</v>
      </c>
      <c r="I1786" s="195"/>
      <c r="L1786" s="190"/>
      <c r="M1786" s="196"/>
      <c r="N1786" s="197"/>
      <c r="O1786" s="197"/>
      <c r="P1786" s="197"/>
      <c r="Q1786" s="197"/>
      <c r="R1786" s="197"/>
      <c r="S1786" s="197"/>
      <c r="T1786" s="198"/>
      <c r="AT1786" s="199" t="s">
        <v>140</v>
      </c>
      <c r="AU1786" s="199" t="s">
        <v>77</v>
      </c>
      <c r="AV1786" s="13" t="s">
        <v>138</v>
      </c>
      <c r="AW1786" s="13" t="s">
        <v>34</v>
      </c>
      <c r="AX1786" s="13" t="s">
        <v>74</v>
      </c>
      <c r="AY1786" s="199" t="s">
        <v>131</v>
      </c>
    </row>
    <row r="1787" spans="2:65" s="1" customFormat="1" ht="22.5" customHeight="1">
      <c r="B1787" s="160"/>
      <c r="C1787" s="212" t="s">
        <v>2244</v>
      </c>
      <c r="D1787" s="212" t="s">
        <v>632</v>
      </c>
      <c r="E1787" s="213" t="s">
        <v>2245</v>
      </c>
      <c r="F1787" s="214" t="s">
        <v>2246</v>
      </c>
      <c r="G1787" s="215" t="s">
        <v>256</v>
      </c>
      <c r="H1787" s="216">
        <v>1</v>
      </c>
      <c r="I1787" s="217"/>
      <c r="J1787" s="218">
        <f>ROUND(I1787*H1787,2)</f>
        <v>0</v>
      </c>
      <c r="K1787" s="214" t="s">
        <v>19</v>
      </c>
      <c r="L1787" s="219"/>
      <c r="M1787" s="220" t="s">
        <v>19</v>
      </c>
      <c r="N1787" s="221" t="s">
        <v>41</v>
      </c>
      <c r="O1787" s="36"/>
      <c r="P1787" s="170">
        <f>O1787*H1787</f>
        <v>0</v>
      </c>
      <c r="Q1787" s="170">
        <v>0.028</v>
      </c>
      <c r="R1787" s="170">
        <f>Q1787*H1787</f>
        <v>0.028</v>
      </c>
      <c r="S1787" s="170">
        <v>0</v>
      </c>
      <c r="T1787" s="171">
        <f>S1787*H1787</f>
        <v>0</v>
      </c>
      <c r="AR1787" s="18" t="s">
        <v>385</v>
      </c>
      <c r="AT1787" s="18" t="s">
        <v>632</v>
      </c>
      <c r="AU1787" s="18" t="s">
        <v>77</v>
      </c>
      <c r="AY1787" s="18" t="s">
        <v>131</v>
      </c>
      <c r="BE1787" s="172">
        <f>IF(N1787="základní",J1787,0)</f>
        <v>0</v>
      </c>
      <c r="BF1787" s="172">
        <f>IF(N1787="snížená",J1787,0)</f>
        <v>0</v>
      </c>
      <c r="BG1787" s="172">
        <f>IF(N1787="zákl. přenesená",J1787,0)</f>
        <v>0</v>
      </c>
      <c r="BH1787" s="172">
        <f>IF(N1787="sníž. přenesená",J1787,0)</f>
        <v>0</v>
      </c>
      <c r="BI1787" s="172">
        <f>IF(N1787="nulová",J1787,0)</f>
        <v>0</v>
      </c>
      <c r="BJ1787" s="18" t="s">
        <v>74</v>
      </c>
      <c r="BK1787" s="172">
        <f>ROUND(I1787*H1787,2)</f>
        <v>0</v>
      </c>
      <c r="BL1787" s="18" t="s">
        <v>253</v>
      </c>
      <c r="BM1787" s="18" t="s">
        <v>2247</v>
      </c>
    </row>
    <row r="1788" spans="2:47" s="1" customFormat="1" ht="27">
      <c r="B1788" s="35"/>
      <c r="D1788" s="174" t="s">
        <v>228</v>
      </c>
      <c r="F1788" s="203" t="s">
        <v>2248</v>
      </c>
      <c r="I1788" s="134"/>
      <c r="L1788" s="35"/>
      <c r="M1788" s="64"/>
      <c r="N1788" s="36"/>
      <c r="O1788" s="36"/>
      <c r="P1788" s="36"/>
      <c r="Q1788" s="36"/>
      <c r="R1788" s="36"/>
      <c r="S1788" s="36"/>
      <c r="T1788" s="65"/>
      <c r="AT1788" s="18" t="s">
        <v>228</v>
      </c>
      <c r="AU1788" s="18" t="s">
        <v>77</v>
      </c>
    </row>
    <row r="1789" spans="2:51" s="11" customFormat="1" ht="13.5">
      <c r="B1789" s="173"/>
      <c r="D1789" s="174" t="s">
        <v>140</v>
      </c>
      <c r="E1789" s="175" t="s">
        <v>19</v>
      </c>
      <c r="F1789" s="176" t="s">
        <v>2249</v>
      </c>
      <c r="H1789" s="177" t="s">
        <v>19</v>
      </c>
      <c r="I1789" s="178"/>
      <c r="L1789" s="173"/>
      <c r="M1789" s="179"/>
      <c r="N1789" s="180"/>
      <c r="O1789" s="180"/>
      <c r="P1789" s="180"/>
      <c r="Q1789" s="180"/>
      <c r="R1789" s="180"/>
      <c r="S1789" s="180"/>
      <c r="T1789" s="181"/>
      <c r="AT1789" s="177" t="s">
        <v>140</v>
      </c>
      <c r="AU1789" s="177" t="s">
        <v>77</v>
      </c>
      <c r="AV1789" s="11" t="s">
        <v>74</v>
      </c>
      <c r="AW1789" s="11" t="s">
        <v>34</v>
      </c>
      <c r="AX1789" s="11" t="s">
        <v>70</v>
      </c>
      <c r="AY1789" s="177" t="s">
        <v>131</v>
      </c>
    </row>
    <row r="1790" spans="2:51" s="11" customFormat="1" ht="27">
      <c r="B1790" s="173"/>
      <c r="D1790" s="174" t="s">
        <v>140</v>
      </c>
      <c r="E1790" s="175" t="s">
        <v>19</v>
      </c>
      <c r="F1790" s="176" t="s">
        <v>2250</v>
      </c>
      <c r="H1790" s="177" t="s">
        <v>19</v>
      </c>
      <c r="I1790" s="178"/>
      <c r="L1790" s="173"/>
      <c r="M1790" s="179"/>
      <c r="N1790" s="180"/>
      <c r="O1790" s="180"/>
      <c r="P1790" s="180"/>
      <c r="Q1790" s="180"/>
      <c r="R1790" s="180"/>
      <c r="S1790" s="180"/>
      <c r="T1790" s="181"/>
      <c r="AT1790" s="177" t="s">
        <v>140</v>
      </c>
      <c r="AU1790" s="177" t="s">
        <v>77</v>
      </c>
      <c r="AV1790" s="11" t="s">
        <v>74</v>
      </c>
      <c r="AW1790" s="11" t="s">
        <v>34</v>
      </c>
      <c r="AX1790" s="11" t="s">
        <v>70</v>
      </c>
      <c r="AY1790" s="177" t="s">
        <v>131</v>
      </c>
    </row>
    <row r="1791" spans="2:51" s="11" customFormat="1" ht="13.5">
      <c r="B1791" s="173"/>
      <c r="D1791" s="174" t="s">
        <v>140</v>
      </c>
      <c r="E1791" s="175" t="s">
        <v>19</v>
      </c>
      <c r="F1791" s="176" t="s">
        <v>2251</v>
      </c>
      <c r="H1791" s="177" t="s">
        <v>19</v>
      </c>
      <c r="I1791" s="178"/>
      <c r="L1791" s="173"/>
      <c r="M1791" s="179"/>
      <c r="N1791" s="180"/>
      <c r="O1791" s="180"/>
      <c r="P1791" s="180"/>
      <c r="Q1791" s="180"/>
      <c r="R1791" s="180"/>
      <c r="S1791" s="180"/>
      <c r="T1791" s="181"/>
      <c r="AT1791" s="177" t="s">
        <v>140</v>
      </c>
      <c r="AU1791" s="177" t="s">
        <v>77</v>
      </c>
      <c r="AV1791" s="11" t="s">
        <v>74</v>
      </c>
      <c r="AW1791" s="11" t="s">
        <v>34</v>
      </c>
      <c r="AX1791" s="11" t="s">
        <v>70</v>
      </c>
      <c r="AY1791" s="177" t="s">
        <v>131</v>
      </c>
    </row>
    <row r="1792" spans="2:51" s="11" customFormat="1" ht="13.5">
      <c r="B1792" s="173"/>
      <c r="D1792" s="174" t="s">
        <v>140</v>
      </c>
      <c r="E1792" s="175" t="s">
        <v>19</v>
      </c>
      <c r="F1792" s="176" t="s">
        <v>2212</v>
      </c>
      <c r="H1792" s="177" t="s">
        <v>19</v>
      </c>
      <c r="I1792" s="178"/>
      <c r="L1792" s="173"/>
      <c r="M1792" s="179"/>
      <c r="N1792" s="180"/>
      <c r="O1792" s="180"/>
      <c r="P1792" s="180"/>
      <c r="Q1792" s="180"/>
      <c r="R1792" s="180"/>
      <c r="S1792" s="180"/>
      <c r="T1792" s="181"/>
      <c r="AT1792" s="177" t="s">
        <v>140</v>
      </c>
      <c r="AU1792" s="177" t="s">
        <v>77</v>
      </c>
      <c r="AV1792" s="11" t="s">
        <v>74</v>
      </c>
      <c r="AW1792" s="11" t="s">
        <v>34</v>
      </c>
      <c r="AX1792" s="11" t="s">
        <v>70</v>
      </c>
      <c r="AY1792" s="177" t="s">
        <v>131</v>
      </c>
    </row>
    <row r="1793" spans="2:51" s="11" customFormat="1" ht="13.5">
      <c r="B1793" s="173"/>
      <c r="D1793" s="174" t="s">
        <v>140</v>
      </c>
      <c r="E1793" s="175" t="s">
        <v>19</v>
      </c>
      <c r="F1793" s="176" t="s">
        <v>2252</v>
      </c>
      <c r="H1793" s="177" t="s">
        <v>19</v>
      </c>
      <c r="I1793" s="178"/>
      <c r="L1793" s="173"/>
      <c r="M1793" s="179"/>
      <c r="N1793" s="180"/>
      <c r="O1793" s="180"/>
      <c r="P1793" s="180"/>
      <c r="Q1793" s="180"/>
      <c r="R1793" s="180"/>
      <c r="S1793" s="180"/>
      <c r="T1793" s="181"/>
      <c r="AT1793" s="177" t="s">
        <v>140</v>
      </c>
      <c r="AU1793" s="177" t="s">
        <v>77</v>
      </c>
      <c r="AV1793" s="11" t="s">
        <v>74</v>
      </c>
      <c r="AW1793" s="11" t="s">
        <v>34</v>
      </c>
      <c r="AX1793" s="11" t="s">
        <v>70</v>
      </c>
      <c r="AY1793" s="177" t="s">
        <v>131</v>
      </c>
    </row>
    <row r="1794" spans="2:51" s="12" customFormat="1" ht="13.5">
      <c r="B1794" s="182"/>
      <c r="D1794" s="174" t="s">
        <v>140</v>
      </c>
      <c r="E1794" s="183" t="s">
        <v>19</v>
      </c>
      <c r="F1794" s="184" t="s">
        <v>74</v>
      </c>
      <c r="H1794" s="185">
        <v>1</v>
      </c>
      <c r="I1794" s="186"/>
      <c r="L1794" s="182"/>
      <c r="M1794" s="187"/>
      <c r="N1794" s="188"/>
      <c r="O1794" s="188"/>
      <c r="P1794" s="188"/>
      <c r="Q1794" s="188"/>
      <c r="R1794" s="188"/>
      <c r="S1794" s="188"/>
      <c r="T1794" s="189"/>
      <c r="AT1794" s="183" t="s">
        <v>140</v>
      </c>
      <c r="AU1794" s="183" t="s">
        <v>77</v>
      </c>
      <c r="AV1794" s="12" t="s">
        <v>77</v>
      </c>
      <c r="AW1794" s="12" t="s">
        <v>34</v>
      </c>
      <c r="AX1794" s="12" t="s">
        <v>70</v>
      </c>
      <c r="AY1794" s="183" t="s">
        <v>131</v>
      </c>
    </row>
    <row r="1795" spans="2:51" s="13" customFormat="1" ht="13.5">
      <c r="B1795" s="190"/>
      <c r="D1795" s="191" t="s">
        <v>140</v>
      </c>
      <c r="E1795" s="192" t="s">
        <v>19</v>
      </c>
      <c r="F1795" s="193" t="s">
        <v>143</v>
      </c>
      <c r="H1795" s="194">
        <v>1</v>
      </c>
      <c r="I1795" s="195"/>
      <c r="L1795" s="190"/>
      <c r="M1795" s="196"/>
      <c r="N1795" s="197"/>
      <c r="O1795" s="197"/>
      <c r="P1795" s="197"/>
      <c r="Q1795" s="197"/>
      <c r="R1795" s="197"/>
      <c r="S1795" s="197"/>
      <c r="T1795" s="198"/>
      <c r="AT1795" s="199" t="s">
        <v>140</v>
      </c>
      <c r="AU1795" s="199" t="s">
        <v>77</v>
      </c>
      <c r="AV1795" s="13" t="s">
        <v>138</v>
      </c>
      <c r="AW1795" s="13" t="s">
        <v>34</v>
      </c>
      <c r="AX1795" s="13" t="s">
        <v>74</v>
      </c>
      <c r="AY1795" s="199" t="s">
        <v>131</v>
      </c>
    </row>
    <row r="1796" spans="2:65" s="1" customFormat="1" ht="22.5" customHeight="1">
      <c r="B1796" s="160"/>
      <c r="C1796" s="161" t="s">
        <v>2253</v>
      </c>
      <c r="D1796" s="161" t="s">
        <v>133</v>
      </c>
      <c r="E1796" s="162" t="s">
        <v>2254</v>
      </c>
      <c r="F1796" s="163" t="s">
        <v>2255</v>
      </c>
      <c r="G1796" s="164" t="s">
        <v>256</v>
      </c>
      <c r="H1796" s="165">
        <v>1</v>
      </c>
      <c r="I1796" s="166"/>
      <c r="J1796" s="167">
        <f>ROUND(I1796*H1796,2)</f>
        <v>0</v>
      </c>
      <c r="K1796" s="163" t="s">
        <v>137</v>
      </c>
      <c r="L1796" s="35"/>
      <c r="M1796" s="168" t="s">
        <v>19</v>
      </c>
      <c r="N1796" s="169" t="s">
        <v>41</v>
      </c>
      <c r="O1796" s="36"/>
      <c r="P1796" s="170">
        <f>O1796*H1796</f>
        <v>0</v>
      </c>
      <c r="Q1796" s="170">
        <v>0.00045</v>
      </c>
      <c r="R1796" s="170">
        <f>Q1796*H1796</f>
        <v>0.00045</v>
      </c>
      <c r="S1796" s="170">
        <v>0</v>
      </c>
      <c r="T1796" s="171">
        <f>S1796*H1796</f>
        <v>0</v>
      </c>
      <c r="AR1796" s="18" t="s">
        <v>253</v>
      </c>
      <c r="AT1796" s="18" t="s">
        <v>133</v>
      </c>
      <c r="AU1796" s="18" t="s">
        <v>77</v>
      </c>
      <c r="AY1796" s="18" t="s">
        <v>131</v>
      </c>
      <c r="BE1796" s="172">
        <f>IF(N1796="základní",J1796,0)</f>
        <v>0</v>
      </c>
      <c r="BF1796" s="172">
        <f>IF(N1796="snížená",J1796,0)</f>
        <v>0</v>
      </c>
      <c r="BG1796" s="172">
        <f>IF(N1796="zákl. přenesená",J1796,0)</f>
        <v>0</v>
      </c>
      <c r="BH1796" s="172">
        <f>IF(N1796="sníž. přenesená",J1796,0)</f>
        <v>0</v>
      </c>
      <c r="BI1796" s="172">
        <f>IF(N1796="nulová",J1796,0)</f>
        <v>0</v>
      </c>
      <c r="BJ1796" s="18" t="s">
        <v>74</v>
      </c>
      <c r="BK1796" s="172">
        <f>ROUND(I1796*H1796,2)</f>
        <v>0</v>
      </c>
      <c r="BL1796" s="18" t="s">
        <v>253</v>
      </c>
      <c r="BM1796" s="18" t="s">
        <v>2256</v>
      </c>
    </row>
    <row r="1797" spans="2:47" s="1" customFormat="1" ht="27">
      <c r="B1797" s="35"/>
      <c r="D1797" s="174" t="s">
        <v>228</v>
      </c>
      <c r="F1797" s="203" t="s">
        <v>2257</v>
      </c>
      <c r="I1797" s="134"/>
      <c r="L1797" s="35"/>
      <c r="M1797" s="64"/>
      <c r="N1797" s="36"/>
      <c r="O1797" s="36"/>
      <c r="P1797" s="36"/>
      <c r="Q1797" s="36"/>
      <c r="R1797" s="36"/>
      <c r="S1797" s="36"/>
      <c r="T1797" s="65"/>
      <c r="AT1797" s="18" t="s">
        <v>228</v>
      </c>
      <c r="AU1797" s="18" t="s">
        <v>77</v>
      </c>
    </row>
    <row r="1798" spans="2:51" s="11" customFormat="1" ht="13.5">
      <c r="B1798" s="173"/>
      <c r="D1798" s="174" t="s">
        <v>140</v>
      </c>
      <c r="E1798" s="175" t="s">
        <v>19</v>
      </c>
      <c r="F1798" s="176" t="s">
        <v>2258</v>
      </c>
      <c r="H1798" s="177" t="s">
        <v>19</v>
      </c>
      <c r="I1798" s="178"/>
      <c r="L1798" s="173"/>
      <c r="M1798" s="179"/>
      <c r="N1798" s="180"/>
      <c r="O1798" s="180"/>
      <c r="P1798" s="180"/>
      <c r="Q1798" s="180"/>
      <c r="R1798" s="180"/>
      <c r="S1798" s="180"/>
      <c r="T1798" s="181"/>
      <c r="AT1798" s="177" t="s">
        <v>140</v>
      </c>
      <c r="AU1798" s="177" t="s">
        <v>77</v>
      </c>
      <c r="AV1798" s="11" t="s">
        <v>74</v>
      </c>
      <c r="AW1798" s="11" t="s">
        <v>34</v>
      </c>
      <c r="AX1798" s="11" t="s">
        <v>70</v>
      </c>
      <c r="AY1798" s="177" t="s">
        <v>131</v>
      </c>
    </row>
    <row r="1799" spans="2:51" s="12" customFormat="1" ht="13.5">
      <c r="B1799" s="182"/>
      <c r="D1799" s="174" t="s">
        <v>140</v>
      </c>
      <c r="E1799" s="183" t="s">
        <v>19</v>
      </c>
      <c r="F1799" s="184" t="s">
        <v>74</v>
      </c>
      <c r="H1799" s="185">
        <v>1</v>
      </c>
      <c r="I1799" s="186"/>
      <c r="L1799" s="182"/>
      <c r="M1799" s="187"/>
      <c r="N1799" s="188"/>
      <c r="O1799" s="188"/>
      <c r="P1799" s="188"/>
      <c r="Q1799" s="188"/>
      <c r="R1799" s="188"/>
      <c r="S1799" s="188"/>
      <c r="T1799" s="189"/>
      <c r="AT1799" s="183" t="s">
        <v>140</v>
      </c>
      <c r="AU1799" s="183" t="s">
        <v>77</v>
      </c>
      <c r="AV1799" s="12" t="s">
        <v>77</v>
      </c>
      <c r="AW1799" s="12" t="s">
        <v>34</v>
      </c>
      <c r="AX1799" s="12" t="s">
        <v>70</v>
      </c>
      <c r="AY1799" s="183" t="s">
        <v>131</v>
      </c>
    </row>
    <row r="1800" spans="2:51" s="13" customFormat="1" ht="13.5">
      <c r="B1800" s="190"/>
      <c r="D1800" s="191" t="s">
        <v>140</v>
      </c>
      <c r="E1800" s="192" t="s">
        <v>19</v>
      </c>
      <c r="F1800" s="193" t="s">
        <v>143</v>
      </c>
      <c r="H1800" s="194">
        <v>1</v>
      </c>
      <c r="I1800" s="195"/>
      <c r="L1800" s="190"/>
      <c r="M1800" s="196"/>
      <c r="N1800" s="197"/>
      <c r="O1800" s="197"/>
      <c r="P1800" s="197"/>
      <c r="Q1800" s="197"/>
      <c r="R1800" s="197"/>
      <c r="S1800" s="197"/>
      <c r="T1800" s="198"/>
      <c r="AT1800" s="199" t="s">
        <v>140</v>
      </c>
      <c r="AU1800" s="199" t="s">
        <v>77</v>
      </c>
      <c r="AV1800" s="13" t="s">
        <v>138</v>
      </c>
      <c r="AW1800" s="13" t="s">
        <v>34</v>
      </c>
      <c r="AX1800" s="13" t="s">
        <v>74</v>
      </c>
      <c r="AY1800" s="199" t="s">
        <v>131</v>
      </c>
    </row>
    <row r="1801" spans="2:65" s="1" customFormat="1" ht="22.5" customHeight="1">
      <c r="B1801" s="160"/>
      <c r="C1801" s="161" t="s">
        <v>2259</v>
      </c>
      <c r="D1801" s="161" t="s">
        <v>133</v>
      </c>
      <c r="E1801" s="162" t="s">
        <v>2260</v>
      </c>
      <c r="F1801" s="163" t="s">
        <v>2261</v>
      </c>
      <c r="G1801" s="164" t="s">
        <v>256</v>
      </c>
      <c r="H1801" s="165">
        <v>2</v>
      </c>
      <c r="I1801" s="166"/>
      <c r="J1801" s="167">
        <f>ROUND(I1801*H1801,2)</f>
        <v>0</v>
      </c>
      <c r="K1801" s="163" t="s">
        <v>137</v>
      </c>
      <c r="L1801" s="35"/>
      <c r="M1801" s="168" t="s">
        <v>19</v>
      </c>
      <c r="N1801" s="169" t="s">
        <v>41</v>
      </c>
      <c r="O1801" s="36"/>
      <c r="P1801" s="170">
        <f>O1801*H1801</f>
        <v>0</v>
      </c>
      <c r="Q1801" s="170">
        <v>0</v>
      </c>
      <c r="R1801" s="170">
        <f>Q1801*H1801</f>
        <v>0</v>
      </c>
      <c r="S1801" s="170">
        <v>0.0125</v>
      </c>
      <c r="T1801" s="171">
        <f>S1801*H1801</f>
        <v>0.025</v>
      </c>
      <c r="AR1801" s="18" t="s">
        <v>253</v>
      </c>
      <c r="AT1801" s="18" t="s">
        <v>133</v>
      </c>
      <c r="AU1801" s="18" t="s">
        <v>77</v>
      </c>
      <c r="AY1801" s="18" t="s">
        <v>131</v>
      </c>
      <c r="BE1801" s="172">
        <f>IF(N1801="základní",J1801,0)</f>
        <v>0</v>
      </c>
      <c r="BF1801" s="172">
        <f>IF(N1801="snížená",J1801,0)</f>
        <v>0</v>
      </c>
      <c r="BG1801" s="172">
        <f>IF(N1801="zákl. přenesená",J1801,0)</f>
        <v>0</v>
      </c>
      <c r="BH1801" s="172">
        <f>IF(N1801="sníž. přenesená",J1801,0)</f>
        <v>0</v>
      </c>
      <c r="BI1801" s="172">
        <f>IF(N1801="nulová",J1801,0)</f>
        <v>0</v>
      </c>
      <c r="BJ1801" s="18" t="s">
        <v>74</v>
      </c>
      <c r="BK1801" s="172">
        <f>ROUND(I1801*H1801,2)</f>
        <v>0</v>
      </c>
      <c r="BL1801" s="18" t="s">
        <v>253</v>
      </c>
      <c r="BM1801" s="18" t="s">
        <v>2262</v>
      </c>
    </row>
    <row r="1802" spans="2:51" s="11" customFormat="1" ht="13.5">
      <c r="B1802" s="173"/>
      <c r="D1802" s="174" t="s">
        <v>140</v>
      </c>
      <c r="E1802" s="175" t="s">
        <v>19</v>
      </c>
      <c r="F1802" s="176" t="s">
        <v>2263</v>
      </c>
      <c r="H1802" s="177" t="s">
        <v>19</v>
      </c>
      <c r="I1802" s="178"/>
      <c r="L1802" s="173"/>
      <c r="M1802" s="179"/>
      <c r="N1802" s="180"/>
      <c r="O1802" s="180"/>
      <c r="P1802" s="180"/>
      <c r="Q1802" s="180"/>
      <c r="R1802" s="180"/>
      <c r="S1802" s="180"/>
      <c r="T1802" s="181"/>
      <c r="AT1802" s="177" t="s">
        <v>140</v>
      </c>
      <c r="AU1802" s="177" t="s">
        <v>77</v>
      </c>
      <c r="AV1802" s="11" t="s">
        <v>74</v>
      </c>
      <c r="AW1802" s="11" t="s">
        <v>34</v>
      </c>
      <c r="AX1802" s="11" t="s">
        <v>70</v>
      </c>
      <c r="AY1802" s="177" t="s">
        <v>131</v>
      </c>
    </row>
    <row r="1803" spans="2:51" s="12" customFormat="1" ht="13.5">
      <c r="B1803" s="182"/>
      <c r="D1803" s="174" t="s">
        <v>140</v>
      </c>
      <c r="E1803" s="183" t="s">
        <v>19</v>
      </c>
      <c r="F1803" s="184" t="s">
        <v>77</v>
      </c>
      <c r="H1803" s="185">
        <v>2</v>
      </c>
      <c r="I1803" s="186"/>
      <c r="L1803" s="182"/>
      <c r="M1803" s="187"/>
      <c r="N1803" s="188"/>
      <c r="O1803" s="188"/>
      <c r="P1803" s="188"/>
      <c r="Q1803" s="188"/>
      <c r="R1803" s="188"/>
      <c r="S1803" s="188"/>
      <c r="T1803" s="189"/>
      <c r="AT1803" s="183" t="s">
        <v>140</v>
      </c>
      <c r="AU1803" s="183" t="s">
        <v>77</v>
      </c>
      <c r="AV1803" s="12" t="s">
        <v>77</v>
      </c>
      <c r="AW1803" s="12" t="s">
        <v>34</v>
      </c>
      <c r="AX1803" s="12" t="s">
        <v>70</v>
      </c>
      <c r="AY1803" s="183" t="s">
        <v>131</v>
      </c>
    </row>
    <row r="1804" spans="2:51" s="13" customFormat="1" ht="13.5">
      <c r="B1804" s="190"/>
      <c r="D1804" s="191" t="s">
        <v>140</v>
      </c>
      <c r="E1804" s="192" t="s">
        <v>19</v>
      </c>
      <c r="F1804" s="193" t="s">
        <v>143</v>
      </c>
      <c r="H1804" s="194">
        <v>2</v>
      </c>
      <c r="I1804" s="195"/>
      <c r="L1804" s="190"/>
      <c r="M1804" s="196"/>
      <c r="N1804" s="197"/>
      <c r="O1804" s="197"/>
      <c r="P1804" s="197"/>
      <c r="Q1804" s="197"/>
      <c r="R1804" s="197"/>
      <c r="S1804" s="197"/>
      <c r="T1804" s="198"/>
      <c r="AT1804" s="199" t="s">
        <v>140</v>
      </c>
      <c r="AU1804" s="199" t="s">
        <v>77</v>
      </c>
      <c r="AV1804" s="13" t="s">
        <v>138</v>
      </c>
      <c r="AW1804" s="13" t="s">
        <v>34</v>
      </c>
      <c r="AX1804" s="13" t="s">
        <v>74</v>
      </c>
      <c r="AY1804" s="199" t="s">
        <v>131</v>
      </c>
    </row>
    <row r="1805" spans="2:65" s="1" customFormat="1" ht="22.5" customHeight="1">
      <c r="B1805" s="160"/>
      <c r="C1805" s="161" t="s">
        <v>2264</v>
      </c>
      <c r="D1805" s="161" t="s">
        <v>133</v>
      </c>
      <c r="E1805" s="162" t="s">
        <v>2265</v>
      </c>
      <c r="F1805" s="163" t="s">
        <v>2266</v>
      </c>
      <c r="G1805" s="164" t="s">
        <v>256</v>
      </c>
      <c r="H1805" s="165">
        <v>2</v>
      </c>
      <c r="I1805" s="166"/>
      <c r="J1805" s="167">
        <f>ROUND(I1805*H1805,2)</f>
        <v>0</v>
      </c>
      <c r="K1805" s="163" t="s">
        <v>137</v>
      </c>
      <c r="L1805" s="35"/>
      <c r="M1805" s="168" t="s">
        <v>19</v>
      </c>
      <c r="N1805" s="169" t="s">
        <v>41</v>
      </c>
      <c r="O1805" s="36"/>
      <c r="P1805" s="170">
        <f>O1805*H1805</f>
        <v>0</v>
      </c>
      <c r="Q1805" s="170">
        <v>0</v>
      </c>
      <c r="R1805" s="170">
        <f>Q1805*H1805</f>
        <v>0</v>
      </c>
      <c r="S1805" s="170">
        <v>0</v>
      </c>
      <c r="T1805" s="171">
        <f>S1805*H1805</f>
        <v>0</v>
      </c>
      <c r="AR1805" s="18" t="s">
        <v>253</v>
      </c>
      <c r="AT1805" s="18" t="s">
        <v>133</v>
      </c>
      <c r="AU1805" s="18" t="s">
        <v>77</v>
      </c>
      <c r="AY1805" s="18" t="s">
        <v>131</v>
      </c>
      <c r="BE1805" s="172">
        <f>IF(N1805="základní",J1805,0)</f>
        <v>0</v>
      </c>
      <c r="BF1805" s="172">
        <f>IF(N1805="snížená",J1805,0)</f>
        <v>0</v>
      </c>
      <c r="BG1805" s="172">
        <f>IF(N1805="zákl. přenesená",J1805,0)</f>
        <v>0</v>
      </c>
      <c r="BH1805" s="172">
        <f>IF(N1805="sníž. přenesená",J1805,0)</f>
        <v>0</v>
      </c>
      <c r="BI1805" s="172">
        <f>IF(N1805="nulová",J1805,0)</f>
        <v>0</v>
      </c>
      <c r="BJ1805" s="18" t="s">
        <v>74</v>
      </c>
      <c r="BK1805" s="172">
        <f>ROUND(I1805*H1805,2)</f>
        <v>0</v>
      </c>
      <c r="BL1805" s="18" t="s">
        <v>253</v>
      </c>
      <c r="BM1805" s="18" t="s">
        <v>2267</v>
      </c>
    </row>
    <row r="1806" spans="2:47" s="1" customFormat="1" ht="27">
      <c r="B1806" s="35"/>
      <c r="D1806" s="174" t="s">
        <v>228</v>
      </c>
      <c r="F1806" s="203" t="s">
        <v>2268</v>
      </c>
      <c r="I1806" s="134"/>
      <c r="L1806" s="35"/>
      <c r="M1806" s="64"/>
      <c r="N1806" s="36"/>
      <c r="O1806" s="36"/>
      <c r="P1806" s="36"/>
      <c r="Q1806" s="36"/>
      <c r="R1806" s="36"/>
      <c r="S1806" s="36"/>
      <c r="T1806" s="65"/>
      <c r="AT1806" s="18" t="s">
        <v>228</v>
      </c>
      <c r="AU1806" s="18" t="s">
        <v>77</v>
      </c>
    </row>
    <row r="1807" spans="2:51" s="11" customFormat="1" ht="13.5">
      <c r="B1807" s="173"/>
      <c r="D1807" s="174" t="s">
        <v>140</v>
      </c>
      <c r="E1807" s="175" t="s">
        <v>19</v>
      </c>
      <c r="F1807" s="176" t="s">
        <v>2269</v>
      </c>
      <c r="H1807" s="177" t="s">
        <v>19</v>
      </c>
      <c r="I1807" s="178"/>
      <c r="L1807" s="173"/>
      <c r="M1807" s="179"/>
      <c r="N1807" s="180"/>
      <c r="O1807" s="180"/>
      <c r="P1807" s="180"/>
      <c r="Q1807" s="180"/>
      <c r="R1807" s="180"/>
      <c r="S1807" s="180"/>
      <c r="T1807" s="181"/>
      <c r="AT1807" s="177" t="s">
        <v>140</v>
      </c>
      <c r="AU1807" s="177" t="s">
        <v>77</v>
      </c>
      <c r="AV1807" s="11" t="s">
        <v>74</v>
      </c>
      <c r="AW1807" s="11" t="s">
        <v>34</v>
      </c>
      <c r="AX1807" s="11" t="s">
        <v>70</v>
      </c>
      <c r="AY1807" s="177" t="s">
        <v>131</v>
      </c>
    </row>
    <row r="1808" spans="2:51" s="12" customFormat="1" ht="13.5">
      <c r="B1808" s="182"/>
      <c r="D1808" s="174" t="s">
        <v>140</v>
      </c>
      <c r="E1808" s="183" t="s">
        <v>19</v>
      </c>
      <c r="F1808" s="184" t="s">
        <v>2270</v>
      </c>
      <c r="H1808" s="185">
        <v>2</v>
      </c>
      <c r="I1808" s="186"/>
      <c r="L1808" s="182"/>
      <c r="M1808" s="187"/>
      <c r="N1808" s="188"/>
      <c r="O1808" s="188"/>
      <c r="P1808" s="188"/>
      <c r="Q1808" s="188"/>
      <c r="R1808" s="188"/>
      <c r="S1808" s="188"/>
      <c r="T1808" s="189"/>
      <c r="AT1808" s="183" t="s">
        <v>140</v>
      </c>
      <c r="AU1808" s="183" t="s">
        <v>77</v>
      </c>
      <c r="AV1808" s="12" t="s">
        <v>77</v>
      </c>
      <c r="AW1808" s="12" t="s">
        <v>34</v>
      </c>
      <c r="AX1808" s="12" t="s">
        <v>70</v>
      </c>
      <c r="AY1808" s="183" t="s">
        <v>131</v>
      </c>
    </row>
    <row r="1809" spans="2:51" s="13" customFormat="1" ht="13.5">
      <c r="B1809" s="190"/>
      <c r="D1809" s="191" t="s">
        <v>140</v>
      </c>
      <c r="E1809" s="192" t="s">
        <v>19</v>
      </c>
      <c r="F1809" s="193" t="s">
        <v>143</v>
      </c>
      <c r="H1809" s="194">
        <v>2</v>
      </c>
      <c r="I1809" s="195"/>
      <c r="L1809" s="190"/>
      <c r="M1809" s="196"/>
      <c r="N1809" s="197"/>
      <c r="O1809" s="197"/>
      <c r="P1809" s="197"/>
      <c r="Q1809" s="197"/>
      <c r="R1809" s="197"/>
      <c r="S1809" s="197"/>
      <c r="T1809" s="198"/>
      <c r="AT1809" s="199" t="s">
        <v>140</v>
      </c>
      <c r="AU1809" s="199" t="s">
        <v>77</v>
      </c>
      <c r="AV1809" s="13" t="s">
        <v>138</v>
      </c>
      <c r="AW1809" s="13" t="s">
        <v>34</v>
      </c>
      <c r="AX1809" s="13" t="s">
        <v>74</v>
      </c>
      <c r="AY1809" s="199" t="s">
        <v>131</v>
      </c>
    </row>
    <row r="1810" spans="2:65" s="1" customFormat="1" ht="22.5" customHeight="1">
      <c r="B1810" s="160"/>
      <c r="C1810" s="212" t="s">
        <v>2271</v>
      </c>
      <c r="D1810" s="212" t="s">
        <v>632</v>
      </c>
      <c r="E1810" s="213" t="s">
        <v>2272</v>
      </c>
      <c r="F1810" s="214" t="s">
        <v>2273</v>
      </c>
      <c r="G1810" s="215" t="s">
        <v>488</v>
      </c>
      <c r="H1810" s="216">
        <v>2.2</v>
      </c>
      <c r="I1810" s="217"/>
      <c r="J1810" s="218">
        <f>ROUND(I1810*H1810,2)</f>
        <v>0</v>
      </c>
      <c r="K1810" s="214" t="s">
        <v>137</v>
      </c>
      <c r="L1810" s="219"/>
      <c r="M1810" s="220" t="s">
        <v>19</v>
      </c>
      <c r="N1810" s="221" t="s">
        <v>41</v>
      </c>
      <c r="O1810" s="36"/>
      <c r="P1810" s="170">
        <f>O1810*H1810</f>
        <v>0</v>
      </c>
      <c r="Q1810" s="170">
        <v>0.005</v>
      </c>
      <c r="R1810" s="170">
        <f>Q1810*H1810</f>
        <v>0.011000000000000001</v>
      </c>
      <c r="S1810" s="170">
        <v>0</v>
      </c>
      <c r="T1810" s="171">
        <f>S1810*H1810</f>
        <v>0</v>
      </c>
      <c r="AR1810" s="18" t="s">
        <v>385</v>
      </c>
      <c r="AT1810" s="18" t="s">
        <v>632</v>
      </c>
      <c r="AU1810" s="18" t="s">
        <v>77</v>
      </c>
      <c r="AY1810" s="18" t="s">
        <v>131</v>
      </c>
      <c r="BE1810" s="172">
        <f>IF(N1810="základní",J1810,0)</f>
        <v>0</v>
      </c>
      <c r="BF1810" s="172">
        <f>IF(N1810="snížená",J1810,0)</f>
        <v>0</v>
      </c>
      <c r="BG1810" s="172">
        <f>IF(N1810="zákl. přenesená",J1810,0)</f>
        <v>0</v>
      </c>
      <c r="BH1810" s="172">
        <f>IF(N1810="sníž. přenesená",J1810,0)</f>
        <v>0</v>
      </c>
      <c r="BI1810" s="172">
        <f>IF(N1810="nulová",J1810,0)</f>
        <v>0</v>
      </c>
      <c r="BJ1810" s="18" t="s">
        <v>74</v>
      </c>
      <c r="BK1810" s="172">
        <f>ROUND(I1810*H1810,2)</f>
        <v>0</v>
      </c>
      <c r="BL1810" s="18" t="s">
        <v>253</v>
      </c>
      <c r="BM1810" s="18" t="s">
        <v>2274</v>
      </c>
    </row>
    <row r="1811" spans="2:47" s="1" customFormat="1" ht="27">
      <c r="B1811" s="35"/>
      <c r="D1811" s="174" t="s">
        <v>228</v>
      </c>
      <c r="F1811" s="203" t="s">
        <v>2275</v>
      </c>
      <c r="I1811" s="134"/>
      <c r="L1811" s="35"/>
      <c r="M1811" s="64"/>
      <c r="N1811" s="36"/>
      <c r="O1811" s="36"/>
      <c r="P1811" s="36"/>
      <c r="Q1811" s="36"/>
      <c r="R1811" s="36"/>
      <c r="S1811" s="36"/>
      <c r="T1811" s="65"/>
      <c r="AT1811" s="18" t="s">
        <v>228</v>
      </c>
      <c r="AU1811" s="18" t="s">
        <v>77</v>
      </c>
    </row>
    <row r="1812" spans="2:51" s="11" customFormat="1" ht="13.5">
      <c r="B1812" s="173"/>
      <c r="D1812" s="174" t="s">
        <v>140</v>
      </c>
      <c r="E1812" s="175" t="s">
        <v>19</v>
      </c>
      <c r="F1812" s="176" t="s">
        <v>2269</v>
      </c>
      <c r="H1812" s="177" t="s">
        <v>19</v>
      </c>
      <c r="I1812" s="178"/>
      <c r="L1812" s="173"/>
      <c r="M1812" s="179"/>
      <c r="N1812" s="180"/>
      <c r="O1812" s="180"/>
      <c r="P1812" s="180"/>
      <c r="Q1812" s="180"/>
      <c r="R1812" s="180"/>
      <c r="S1812" s="180"/>
      <c r="T1812" s="181"/>
      <c r="AT1812" s="177" t="s">
        <v>140</v>
      </c>
      <c r="AU1812" s="177" t="s">
        <v>77</v>
      </c>
      <c r="AV1812" s="11" t="s">
        <v>74</v>
      </c>
      <c r="AW1812" s="11" t="s">
        <v>34</v>
      </c>
      <c r="AX1812" s="11" t="s">
        <v>70</v>
      </c>
      <c r="AY1812" s="177" t="s">
        <v>131</v>
      </c>
    </row>
    <row r="1813" spans="2:51" s="12" customFormat="1" ht="13.5">
      <c r="B1813" s="182"/>
      <c r="D1813" s="174" t="s">
        <v>140</v>
      </c>
      <c r="E1813" s="183" t="s">
        <v>19</v>
      </c>
      <c r="F1813" s="184" t="s">
        <v>2276</v>
      </c>
      <c r="H1813" s="185">
        <v>2.2</v>
      </c>
      <c r="I1813" s="186"/>
      <c r="L1813" s="182"/>
      <c r="M1813" s="187"/>
      <c r="N1813" s="188"/>
      <c r="O1813" s="188"/>
      <c r="P1813" s="188"/>
      <c r="Q1813" s="188"/>
      <c r="R1813" s="188"/>
      <c r="S1813" s="188"/>
      <c r="T1813" s="189"/>
      <c r="AT1813" s="183" t="s">
        <v>140</v>
      </c>
      <c r="AU1813" s="183" t="s">
        <v>77</v>
      </c>
      <c r="AV1813" s="12" t="s">
        <v>77</v>
      </c>
      <c r="AW1813" s="12" t="s">
        <v>34</v>
      </c>
      <c r="AX1813" s="12" t="s">
        <v>70</v>
      </c>
      <c r="AY1813" s="183" t="s">
        <v>131</v>
      </c>
    </row>
    <row r="1814" spans="2:51" s="13" customFormat="1" ht="13.5">
      <c r="B1814" s="190"/>
      <c r="D1814" s="191" t="s">
        <v>140</v>
      </c>
      <c r="E1814" s="192" t="s">
        <v>19</v>
      </c>
      <c r="F1814" s="193" t="s">
        <v>143</v>
      </c>
      <c r="H1814" s="194">
        <v>2.2</v>
      </c>
      <c r="I1814" s="195"/>
      <c r="L1814" s="190"/>
      <c r="M1814" s="196"/>
      <c r="N1814" s="197"/>
      <c r="O1814" s="197"/>
      <c r="P1814" s="197"/>
      <c r="Q1814" s="197"/>
      <c r="R1814" s="197"/>
      <c r="S1814" s="197"/>
      <c r="T1814" s="198"/>
      <c r="AT1814" s="199" t="s">
        <v>140</v>
      </c>
      <c r="AU1814" s="199" t="s">
        <v>77</v>
      </c>
      <c r="AV1814" s="13" t="s">
        <v>138</v>
      </c>
      <c r="AW1814" s="13" t="s">
        <v>34</v>
      </c>
      <c r="AX1814" s="13" t="s">
        <v>74</v>
      </c>
      <c r="AY1814" s="199" t="s">
        <v>131</v>
      </c>
    </row>
    <row r="1815" spans="2:65" s="1" customFormat="1" ht="22.5" customHeight="1">
      <c r="B1815" s="160"/>
      <c r="C1815" s="212" t="s">
        <v>2277</v>
      </c>
      <c r="D1815" s="212" t="s">
        <v>632</v>
      </c>
      <c r="E1815" s="213" t="s">
        <v>2278</v>
      </c>
      <c r="F1815" s="214" t="s">
        <v>2279</v>
      </c>
      <c r="G1815" s="215" t="s">
        <v>256</v>
      </c>
      <c r="H1815" s="216">
        <v>2</v>
      </c>
      <c r="I1815" s="217"/>
      <c r="J1815" s="218">
        <f>ROUND(I1815*H1815,2)</f>
        <v>0</v>
      </c>
      <c r="K1815" s="214" t="s">
        <v>137</v>
      </c>
      <c r="L1815" s="219"/>
      <c r="M1815" s="220" t="s">
        <v>19</v>
      </c>
      <c r="N1815" s="221" t="s">
        <v>41</v>
      </c>
      <c r="O1815" s="36"/>
      <c r="P1815" s="170">
        <f>O1815*H1815</f>
        <v>0</v>
      </c>
      <c r="Q1815" s="170">
        <v>6E-05</v>
      </c>
      <c r="R1815" s="170">
        <f>Q1815*H1815</f>
        <v>0.00012</v>
      </c>
      <c r="S1815" s="170">
        <v>0</v>
      </c>
      <c r="T1815" s="171">
        <f>S1815*H1815</f>
        <v>0</v>
      </c>
      <c r="AR1815" s="18" t="s">
        <v>385</v>
      </c>
      <c r="AT1815" s="18" t="s">
        <v>632</v>
      </c>
      <c r="AU1815" s="18" t="s">
        <v>77</v>
      </c>
      <c r="AY1815" s="18" t="s">
        <v>131</v>
      </c>
      <c r="BE1815" s="172">
        <f>IF(N1815="základní",J1815,0)</f>
        <v>0</v>
      </c>
      <c r="BF1815" s="172">
        <f>IF(N1815="snížená",J1815,0)</f>
        <v>0</v>
      </c>
      <c r="BG1815" s="172">
        <f>IF(N1815="zákl. přenesená",J1815,0)</f>
        <v>0</v>
      </c>
      <c r="BH1815" s="172">
        <f>IF(N1815="sníž. přenesená",J1815,0)</f>
        <v>0</v>
      </c>
      <c r="BI1815" s="172">
        <f>IF(N1815="nulová",J1815,0)</f>
        <v>0</v>
      </c>
      <c r="BJ1815" s="18" t="s">
        <v>74</v>
      </c>
      <c r="BK1815" s="172">
        <f>ROUND(I1815*H1815,2)</f>
        <v>0</v>
      </c>
      <c r="BL1815" s="18" t="s">
        <v>253</v>
      </c>
      <c r="BM1815" s="18" t="s">
        <v>2280</v>
      </c>
    </row>
    <row r="1816" spans="2:47" s="1" customFormat="1" ht="27">
      <c r="B1816" s="35"/>
      <c r="D1816" s="174" t="s">
        <v>228</v>
      </c>
      <c r="F1816" s="203" t="s">
        <v>2281</v>
      </c>
      <c r="I1816" s="134"/>
      <c r="L1816" s="35"/>
      <c r="M1816" s="64"/>
      <c r="N1816" s="36"/>
      <c r="O1816" s="36"/>
      <c r="P1816" s="36"/>
      <c r="Q1816" s="36"/>
      <c r="R1816" s="36"/>
      <c r="S1816" s="36"/>
      <c r="T1816" s="65"/>
      <c r="AT1816" s="18" t="s">
        <v>228</v>
      </c>
      <c r="AU1816" s="18" t="s">
        <v>77</v>
      </c>
    </row>
    <row r="1817" spans="2:51" s="11" customFormat="1" ht="13.5">
      <c r="B1817" s="173"/>
      <c r="D1817" s="174" t="s">
        <v>140</v>
      </c>
      <c r="E1817" s="175" t="s">
        <v>19</v>
      </c>
      <c r="F1817" s="176" t="s">
        <v>2282</v>
      </c>
      <c r="H1817" s="177" t="s">
        <v>19</v>
      </c>
      <c r="I1817" s="178"/>
      <c r="L1817" s="173"/>
      <c r="M1817" s="179"/>
      <c r="N1817" s="180"/>
      <c r="O1817" s="180"/>
      <c r="P1817" s="180"/>
      <c r="Q1817" s="180"/>
      <c r="R1817" s="180"/>
      <c r="S1817" s="180"/>
      <c r="T1817" s="181"/>
      <c r="AT1817" s="177" t="s">
        <v>140</v>
      </c>
      <c r="AU1817" s="177" t="s">
        <v>77</v>
      </c>
      <c r="AV1817" s="11" t="s">
        <v>74</v>
      </c>
      <c r="AW1817" s="11" t="s">
        <v>34</v>
      </c>
      <c r="AX1817" s="11" t="s">
        <v>70</v>
      </c>
      <c r="AY1817" s="177" t="s">
        <v>131</v>
      </c>
    </row>
    <row r="1818" spans="2:51" s="12" customFormat="1" ht="13.5">
      <c r="B1818" s="182"/>
      <c r="D1818" s="174" t="s">
        <v>140</v>
      </c>
      <c r="E1818" s="183" t="s">
        <v>19</v>
      </c>
      <c r="F1818" s="184" t="s">
        <v>2270</v>
      </c>
      <c r="H1818" s="185">
        <v>2</v>
      </c>
      <c r="I1818" s="186"/>
      <c r="L1818" s="182"/>
      <c r="M1818" s="187"/>
      <c r="N1818" s="188"/>
      <c r="O1818" s="188"/>
      <c r="P1818" s="188"/>
      <c r="Q1818" s="188"/>
      <c r="R1818" s="188"/>
      <c r="S1818" s="188"/>
      <c r="T1818" s="189"/>
      <c r="AT1818" s="183" t="s">
        <v>140</v>
      </c>
      <c r="AU1818" s="183" t="s">
        <v>77</v>
      </c>
      <c r="AV1818" s="12" t="s">
        <v>77</v>
      </c>
      <c r="AW1818" s="12" t="s">
        <v>34</v>
      </c>
      <c r="AX1818" s="12" t="s">
        <v>70</v>
      </c>
      <c r="AY1818" s="183" t="s">
        <v>131</v>
      </c>
    </row>
    <row r="1819" spans="2:51" s="13" customFormat="1" ht="13.5">
      <c r="B1819" s="190"/>
      <c r="D1819" s="191" t="s">
        <v>140</v>
      </c>
      <c r="E1819" s="192" t="s">
        <v>19</v>
      </c>
      <c r="F1819" s="193" t="s">
        <v>143</v>
      </c>
      <c r="H1819" s="194">
        <v>2</v>
      </c>
      <c r="I1819" s="195"/>
      <c r="L1819" s="190"/>
      <c r="M1819" s="196"/>
      <c r="N1819" s="197"/>
      <c r="O1819" s="197"/>
      <c r="P1819" s="197"/>
      <c r="Q1819" s="197"/>
      <c r="R1819" s="197"/>
      <c r="S1819" s="197"/>
      <c r="T1819" s="198"/>
      <c r="AT1819" s="199" t="s">
        <v>140</v>
      </c>
      <c r="AU1819" s="199" t="s">
        <v>77</v>
      </c>
      <c r="AV1819" s="13" t="s">
        <v>138</v>
      </c>
      <c r="AW1819" s="13" t="s">
        <v>34</v>
      </c>
      <c r="AX1819" s="13" t="s">
        <v>74</v>
      </c>
      <c r="AY1819" s="199" t="s">
        <v>131</v>
      </c>
    </row>
    <row r="1820" spans="2:65" s="1" customFormat="1" ht="22.5" customHeight="1">
      <c r="B1820" s="160"/>
      <c r="C1820" s="161" t="s">
        <v>2283</v>
      </c>
      <c r="D1820" s="161" t="s">
        <v>133</v>
      </c>
      <c r="E1820" s="162" t="s">
        <v>2284</v>
      </c>
      <c r="F1820" s="163" t="s">
        <v>2285</v>
      </c>
      <c r="G1820" s="164" t="s">
        <v>1035</v>
      </c>
      <c r="H1820" s="224"/>
      <c r="I1820" s="166"/>
      <c r="J1820" s="167">
        <f>ROUND(I1820*H1820,2)</f>
        <v>0</v>
      </c>
      <c r="K1820" s="163" t="s">
        <v>137</v>
      </c>
      <c r="L1820" s="35"/>
      <c r="M1820" s="168" t="s">
        <v>19</v>
      </c>
      <c r="N1820" s="169" t="s">
        <v>41</v>
      </c>
      <c r="O1820" s="36"/>
      <c r="P1820" s="170">
        <f>O1820*H1820</f>
        <v>0</v>
      </c>
      <c r="Q1820" s="170">
        <v>0</v>
      </c>
      <c r="R1820" s="170">
        <f>Q1820*H1820</f>
        <v>0</v>
      </c>
      <c r="S1820" s="170">
        <v>0</v>
      </c>
      <c r="T1820" s="171">
        <f>S1820*H1820</f>
        <v>0</v>
      </c>
      <c r="AR1820" s="18" t="s">
        <v>253</v>
      </c>
      <c r="AT1820" s="18" t="s">
        <v>133</v>
      </c>
      <c r="AU1820" s="18" t="s">
        <v>77</v>
      </c>
      <c r="AY1820" s="18" t="s">
        <v>131</v>
      </c>
      <c r="BE1820" s="172">
        <f>IF(N1820="základní",J1820,0)</f>
        <v>0</v>
      </c>
      <c r="BF1820" s="172">
        <f>IF(N1820="snížená",J1820,0)</f>
        <v>0</v>
      </c>
      <c r="BG1820" s="172">
        <f>IF(N1820="zákl. přenesená",J1820,0)</f>
        <v>0</v>
      </c>
      <c r="BH1820" s="172">
        <f>IF(N1820="sníž. přenesená",J1820,0)</f>
        <v>0</v>
      </c>
      <c r="BI1820" s="172">
        <f>IF(N1820="nulová",J1820,0)</f>
        <v>0</v>
      </c>
      <c r="BJ1820" s="18" t="s">
        <v>74</v>
      </c>
      <c r="BK1820" s="172">
        <f>ROUND(I1820*H1820,2)</f>
        <v>0</v>
      </c>
      <c r="BL1820" s="18" t="s">
        <v>253</v>
      </c>
      <c r="BM1820" s="18" t="s">
        <v>2286</v>
      </c>
    </row>
    <row r="1821" spans="2:63" s="10" customFormat="1" ht="29.25" customHeight="1">
      <c r="B1821" s="146"/>
      <c r="D1821" s="157" t="s">
        <v>69</v>
      </c>
      <c r="E1821" s="158" t="s">
        <v>2287</v>
      </c>
      <c r="F1821" s="158" t="s">
        <v>2288</v>
      </c>
      <c r="I1821" s="149"/>
      <c r="J1821" s="159">
        <f>BK1821</f>
        <v>0</v>
      </c>
      <c r="L1821" s="146"/>
      <c r="M1821" s="151"/>
      <c r="N1821" s="152"/>
      <c r="O1821" s="152"/>
      <c r="P1821" s="153">
        <f>SUM(P1822:P1924)</f>
        <v>0</v>
      </c>
      <c r="Q1821" s="152"/>
      <c r="R1821" s="153">
        <f>SUM(R1822:R1924)</f>
        <v>0.29029273</v>
      </c>
      <c r="S1821" s="152"/>
      <c r="T1821" s="154">
        <f>SUM(T1822:T1924)</f>
        <v>0</v>
      </c>
      <c r="AR1821" s="147" t="s">
        <v>77</v>
      </c>
      <c r="AT1821" s="155" t="s">
        <v>69</v>
      </c>
      <c r="AU1821" s="155" t="s">
        <v>74</v>
      </c>
      <c r="AY1821" s="147" t="s">
        <v>131</v>
      </c>
      <c r="BK1821" s="156">
        <f>SUM(BK1822:BK1924)</f>
        <v>0</v>
      </c>
    </row>
    <row r="1822" spans="2:65" s="1" customFormat="1" ht="22.5" customHeight="1">
      <c r="B1822" s="160"/>
      <c r="C1822" s="161" t="s">
        <v>2289</v>
      </c>
      <c r="D1822" s="161" t="s">
        <v>133</v>
      </c>
      <c r="E1822" s="162" t="s">
        <v>2290</v>
      </c>
      <c r="F1822" s="163" t="s">
        <v>2291</v>
      </c>
      <c r="G1822" s="164" t="s">
        <v>488</v>
      </c>
      <c r="H1822" s="165">
        <v>8.35</v>
      </c>
      <c r="I1822" s="166"/>
      <c r="J1822" s="167">
        <f>ROUND(I1822*H1822,2)</f>
        <v>0</v>
      </c>
      <c r="K1822" s="163" t="s">
        <v>137</v>
      </c>
      <c r="L1822" s="35"/>
      <c r="M1822" s="168" t="s">
        <v>19</v>
      </c>
      <c r="N1822" s="169" t="s">
        <v>41</v>
      </c>
      <c r="O1822" s="36"/>
      <c r="P1822" s="170">
        <f>O1822*H1822</f>
        <v>0</v>
      </c>
      <c r="Q1822" s="170">
        <v>6E-05</v>
      </c>
      <c r="R1822" s="170">
        <f>Q1822*H1822</f>
        <v>0.000501</v>
      </c>
      <c r="S1822" s="170">
        <v>0</v>
      </c>
      <c r="T1822" s="171">
        <f>S1822*H1822</f>
        <v>0</v>
      </c>
      <c r="AR1822" s="18" t="s">
        <v>253</v>
      </c>
      <c r="AT1822" s="18" t="s">
        <v>133</v>
      </c>
      <c r="AU1822" s="18" t="s">
        <v>77</v>
      </c>
      <c r="AY1822" s="18" t="s">
        <v>131</v>
      </c>
      <c r="BE1822" s="172">
        <f>IF(N1822="základní",J1822,0)</f>
        <v>0</v>
      </c>
      <c r="BF1822" s="172">
        <f>IF(N1822="snížená",J1822,0)</f>
        <v>0</v>
      </c>
      <c r="BG1822" s="172">
        <f>IF(N1822="zákl. přenesená",J1822,0)</f>
        <v>0</v>
      </c>
      <c r="BH1822" s="172">
        <f>IF(N1822="sníž. přenesená",J1822,0)</f>
        <v>0</v>
      </c>
      <c r="BI1822" s="172">
        <f>IF(N1822="nulová",J1822,0)</f>
        <v>0</v>
      </c>
      <c r="BJ1822" s="18" t="s">
        <v>74</v>
      </c>
      <c r="BK1822" s="172">
        <f>ROUND(I1822*H1822,2)</f>
        <v>0</v>
      </c>
      <c r="BL1822" s="18" t="s">
        <v>253</v>
      </c>
      <c r="BM1822" s="18" t="s">
        <v>2292</v>
      </c>
    </row>
    <row r="1823" spans="2:47" s="1" customFormat="1" ht="27">
      <c r="B1823" s="35"/>
      <c r="D1823" s="174" t="s">
        <v>228</v>
      </c>
      <c r="F1823" s="203" t="s">
        <v>2293</v>
      </c>
      <c r="I1823" s="134"/>
      <c r="L1823" s="35"/>
      <c r="M1823" s="64"/>
      <c r="N1823" s="36"/>
      <c r="O1823" s="36"/>
      <c r="P1823" s="36"/>
      <c r="Q1823" s="36"/>
      <c r="R1823" s="36"/>
      <c r="S1823" s="36"/>
      <c r="T1823" s="65"/>
      <c r="AT1823" s="18" t="s">
        <v>228</v>
      </c>
      <c r="AU1823" s="18" t="s">
        <v>77</v>
      </c>
    </row>
    <row r="1824" spans="2:51" s="11" customFormat="1" ht="13.5">
      <c r="B1824" s="173"/>
      <c r="D1824" s="174" t="s">
        <v>140</v>
      </c>
      <c r="E1824" s="175" t="s">
        <v>19</v>
      </c>
      <c r="F1824" s="176" t="s">
        <v>869</v>
      </c>
      <c r="H1824" s="177" t="s">
        <v>19</v>
      </c>
      <c r="I1824" s="178"/>
      <c r="L1824" s="173"/>
      <c r="M1824" s="179"/>
      <c r="N1824" s="180"/>
      <c r="O1824" s="180"/>
      <c r="P1824" s="180"/>
      <c r="Q1824" s="180"/>
      <c r="R1824" s="180"/>
      <c r="S1824" s="180"/>
      <c r="T1824" s="181"/>
      <c r="AT1824" s="177" t="s">
        <v>140</v>
      </c>
      <c r="AU1824" s="177" t="s">
        <v>77</v>
      </c>
      <c r="AV1824" s="11" t="s">
        <v>74</v>
      </c>
      <c r="AW1824" s="11" t="s">
        <v>34</v>
      </c>
      <c r="AX1824" s="11" t="s">
        <v>70</v>
      </c>
      <c r="AY1824" s="177" t="s">
        <v>131</v>
      </c>
    </row>
    <row r="1825" spans="2:51" s="12" customFormat="1" ht="13.5">
      <c r="B1825" s="182"/>
      <c r="D1825" s="174" t="s">
        <v>140</v>
      </c>
      <c r="E1825" s="183" t="s">
        <v>19</v>
      </c>
      <c r="F1825" s="184" t="s">
        <v>2294</v>
      </c>
      <c r="H1825" s="185">
        <v>1.2</v>
      </c>
      <c r="I1825" s="186"/>
      <c r="L1825" s="182"/>
      <c r="M1825" s="187"/>
      <c r="N1825" s="188"/>
      <c r="O1825" s="188"/>
      <c r="P1825" s="188"/>
      <c r="Q1825" s="188"/>
      <c r="R1825" s="188"/>
      <c r="S1825" s="188"/>
      <c r="T1825" s="189"/>
      <c r="AT1825" s="183" t="s">
        <v>140</v>
      </c>
      <c r="AU1825" s="183" t="s">
        <v>77</v>
      </c>
      <c r="AV1825" s="12" t="s">
        <v>77</v>
      </c>
      <c r="AW1825" s="12" t="s">
        <v>34</v>
      </c>
      <c r="AX1825" s="12" t="s">
        <v>70</v>
      </c>
      <c r="AY1825" s="183" t="s">
        <v>131</v>
      </c>
    </row>
    <row r="1826" spans="2:51" s="11" customFormat="1" ht="13.5">
      <c r="B1826" s="173"/>
      <c r="D1826" s="174" t="s">
        <v>140</v>
      </c>
      <c r="E1826" s="175" t="s">
        <v>19</v>
      </c>
      <c r="F1826" s="176" t="s">
        <v>870</v>
      </c>
      <c r="H1826" s="177" t="s">
        <v>19</v>
      </c>
      <c r="I1826" s="178"/>
      <c r="L1826" s="173"/>
      <c r="M1826" s="179"/>
      <c r="N1826" s="180"/>
      <c r="O1826" s="180"/>
      <c r="P1826" s="180"/>
      <c r="Q1826" s="180"/>
      <c r="R1826" s="180"/>
      <c r="S1826" s="180"/>
      <c r="T1826" s="181"/>
      <c r="AT1826" s="177" t="s">
        <v>140</v>
      </c>
      <c r="AU1826" s="177" t="s">
        <v>77</v>
      </c>
      <c r="AV1826" s="11" t="s">
        <v>74</v>
      </c>
      <c r="AW1826" s="11" t="s">
        <v>34</v>
      </c>
      <c r="AX1826" s="11" t="s">
        <v>70</v>
      </c>
      <c r="AY1826" s="177" t="s">
        <v>131</v>
      </c>
    </row>
    <row r="1827" spans="2:51" s="12" customFormat="1" ht="13.5">
      <c r="B1827" s="182"/>
      <c r="D1827" s="174" t="s">
        <v>140</v>
      </c>
      <c r="E1827" s="183" t="s">
        <v>19</v>
      </c>
      <c r="F1827" s="184" t="s">
        <v>2295</v>
      </c>
      <c r="H1827" s="185">
        <v>7.15</v>
      </c>
      <c r="I1827" s="186"/>
      <c r="L1827" s="182"/>
      <c r="M1827" s="187"/>
      <c r="N1827" s="188"/>
      <c r="O1827" s="188"/>
      <c r="P1827" s="188"/>
      <c r="Q1827" s="188"/>
      <c r="R1827" s="188"/>
      <c r="S1827" s="188"/>
      <c r="T1827" s="189"/>
      <c r="AT1827" s="183" t="s">
        <v>140</v>
      </c>
      <c r="AU1827" s="183" t="s">
        <v>77</v>
      </c>
      <c r="AV1827" s="12" t="s">
        <v>77</v>
      </c>
      <c r="AW1827" s="12" t="s">
        <v>34</v>
      </c>
      <c r="AX1827" s="12" t="s">
        <v>70</v>
      </c>
      <c r="AY1827" s="183" t="s">
        <v>131</v>
      </c>
    </row>
    <row r="1828" spans="2:51" s="13" customFormat="1" ht="13.5">
      <c r="B1828" s="190"/>
      <c r="D1828" s="191" t="s">
        <v>140</v>
      </c>
      <c r="E1828" s="192" t="s">
        <v>19</v>
      </c>
      <c r="F1828" s="193" t="s">
        <v>143</v>
      </c>
      <c r="H1828" s="194">
        <v>8.35</v>
      </c>
      <c r="I1828" s="195"/>
      <c r="L1828" s="190"/>
      <c r="M1828" s="196"/>
      <c r="N1828" s="197"/>
      <c r="O1828" s="197"/>
      <c r="P1828" s="197"/>
      <c r="Q1828" s="197"/>
      <c r="R1828" s="197"/>
      <c r="S1828" s="197"/>
      <c r="T1828" s="198"/>
      <c r="AT1828" s="199" t="s">
        <v>140</v>
      </c>
      <c r="AU1828" s="199" t="s">
        <v>77</v>
      </c>
      <c r="AV1828" s="13" t="s">
        <v>138</v>
      </c>
      <c r="AW1828" s="13" t="s">
        <v>34</v>
      </c>
      <c r="AX1828" s="13" t="s">
        <v>74</v>
      </c>
      <c r="AY1828" s="199" t="s">
        <v>131</v>
      </c>
    </row>
    <row r="1829" spans="2:65" s="1" customFormat="1" ht="22.5" customHeight="1">
      <c r="B1829" s="160"/>
      <c r="C1829" s="212" t="s">
        <v>2296</v>
      </c>
      <c r="D1829" s="212" t="s">
        <v>632</v>
      </c>
      <c r="E1829" s="213" t="s">
        <v>2297</v>
      </c>
      <c r="F1829" s="214" t="s">
        <v>2298</v>
      </c>
      <c r="G1829" s="215" t="s">
        <v>939</v>
      </c>
      <c r="H1829" s="216">
        <v>1</v>
      </c>
      <c r="I1829" s="217"/>
      <c r="J1829" s="218">
        <f>ROUND(I1829*H1829,2)</f>
        <v>0</v>
      </c>
      <c r="K1829" s="214" t="s">
        <v>19</v>
      </c>
      <c r="L1829" s="219"/>
      <c r="M1829" s="220" t="s">
        <v>19</v>
      </c>
      <c r="N1829" s="221" t="s">
        <v>41</v>
      </c>
      <c r="O1829" s="36"/>
      <c r="P1829" s="170">
        <f>O1829*H1829</f>
        <v>0</v>
      </c>
      <c r="Q1829" s="170">
        <v>0</v>
      </c>
      <c r="R1829" s="170">
        <f>Q1829*H1829</f>
        <v>0</v>
      </c>
      <c r="S1829" s="170">
        <v>0</v>
      </c>
      <c r="T1829" s="171">
        <f>S1829*H1829</f>
        <v>0</v>
      </c>
      <c r="AR1829" s="18" t="s">
        <v>385</v>
      </c>
      <c r="AT1829" s="18" t="s">
        <v>632</v>
      </c>
      <c r="AU1829" s="18" t="s">
        <v>77</v>
      </c>
      <c r="AY1829" s="18" t="s">
        <v>131</v>
      </c>
      <c r="BE1829" s="172">
        <f>IF(N1829="základní",J1829,0)</f>
        <v>0</v>
      </c>
      <c r="BF1829" s="172">
        <f>IF(N1829="snížená",J1829,0)</f>
        <v>0</v>
      </c>
      <c r="BG1829" s="172">
        <f>IF(N1829="zákl. přenesená",J1829,0)</f>
        <v>0</v>
      </c>
      <c r="BH1829" s="172">
        <f>IF(N1829="sníž. přenesená",J1829,0)</f>
        <v>0</v>
      </c>
      <c r="BI1829" s="172">
        <f>IF(N1829="nulová",J1829,0)</f>
        <v>0</v>
      </c>
      <c r="BJ1829" s="18" t="s">
        <v>74</v>
      </c>
      <c r="BK1829" s="172">
        <f>ROUND(I1829*H1829,2)</f>
        <v>0</v>
      </c>
      <c r="BL1829" s="18" t="s">
        <v>253</v>
      </c>
      <c r="BM1829" s="18" t="s">
        <v>2299</v>
      </c>
    </row>
    <row r="1830" spans="2:47" s="1" customFormat="1" ht="13.5">
      <c r="B1830" s="35"/>
      <c r="D1830" s="174" t="s">
        <v>228</v>
      </c>
      <c r="F1830" s="203" t="s">
        <v>2300</v>
      </c>
      <c r="I1830" s="134"/>
      <c r="L1830" s="35"/>
      <c r="M1830" s="64"/>
      <c r="N1830" s="36"/>
      <c r="O1830" s="36"/>
      <c r="P1830" s="36"/>
      <c r="Q1830" s="36"/>
      <c r="R1830" s="36"/>
      <c r="S1830" s="36"/>
      <c r="T1830" s="65"/>
      <c r="AT1830" s="18" t="s">
        <v>228</v>
      </c>
      <c r="AU1830" s="18" t="s">
        <v>77</v>
      </c>
    </row>
    <row r="1831" spans="2:51" s="11" customFormat="1" ht="13.5">
      <c r="B1831" s="173"/>
      <c r="D1831" s="174" t="s">
        <v>140</v>
      </c>
      <c r="E1831" s="175" t="s">
        <v>19</v>
      </c>
      <c r="F1831" s="176" t="s">
        <v>2301</v>
      </c>
      <c r="H1831" s="177" t="s">
        <v>19</v>
      </c>
      <c r="I1831" s="178"/>
      <c r="L1831" s="173"/>
      <c r="M1831" s="179"/>
      <c r="N1831" s="180"/>
      <c r="O1831" s="180"/>
      <c r="P1831" s="180"/>
      <c r="Q1831" s="180"/>
      <c r="R1831" s="180"/>
      <c r="S1831" s="180"/>
      <c r="T1831" s="181"/>
      <c r="AT1831" s="177" t="s">
        <v>140</v>
      </c>
      <c r="AU1831" s="177" t="s">
        <v>77</v>
      </c>
      <c r="AV1831" s="11" t="s">
        <v>74</v>
      </c>
      <c r="AW1831" s="11" t="s">
        <v>34</v>
      </c>
      <c r="AX1831" s="11" t="s">
        <v>70</v>
      </c>
      <c r="AY1831" s="177" t="s">
        <v>131</v>
      </c>
    </row>
    <row r="1832" spans="2:51" s="11" customFormat="1" ht="13.5">
      <c r="B1832" s="173"/>
      <c r="D1832" s="174" t="s">
        <v>140</v>
      </c>
      <c r="E1832" s="175" t="s">
        <v>19</v>
      </c>
      <c r="F1832" s="176" t="s">
        <v>2302</v>
      </c>
      <c r="H1832" s="177" t="s">
        <v>19</v>
      </c>
      <c r="I1832" s="178"/>
      <c r="L1832" s="173"/>
      <c r="M1832" s="179"/>
      <c r="N1832" s="180"/>
      <c r="O1832" s="180"/>
      <c r="P1832" s="180"/>
      <c r="Q1832" s="180"/>
      <c r="R1832" s="180"/>
      <c r="S1832" s="180"/>
      <c r="T1832" s="181"/>
      <c r="AT1832" s="177" t="s">
        <v>140</v>
      </c>
      <c r="AU1832" s="177" t="s">
        <v>77</v>
      </c>
      <c r="AV1832" s="11" t="s">
        <v>74</v>
      </c>
      <c r="AW1832" s="11" t="s">
        <v>34</v>
      </c>
      <c r="AX1832" s="11" t="s">
        <v>70</v>
      </c>
      <c r="AY1832" s="177" t="s">
        <v>131</v>
      </c>
    </row>
    <row r="1833" spans="2:51" s="11" customFormat="1" ht="13.5">
      <c r="B1833" s="173"/>
      <c r="D1833" s="174" t="s">
        <v>140</v>
      </c>
      <c r="E1833" s="175" t="s">
        <v>19</v>
      </c>
      <c r="F1833" s="176" t="s">
        <v>2303</v>
      </c>
      <c r="H1833" s="177" t="s">
        <v>19</v>
      </c>
      <c r="I1833" s="178"/>
      <c r="L1833" s="173"/>
      <c r="M1833" s="179"/>
      <c r="N1833" s="180"/>
      <c r="O1833" s="180"/>
      <c r="P1833" s="180"/>
      <c r="Q1833" s="180"/>
      <c r="R1833" s="180"/>
      <c r="S1833" s="180"/>
      <c r="T1833" s="181"/>
      <c r="AT1833" s="177" t="s">
        <v>140</v>
      </c>
      <c r="AU1833" s="177" t="s">
        <v>77</v>
      </c>
      <c r="AV1833" s="11" t="s">
        <v>74</v>
      </c>
      <c r="AW1833" s="11" t="s">
        <v>34</v>
      </c>
      <c r="AX1833" s="11" t="s">
        <v>70</v>
      </c>
      <c r="AY1833" s="177" t="s">
        <v>131</v>
      </c>
    </row>
    <row r="1834" spans="2:51" s="12" customFormat="1" ht="13.5">
      <c r="B1834" s="182"/>
      <c r="D1834" s="174" t="s">
        <v>140</v>
      </c>
      <c r="E1834" s="183" t="s">
        <v>19</v>
      </c>
      <c r="F1834" s="184" t="s">
        <v>74</v>
      </c>
      <c r="H1834" s="185">
        <v>1</v>
      </c>
      <c r="I1834" s="186"/>
      <c r="L1834" s="182"/>
      <c r="M1834" s="187"/>
      <c r="N1834" s="188"/>
      <c r="O1834" s="188"/>
      <c r="P1834" s="188"/>
      <c r="Q1834" s="188"/>
      <c r="R1834" s="188"/>
      <c r="S1834" s="188"/>
      <c r="T1834" s="189"/>
      <c r="AT1834" s="183" t="s">
        <v>140</v>
      </c>
      <c r="AU1834" s="183" t="s">
        <v>77</v>
      </c>
      <c r="AV1834" s="12" t="s">
        <v>77</v>
      </c>
      <c r="AW1834" s="12" t="s">
        <v>34</v>
      </c>
      <c r="AX1834" s="12" t="s">
        <v>70</v>
      </c>
      <c r="AY1834" s="183" t="s">
        <v>131</v>
      </c>
    </row>
    <row r="1835" spans="2:51" s="13" customFormat="1" ht="13.5">
      <c r="B1835" s="190"/>
      <c r="D1835" s="191" t="s">
        <v>140</v>
      </c>
      <c r="E1835" s="192" t="s">
        <v>19</v>
      </c>
      <c r="F1835" s="193" t="s">
        <v>143</v>
      </c>
      <c r="H1835" s="194">
        <v>1</v>
      </c>
      <c r="I1835" s="195"/>
      <c r="L1835" s="190"/>
      <c r="M1835" s="196"/>
      <c r="N1835" s="197"/>
      <c r="O1835" s="197"/>
      <c r="P1835" s="197"/>
      <c r="Q1835" s="197"/>
      <c r="R1835" s="197"/>
      <c r="S1835" s="197"/>
      <c r="T1835" s="198"/>
      <c r="AT1835" s="199" t="s">
        <v>140</v>
      </c>
      <c r="AU1835" s="199" t="s">
        <v>77</v>
      </c>
      <c r="AV1835" s="13" t="s">
        <v>138</v>
      </c>
      <c r="AW1835" s="13" t="s">
        <v>34</v>
      </c>
      <c r="AX1835" s="13" t="s">
        <v>74</v>
      </c>
      <c r="AY1835" s="199" t="s">
        <v>131</v>
      </c>
    </row>
    <row r="1836" spans="2:65" s="1" customFormat="1" ht="22.5" customHeight="1">
      <c r="B1836" s="160"/>
      <c r="C1836" s="212" t="s">
        <v>2304</v>
      </c>
      <c r="D1836" s="212" t="s">
        <v>632</v>
      </c>
      <c r="E1836" s="213" t="s">
        <v>2305</v>
      </c>
      <c r="F1836" s="214" t="s">
        <v>2306</v>
      </c>
      <c r="G1836" s="215" t="s">
        <v>939</v>
      </c>
      <c r="H1836" s="216">
        <v>1</v>
      </c>
      <c r="I1836" s="217"/>
      <c r="J1836" s="218">
        <f>ROUND(I1836*H1836,2)</f>
        <v>0</v>
      </c>
      <c r="K1836" s="214" t="s">
        <v>19</v>
      </c>
      <c r="L1836" s="219"/>
      <c r="M1836" s="220" t="s">
        <v>19</v>
      </c>
      <c r="N1836" s="221" t="s">
        <v>41</v>
      </c>
      <c r="O1836" s="36"/>
      <c r="P1836" s="170">
        <f>O1836*H1836</f>
        <v>0</v>
      </c>
      <c r="Q1836" s="170">
        <v>0</v>
      </c>
      <c r="R1836" s="170">
        <f>Q1836*H1836</f>
        <v>0</v>
      </c>
      <c r="S1836" s="170">
        <v>0</v>
      </c>
      <c r="T1836" s="171">
        <f>S1836*H1836</f>
        <v>0</v>
      </c>
      <c r="AR1836" s="18" t="s">
        <v>385</v>
      </c>
      <c r="AT1836" s="18" t="s">
        <v>632</v>
      </c>
      <c r="AU1836" s="18" t="s">
        <v>77</v>
      </c>
      <c r="AY1836" s="18" t="s">
        <v>131</v>
      </c>
      <c r="BE1836" s="172">
        <f>IF(N1836="základní",J1836,0)</f>
        <v>0</v>
      </c>
      <c r="BF1836" s="172">
        <f>IF(N1836="snížená",J1836,0)</f>
        <v>0</v>
      </c>
      <c r="BG1836" s="172">
        <f>IF(N1836="zákl. přenesená",J1836,0)</f>
        <v>0</v>
      </c>
      <c r="BH1836" s="172">
        <f>IF(N1836="sníž. přenesená",J1836,0)</f>
        <v>0</v>
      </c>
      <c r="BI1836" s="172">
        <f>IF(N1836="nulová",J1836,0)</f>
        <v>0</v>
      </c>
      <c r="BJ1836" s="18" t="s">
        <v>74</v>
      </c>
      <c r="BK1836" s="172">
        <f>ROUND(I1836*H1836,2)</f>
        <v>0</v>
      </c>
      <c r="BL1836" s="18" t="s">
        <v>253</v>
      </c>
      <c r="BM1836" s="18" t="s">
        <v>2307</v>
      </c>
    </row>
    <row r="1837" spans="2:47" s="1" customFormat="1" ht="13.5">
      <c r="B1837" s="35"/>
      <c r="D1837" s="174" t="s">
        <v>228</v>
      </c>
      <c r="F1837" s="203" t="s">
        <v>2300</v>
      </c>
      <c r="I1837" s="134"/>
      <c r="L1837" s="35"/>
      <c r="M1837" s="64"/>
      <c r="N1837" s="36"/>
      <c r="O1837" s="36"/>
      <c r="P1837" s="36"/>
      <c r="Q1837" s="36"/>
      <c r="R1837" s="36"/>
      <c r="S1837" s="36"/>
      <c r="T1837" s="65"/>
      <c r="AT1837" s="18" t="s">
        <v>228</v>
      </c>
      <c r="AU1837" s="18" t="s">
        <v>77</v>
      </c>
    </row>
    <row r="1838" spans="2:51" s="11" customFormat="1" ht="13.5">
      <c r="B1838" s="173"/>
      <c r="D1838" s="174" t="s">
        <v>140</v>
      </c>
      <c r="E1838" s="175" t="s">
        <v>19</v>
      </c>
      <c r="F1838" s="176" t="s">
        <v>2301</v>
      </c>
      <c r="H1838" s="177" t="s">
        <v>19</v>
      </c>
      <c r="I1838" s="178"/>
      <c r="L1838" s="173"/>
      <c r="M1838" s="179"/>
      <c r="N1838" s="180"/>
      <c r="O1838" s="180"/>
      <c r="P1838" s="180"/>
      <c r="Q1838" s="180"/>
      <c r="R1838" s="180"/>
      <c r="S1838" s="180"/>
      <c r="T1838" s="181"/>
      <c r="AT1838" s="177" t="s">
        <v>140</v>
      </c>
      <c r="AU1838" s="177" t="s">
        <v>77</v>
      </c>
      <c r="AV1838" s="11" t="s">
        <v>74</v>
      </c>
      <c r="AW1838" s="11" t="s">
        <v>34</v>
      </c>
      <c r="AX1838" s="11" t="s">
        <v>70</v>
      </c>
      <c r="AY1838" s="177" t="s">
        <v>131</v>
      </c>
    </row>
    <row r="1839" spans="2:51" s="11" customFormat="1" ht="13.5">
      <c r="B1839" s="173"/>
      <c r="D1839" s="174" t="s">
        <v>140</v>
      </c>
      <c r="E1839" s="175" t="s">
        <v>19</v>
      </c>
      <c r="F1839" s="176" t="s">
        <v>2302</v>
      </c>
      <c r="H1839" s="177" t="s">
        <v>19</v>
      </c>
      <c r="I1839" s="178"/>
      <c r="L1839" s="173"/>
      <c r="M1839" s="179"/>
      <c r="N1839" s="180"/>
      <c r="O1839" s="180"/>
      <c r="P1839" s="180"/>
      <c r="Q1839" s="180"/>
      <c r="R1839" s="180"/>
      <c r="S1839" s="180"/>
      <c r="T1839" s="181"/>
      <c r="AT1839" s="177" t="s">
        <v>140</v>
      </c>
      <c r="AU1839" s="177" t="s">
        <v>77</v>
      </c>
      <c r="AV1839" s="11" t="s">
        <v>74</v>
      </c>
      <c r="AW1839" s="11" t="s">
        <v>34</v>
      </c>
      <c r="AX1839" s="11" t="s">
        <v>70</v>
      </c>
      <c r="AY1839" s="177" t="s">
        <v>131</v>
      </c>
    </row>
    <row r="1840" spans="2:51" s="11" customFormat="1" ht="13.5">
      <c r="B1840" s="173"/>
      <c r="D1840" s="174" t="s">
        <v>140</v>
      </c>
      <c r="E1840" s="175" t="s">
        <v>19</v>
      </c>
      <c r="F1840" s="176" t="s">
        <v>2303</v>
      </c>
      <c r="H1840" s="177" t="s">
        <v>19</v>
      </c>
      <c r="I1840" s="178"/>
      <c r="L1840" s="173"/>
      <c r="M1840" s="179"/>
      <c r="N1840" s="180"/>
      <c r="O1840" s="180"/>
      <c r="P1840" s="180"/>
      <c r="Q1840" s="180"/>
      <c r="R1840" s="180"/>
      <c r="S1840" s="180"/>
      <c r="T1840" s="181"/>
      <c r="AT1840" s="177" t="s">
        <v>140</v>
      </c>
      <c r="AU1840" s="177" t="s">
        <v>77</v>
      </c>
      <c r="AV1840" s="11" t="s">
        <v>74</v>
      </c>
      <c r="AW1840" s="11" t="s">
        <v>34</v>
      </c>
      <c r="AX1840" s="11" t="s">
        <v>70</v>
      </c>
      <c r="AY1840" s="177" t="s">
        <v>131</v>
      </c>
    </row>
    <row r="1841" spans="2:51" s="11" customFormat="1" ht="13.5">
      <c r="B1841" s="173"/>
      <c r="D1841" s="174" t="s">
        <v>140</v>
      </c>
      <c r="E1841" s="175" t="s">
        <v>19</v>
      </c>
      <c r="F1841" s="176" t="s">
        <v>2308</v>
      </c>
      <c r="H1841" s="177" t="s">
        <v>19</v>
      </c>
      <c r="I1841" s="178"/>
      <c r="L1841" s="173"/>
      <c r="M1841" s="179"/>
      <c r="N1841" s="180"/>
      <c r="O1841" s="180"/>
      <c r="P1841" s="180"/>
      <c r="Q1841" s="180"/>
      <c r="R1841" s="180"/>
      <c r="S1841" s="180"/>
      <c r="T1841" s="181"/>
      <c r="AT1841" s="177" t="s">
        <v>140</v>
      </c>
      <c r="AU1841" s="177" t="s">
        <v>77</v>
      </c>
      <c r="AV1841" s="11" t="s">
        <v>74</v>
      </c>
      <c r="AW1841" s="11" t="s">
        <v>34</v>
      </c>
      <c r="AX1841" s="11" t="s">
        <v>70</v>
      </c>
      <c r="AY1841" s="177" t="s">
        <v>131</v>
      </c>
    </row>
    <row r="1842" spans="2:51" s="11" customFormat="1" ht="13.5">
      <c r="B1842" s="173"/>
      <c r="D1842" s="174" t="s">
        <v>140</v>
      </c>
      <c r="E1842" s="175" t="s">
        <v>19</v>
      </c>
      <c r="F1842" s="176" t="s">
        <v>2309</v>
      </c>
      <c r="H1842" s="177" t="s">
        <v>19</v>
      </c>
      <c r="I1842" s="178"/>
      <c r="L1842" s="173"/>
      <c r="M1842" s="179"/>
      <c r="N1842" s="180"/>
      <c r="O1842" s="180"/>
      <c r="P1842" s="180"/>
      <c r="Q1842" s="180"/>
      <c r="R1842" s="180"/>
      <c r="S1842" s="180"/>
      <c r="T1842" s="181"/>
      <c r="AT1842" s="177" t="s">
        <v>140</v>
      </c>
      <c r="AU1842" s="177" t="s">
        <v>77</v>
      </c>
      <c r="AV1842" s="11" t="s">
        <v>74</v>
      </c>
      <c r="AW1842" s="11" t="s">
        <v>34</v>
      </c>
      <c r="AX1842" s="11" t="s">
        <v>70</v>
      </c>
      <c r="AY1842" s="177" t="s">
        <v>131</v>
      </c>
    </row>
    <row r="1843" spans="2:51" s="12" customFormat="1" ht="13.5">
      <c r="B1843" s="182"/>
      <c r="D1843" s="174" t="s">
        <v>140</v>
      </c>
      <c r="E1843" s="183" t="s">
        <v>19</v>
      </c>
      <c r="F1843" s="184" t="s">
        <v>74</v>
      </c>
      <c r="H1843" s="185">
        <v>1</v>
      </c>
      <c r="I1843" s="186"/>
      <c r="L1843" s="182"/>
      <c r="M1843" s="187"/>
      <c r="N1843" s="188"/>
      <c r="O1843" s="188"/>
      <c r="P1843" s="188"/>
      <c r="Q1843" s="188"/>
      <c r="R1843" s="188"/>
      <c r="S1843" s="188"/>
      <c r="T1843" s="189"/>
      <c r="AT1843" s="183" t="s">
        <v>140</v>
      </c>
      <c r="AU1843" s="183" t="s">
        <v>77</v>
      </c>
      <c r="AV1843" s="12" t="s">
        <v>77</v>
      </c>
      <c r="AW1843" s="12" t="s">
        <v>34</v>
      </c>
      <c r="AX1843" s="12" t="s">
        <v>70</v>
      </c>
      <c r="AY1843" s="183" t="s">
        <v>131</v>
      </c>
    </row>
    <row r="1844" spans="2:51" s="13" customFormat="1" ht="13.5">
      <c r="B1844" s="190"/>
      <c r="D1844" s="191" t="s">
        <v>140</v>
      </c>
      <c r="E1844" s="192" t="s">
        <v>19</v>
      </c>
      <c r="F1844" s="193" t="s">
        <v>143</v>
      </c>
      <c r="H1844" s="194">
        <v>1</v>
      </c>
      <c r="I1844" s="195"/>
      <c r="L1844" s="190"/>
      <c r="M1844" s="196"/>
      <c r="N1844" s="197"/>
      <c r="O1844" s="197"/>
      <c r="P1844" s="197"/>
      <c r="Q1844" s="197"/>
      <c r="R1844" s="197"/>
      <c r="S1844" s="197"/>
      <c r="T1844" s="198"/>
      <c r="AT1844" s="199" t="s">
        <v>140</v>
      </c>
      <c r="AU1844" s="199" t="s">
        <v>77</v>
      </c>
      <c r="AV1844" s="13" t="s">
        <v>138</v>
      </c>
      <c r="AW1844" s="13" t="s">
        <v>34</v>
      </c>
      <c r="AX1844" s="13" t="s">
        <v>74</v>
      </c>
      <c r="AY1844" s="199" t="s">
        <v>131</v>
      </c>
    </row>
    <row r="1845" spans="2:65" s="1" customFormat="1" ht="22.5" customHeight="1">
      <c r="B1845" s="160"/>
      <c r="C1845" s="161" t="s">
        <v>2310</v>
      </c>
      <c r="D1845" s="161" t="s">
        <v>133</v>
      </c>
      <c r="E1845" s="162" t="s">
        <v>2311</v>
      </c>
      <c r="F1845" s="163" t="s">
        <v>2312</v>
      </c>
      <c r="G1845" s="164" t="s">
        <v>256</v>
      </c>
      <c r="H1845" s="165">
        <v>1</v>
      </c>
      <c r="I1845" s="166"/>
      <c r="J1845" s="167">
        <f>ROUND(I1845*H1845,2)</f>
        <v>0</v>
      </c>
      <c r="K1845" s="163" t="s">
        <v>137</v>
      </c>
      <c r="L1845" s="35"/>
      <c r="M1845" s="168" t="s">
        <v>19</v>
      </c>
      <c r="N1845" s="169" t="s">
        <v>41</v>
      </c>
      <c r="O1845" s="36"/>
      <c r="P1845" s="170">
        <f>O1845*H1845</f>
        <v>0</v>
      </c>
      <c r="Q1845" s="170">
        <v>0</v>
      </c>
      <c r="R1845" s="170">
        <f>Q1845*H1845</f>
        <v>0</v>
      </c>
      <c r="S1845" s="170">
        <v>0</v>
      </c>
      <c r="T1845" s="171">
        <f>S1845*H1845</f>
        <v>0</v>
      </c>
      <c r="AR1845" s="18" t="s">
        <v>253</v>
      </c>
      <c r="AT1845" s="18" t="s">
        <v>133</v>
      </c>
      <c r="AU1845" s="18" t="s">
        <v>77</v>
      </c>
      <c r="AY1845" s="18" t="s">
        <v>131</v>
      </c>
      <c r="BE1845" s="172">
        <f>IF(N1845="základní",J1845,0)</f>
        <v>0</v>
      </c>
      <c r="BF1845" s="172">
        <f>IF(N1845="snížená",J1845,0)</f>
        <v>0</v>
      </c>
      <c r="BG1845" s="172">
        <f>IF(N1845="zákl. přenesená",J1845,0)</f>
        <v>0</v>
      </c>
      <c r="BH1845" s="172">
        <f>IF(N1845="sníž. přenesená",J1845,0)</f>
        <v>0</v>
      </c>
      <c r="BI1845" s="172">
        <f>IF(N1845="nulová",J1845,0)</f>
        <v>0</v>
      </c>
      <c r="BJ1845" s="18" t="s">
        <v>74</v>
      </c>
      <c r="BK1845" s="172">
        <f>ROUND(I1845*H1845,2)</f>
        <v>0</v>
      </c>
      <c r="BL1845" s="18" t="s">
        <v>253</v>
      </c>
      <c r="BM1845" s="18" t="s">
        <v>2313</v>
      </c>
    </row>
    <row r="1846" spans="2:47" s="1" customFormat="1" ht="13.5">
      <c r="B1846" s="35"/>
      <c r="D1846" s="174" t="s">
        <v>228</v>
      </c>
      <c r="F1846" s="203" t="s">
        <v>2314</v>
      </c>
      <c r="I1846" s="134"/>
      <c r="L1846" s="35"/>
      <c r="M1846" s="64"/>
      <c r="N1846" s="36"/>
      <c r="O1846" s="36"/>
      <c r="P1846" s="36"/>
      <c r="Q1846" s="36"/>
      <c r="R1846" s="36"/>
      <c r="S1846" s="36"/>
      <c r="T1846" s="65"/>
      <c r="AT1846" s="18" t="s">
        <v>228</v>
      </c>
      <c r="AU1846" s="18" t="s">
        <v>77</v>
      </c>
    </row>
    <row r="1847" spans="2:51" s="11" customFormat="1" ht="13.5">
      <c r="B1847" s="173"/>
      <c r="D1847" s="174" t="s">
        <v>140</v>
      </c>
      <c r="E1847" s="175" t="s">
        <v>19</v>
      </c>
      <c r="F1847" s="176" t="s">
        <v>2315</v>
      </c>
      <c r="H1847" s="177" t="s">
        <v>19</v>
      </c>
      <c r="I1847" s="178"/>
      <c r="L1847" s="173"/>
      <c r="M1847" s="179"/>
      <c r="N1847" s="180"/>
      <c r="O1847" s="180"/>
      <c r="P1847" s="180"/>
      <c r="Q1847" s="180"/>
      <c r="R1847" s="180"/>
      <c r="S1847" s="180"/>
      <c r="T1847" s="181"/>
      <c r="AT1847" s="177" t="s">
        <v>140</v>
      </c>
      <c r="AU1847" s="177" t="s">
        <v>77</v>
      </c>
      <c r="AV1847" s="11" t="s">
        <v>74</v>
      </c>
      <c r="AW1847" s="11" t="s">
        <v>34</v>
      </c>
      <c r="AX1847" s="11" t="s">
        <v>70</v>
      </c>
      <c r="AY1847" s="177" t="s">
        <v>131</v>
      </c>
    </row>
    <row r="1848" spans="2:51" s="12" customFormat="1" ht="13.5">
      <c r="B1848" s="182"/>
      <c r="D1848" s="174" t="s">
        <v>140</v>
      </c>
      <c r="E1848" s="183" t="s">
        <v>19</v>
      </c>
      <c r="F1848" s="184" t="s">
        <v>74</v>
      </c>
      <c r="H1848" s="185">
        <v>1</v>
      </c>
      <c r="I1848" s="186"/>
      <c r="L1848" s="182"/>
      <c r="M1848" s="187"/>
      <c r="N1848" s="188"/>
      <c r="O1848" s="188"/>
      <c r="P1848" s="188"/>
      <c r="Q1848" s="188"/>
      <c r="R1848" s="188"/>
      <c r="S1848" s="188"/>
      <c r="T1848" s="189"/>
      <c r="AT1848" s="183" t="s">
        <v>140</v>
      </c>
      <c r="AU1848" s="183" t="s">
        <v>77</v>
      </c>
      <c r="AV1848" s="12" t="s">
        <v>77</v>
      </c>
      <c r="AW1848" s="12" t="s">
        <v>34</v>
      </c>
      <c r="AX1848" s="12" t="s">
        <v>70</v>
      </c>
      <c r="AY1848" s="183" t="s">
        <v>131</v>
      </c>
    </row>
    <row r="1849" spans="2:51" s="13" customFormat="1" ht="13.5">
      <c r="B1849" s="190"/>
      <c r="D1849" s="191" t="s">
        <v>140</v>
      </c>
      <c r="E1849" s="192" t="s">
        <v>19</v>
      </c>
      <c r="F1849" s="193" t="s">
        <v>143</v>
      </c>
      <c r="H1849" s="194">
        <v>1</v>
      </c>
      <c r="I1849" s="195"/>
      <c r="L1849" s="190"/>
      <c r="M1849" s="196"/>
      <c r="N1849" s="197"/>
      <c r="O1849" s="197"/>
      <c r="P1849" s="197"/>
      <c r="Q1849" s="197"/>
      <c r="R1849" s="197"/>
      <c r="S1849" s="197"/>
      <c r="T1849" s="198"/>
      <c r="AT1849" s="199" t="s">
        <v>140</v>
      </c>
      <c r="AU1849" s="199" t="s">
        <v>77</v>
      </c>
      <c r="AV1849" s="13" t="s">
        <v>138</v>
      </c>
      <c r="AW1849" s="13" t="s">
        <v>34</v>
      </c>
      <c r="AX1849" s="13" t="s">
        <v>74</v>
      </c>
      <c r="AY1849" s="199" t="s">
        <v>131</v>
      </c>
    </row>
    <row r="1850" spans="2:65" s="1" customFormat="1" ht="22.5" customHeight="1">
      <c r="B1850" s="160"/>
      <c r="C1850" s="212" t="s">
        <v>2316</v>
      </c>
      <c r="D1850" s="212" t="s">
        <v>632</v>
      </c>
      <c r="E1850" s="213" t="s">
        <v>2317</v>
      </c>
      <c r="F1850" s="214" t="s">
        <v>2318</v>
      </c>
      <c r="G1850" s="215" t="s">
        <v>256</v>
      </c>
      <c r="H1850" s="216">
        <v>1</v>
      </c>
      <c r="I1850" s="217"/>
      <c r="J1850" s="218">
        <f>ROUND(I1850*H1850,2)</f>
        <v>0</v>
      </c>
      <c r="K1850" s="214" t="s">
        <v>19</v>
      </c>
      <c r="L1850" s="219"/>
      <c r="M1850" s="220" t="s">
        <v>19</v>
      </c>
      <c r="N1850" s="221" t="s">
        <v>41</v>
      </c>
      <c r="O1850" s="36"/>
      <c r="P1850" s="170">
        <f>O1850*H1850</f>
        <v>0</v>
      </c>
      <c r="Q1850" s="170">
        <v>0.045</v>
      </c>
      <c r="R1850" s="170">
        <f>Q1850*H1850</f>
        <v>0.045</v>
      </c>
      <c r="S1850" s="170">
        <v>0</v>
      </c>
      <c r="T1850" s="171">
        <f>S1850*H1850</f>
        <v>0</v>
      </c>
      <c r="AR1850" s="18" t="s">
        <v>385</v>
      </c>
      <c r="AT1850" s="18" t="s">
        <v>632</v>
      </c>
      <c r="AU1850" s="18" t="s">
        <v>77</v>
      </c>
      <c r="AY1850" s="18" t="s">
        <v>131</v>
      </c>
      <c r="BE1850" s="172">
        <f>IF(N1850="základní",J1850,0)</f>
        <v>0</v>
      </c>
      <c r="BF1850" s="172">
        <f>IF(N1850="snížená",J1850,0)</f>
        <v>0</v>
      </c>
      <c r="BG1850" s="172">
        <f>IF(N1850="zákl. přenesená",J1850,0)</f>
        <v>0</v>
      </c>
      <c r="BH1850" s="172">
        <f>IF(N1850="sníž. přenesená",J1850,0)</f>
        <v>0</v>
      </c>
      <c r="BI1850" s="172">
        <f>IF(N1850="nulová",J1850,0)</f>
        <v>0</v>
      </c>
      <c r="BJ1850" s="18" t="s">
        <v>74</v>
      </c>
      <c r="BK1850" s="172">
        <f>ROUND(I1850*H1850,2)</f>
        <v>0</v>
      </c>
      <c r="BL1850" s="18" t="s">
        <v>253</v>
      </c>
      <c r="BM1850" s="18" t="s">
        <v>2319</v>
      </c>
    </row>
    <row r="1851" spans="2:47" s="1" customFormat="1" ht="40.5">
      <c r="B1851" s="35"/>
      <c r="D1851" s="174" t="s">
        <v>228</v>
      </c>
      <c r="F1851" s="203" t="s">
        <v>2320</v>
      </c>
      <c r="I1851" s="134"/>
      <c r="L1851" s="35"/>
      <c r="M1851" s="64"/>
      <c r="N1851" s="36"/>
      <c r="O1851" s="36"/>
      <c r="P1851" s="36"/>
      <c r="Q1851" s="36"/>
      <c r="R1851" s="36"/>
      <c r="S1851" s="36"/>
      <c r="T1851" s="65"/>
      <c r="AT1851" s="18" t="s">
        <v>228</v>
      </c>
      <c r="AU1851" s="18" t="s">
        <v>77</v>
      </c>
    </row>
    <row r="1852" spans="2:51" s="11" customFormat="1" ht="13.5">
      <c r="B1852" s="173"/>
      <c r="D1852" s="174" t="s">
        <v>140</v>
      </c>
      <c r="E1852" s="175" t="s">
        <v>19</v>
      </c>
      <c r="F1852" s="176" t="s">
        <v>2249</v>
      </c>
      <c r="H1852" s="177" t="s">
        <v>19</v>
      </c>
      <c r="I1852" s="178"/>
      <c r="L1852" s="173"/>
      <c r="M1852" s="179"/>
      <c r="N1852" s="180"/>
      <c r="O1852" s="180"/>
      <c r="P1852" s="180"/>
      <c r="Q1852" s="180"/>
      <c r="R1852" s="180"/>
      <c r="S1852" s="180"/>
      <c r="T1852" s="181"/>
      <c r="AT1852" s="177" t="s">
        <v>140</v>
      </c>
      <c r="AU1852" s="177" t="s">
        <v>77</v>
      </c>
      <c r="AV1852" s="11" t="s">
        <v>74</v>
      </c>
      <c r="AW1852" s="11" t="s">
        <v>34</v>
      </c>
      <c r="AX1852" s="11" t="s">
        <v>70</v>
      </c>
      <c r="AY1852" s="177" t="s">
        <v>131</v>
      </c>
    </row>
    <row r="1853" spans="2:51" s="11" customFormat="1" ht="27">
      <c r="B1853" s="173"/>
      <c r="D1853" s="174" t="s">
        <v>140</v>
      </c>
      <c r="E1853" s="175" t="s">
        <v>19</v>
      </c>
      <c r="F1853" s="176" t="s">
        <v>2321</v>
      </c>
      <c r="H1853" s="177" t="s">
        <v>19</v>
      </c>
      <c r="I1853" s="178"/>
      <c r="L1853" s="173"/>
      <c r="M1853" s="179"/>
      <c r="N1853" s="180"/>
      <c r="O1853" s="180"/>
      <c r="P1853" s="180"/>
      <c r="Q1853" s="180"/>
      <c r="R1853" s="180"/>
      <c r="S1853" s="180"/>
      <c r="T1853" s="181"/>
      <c r="AT1853" s="177" t="s">
        <v>140</v>
      </c>
      <c r="AU1853" s="177" t="s">
        <v>77</v>
      </c>
      <c r="AV1853" s="11" t="s">
        <v>74</v>
      </c>
      <c r="AW1853" s="11" t="s">
        <v>34</v>
      </c>
      <c r="AX1853" s="11" t="s">
        <v>70</v>
      </c>
      <c r="AY1853" s="177" t="s">
        <v>131</v>
      </c>
    </row>
    <row r="1854" spans="2:51" s="11" customFormat="1" ht="13.5">
      <c r="B1854" s="173"/>
      <c r="D1854" s="174" t="s">
        <v>140</v>
      </c>
      <c r="E1854" s="175" t="s">
        <v>19</v>
      </c>
      <c r="F1854" s="176" t="s">
        <v>2322</v>
      </c>
      <c r="H1854" s="177" t="s">
        <v>19</v>
      </c>
      <c r="I1854" s="178"/>
      <c r="L1854" s="173"/>
      <c r="M1854" s="179"/>
      <c r="N1854" s="180"/>
      <c r="O1854" s="180"/>
      <c r="P1854" s="180"/>
      <c r="Q1854" s="180"/>
      <c r="R1854" s="180"/>
      <c r="S1854" s="180"/>
      <c r="T1854" s="181"/>
      <c r="AT1854" s="177" t="s">
        <v>140</v>
      </c>
      <c r="AU1854" s="177" t="s">
        <v>77</v>
      </c>
      <c r="AV1854" s="11" t="s">
        <v>74</v>
      </c>
      <c r="AW1854" s="11" t="s">
        <v>34</v>
      </c>
      <c r="AX1854" s="11" t="s">
        <v>70</v>
      </c>
      <c r="AY1854" s="177" t="s">
        <v>131</v>
      </c>
    </row>
    <row r="1855" spans="2:51" s="12" customFormat="1" ht="13.5">
      <c r="B1855" s="182"/>
      <c r="D1855" s="174" t="s">
        <v>140</v>
      </c>
      <c r="E1855" s="183" t="s">
        <v>19</v>
      </c>
      <c r="F1855" s="184" t="s">
        <v>74</v>
      </c>
      <c r="H1855" s="185">
        <v>1</v>
      </c>
      <c r="I1855" s="186"/>
      <c r="L1855" s="182"/>
      <c r="M1855" s="187"/>
      <c r="N1855" s="188"/>
      <c r="O1855" s="188"/>
      <c r="P1855" s="188"/>
      <c r="Q1855" s="188"/>
      <c r="R1855" s="188"/>
      <c r="S1855" s="188"/>
      <c r="T1855" s="189"/>
      <c r="AT1855" s="183" t="s">
        <v>140</v>
      </c>
      <c r="AU1855" s="183" t="s">
        <v>77</v>
      </c>
      <c r="AV1855" s="12" t="s">
        <v>77</v>
      </c>
      <c r="AW1855" s="12" t="s">
        <v>34</v>
      </c>
      <c r="AX1855" s="12" t="s">
        <v>70</v>
      </c>
      <c r="AY1855" s="183" t="s">
        <v>131</v>
      </c>
    </row>
    <row r="1856" spans="2:51" s="13" customFormat="1" ht="13.5">
      <c r="B1856" s="190"/>
      <c r="D1856" s="191" t="s">
        <v>140</v>
      </c>
      <c r="E1856" s="192" t="s">
        <v>19</v>
      </c>
      <c r="F1856" s="193" t="s">
        <v>143</v>
      </c>
      <c r="H1856" s="194">
        <v>1</v>
      </c>
      <c r="I1856" s="195"/>
      <c r="L1856" s="190"/>
      <c r="M1856" s="196"/>
      <c r="N1856" s="197"/>
      <c r="O1856" s="197"/>
      <c r="P1856" s="197"/>
      <c r="Q1856" s="197"/>
      <c r="R1856" s="197"/>
      <c r="S1856" s="197"/>
      <c r="T1856" s="198"/>
      <c r="AT1856" s="199" t="s">
        <v>140</v>
      </c>
      <c r="AU1856" s="199" t="s">
        <v>77</v>
      </c>
      <c r="AV1856" s="13" t="s">
        <v>138</v>
      </c>
      <c r="AW1856" s="13" t="s">
        <v>34</v>
      </c>
      <c r="AX1856" s="13" t="s">
        <v>74</v>
      </c>
      <c r="AY1856" s="199" t="s">
        <v>131</v>
      </c>
    </row>
    <row r="1857" spans="2:65" s="1" customFormat="1" ht="22.5" customHeight="1">
      <c r="B1857" s="160"/>
      <c r="C1857" s="161" t="s">
        <v>2323</v>
      </c>
      <c r="D1857" s="161" t="s">
        <v>133</v>
      </c>
      <c r="E1857" s="162" t="s">
        <v>2324</v>
      </c>
      <c r="F1857" s="163" t="s">
        <v>2325</v>
      </c>
      <c r="G1857" s="164" t="s">
        <v>256</v>
      </c>
      <c r="H1857" s="165">
        <v>3</v>
      </c>
      <c r="I1857" s="166"/>
      <c r="J1857" s="167">
        <f>ROUND(I1857*H1857,2)</f>
        <v>0</v>
      </c>
      <c r="K1857" s="163" t="s">
        <v>137</v>
      </c>
      <c r="L1857" s="35"/>
      <c r="M1857" s="168" t="s">
        <v>19</v>
      </c>
      <c r="N1857" s="169" t="s">
        <v>41</v>
      </c>
      <c r="O1857" s="36"/>
      <c r="P1857" s="170">
        <f>O1857*H1857</f>
        <v>0</v>
      </c>
      <c r="Q1857" s="170">
        <v>0</v>
      </c>
      <c r="R1857" s="170">
        <f>Q1857*H1857</f>
        <v>0</v>
      </c>
      <c r="S1857" s="170">
        <v>0</v>
      </c>
      <c r="T1857" s="171">
        <f>S1857*H1857</f>
        <v>0</v>
      </c>
      <c r="AR1857" s="18" t="s">
        <v>253</v>
      </c>
      <c r="AT1857" s="18" t="s">
        <v>133</v>
      </c>
      <c r="AU1857" s="18" t="s">
        <v>77</v>
      </c>
      <c r="AY1857" s="18" t="s">
        <v>131</v>
      </c>
      <c r="BE1857" s="172">
        <f>IF(N1857="základní",J1857,0)</f>
        <v>0</v>
      </c>
      <c r="BF1857" s="172">
        <f>IF(N1857="snížená",J1857,0)</f>
        <v>0</v>
      </c>
      <c r="BG1857" s="172">
        <f>IF(N1857="zákl. přenesená",J1857,0)</f>
        <v>0</v>
      </c>
      <c r="BH1857" s="172">
        <f>IF(N1857="sníž. přenesená",J1857,0)</f>
        <v>0</v>
      </c>
      <c r="BI1857" s="172">
        <f>IF(N1857="nulová",J1857,0)</f>
        <v>0</v>
      </c>
      <c r="BJ1857" s="18" t="s">
        <v>74</v>
      </c>
      <c r="BK1857" s="172">
        <f>ROUND(I1857*H1857,2)</f>
        <v>0</v>
      </c>
      <c r="BL1857" s="18" t="s">
        <v>253</v>
      </c>
      <c r="BM1857" s="18" t="s">
        <v>2326</v>
      </c>
    </row>
    <row r="1858" spans="2:47" s="1" customFormat="1" ht="13.5">
      <c r="B1858" s="35"/>
      <c r="D1858" s="174" t="s">
        <v>228</v>
      </c>
      <c r="F1858" s="203" t="s">
        <v>2327</v>
      </c>
      <c r="I1858" s="134"/>
      <c r="L1858" s="35"/>
      <c r="M1858" s="64"/>
      <c r="N1858" s="36"/>
      <c r="O1858" s="36"/>
      <c r="P1858" s="36"/>
      <c r="Q1858" s="36"/>
      <c r="R1858" s="36"/>
      <c r="S1858" s="36"/>
      <c r="T1858" s="65"/>
      <c r="AT1858" s="18" t="s">
        <v>228</v>
      </c>
      <c r="AU1858" s="18" t="s">
        <v>77</v>
      </c>
    </row>
    <row r="1859" spans="2:51" s="11" customFormat="1" ht="13.5">
      <c r="B1859" s="173"/>
      <c r="D1859" s="174" t="s">
        <v>140</v>
      </c>
      <c r="E1859" s="175" t="s">
        <v>19</v>
      </c>
      <c r="F1859" s="176" t="s">
        <v>2328</v>
      </c>
      <c r="H1859" s="177" t="s">
        <v>19</v>
      </c>
      <c r="I1859" s="178"/>
      <c r="L1859" s="173"/>
      <c r="M1859" s="179"/>
      <c r="N1859" s="180"/>
      <c r="O1859" s="180"/>
      <c r="P1859" s="180"/>
      <c r="Q1859" s="180"/>
      <c r="R1859" s="180"/>
      <c r="S1859" s="180"/>
      <c r="T1859" s="181"/>
      <c r="AT1859" s="177" t="s">
        <v>140</v>
      </c>
      <c r="AU1859" s="177" t="s">
        <v>77</v>
      </c>
      <c r="AV1859" s="11" t="s">
        <v>74</v>
      </c>
      <c r="AW1859" s="11" t="s">
        <v>34</v>
      </c>
      <c r="AX1859" s="11" t="s">
        <v>70</v>
      </c>
      <c r="AY1859" s="177" t="s">
        <v>131</v>
      </c>
    </row>
    <row r="1860" spans="2:51" s="11" customFormat="1" ht="13.5">
      <c r="B1860" s="173"/>
      <c r="D1860" s="174" t="s">
        <v>140</v>
      </c>
      <c r="E1860" s="175" t="s">
        <v>19</v>
      </c>
      <c r="F1860" s="176" t="s">
        <v>2329</v>
      </c>
      <c r="H1860" s="177" t="s">
        <v>19</v>
      </c>
      <c r="I1860" s="178"/>
      <c r="L1860" s="173"/>
      <c r="M1860" s="179"/>
      <c r="N1860" s="180"/>
      <c r="O1860" s="180"/>
      <c r="P1860" s="180"/>
      <c r="Q1860" s="180"/>
      <c r="R1860" s="180"/>
      <c r="S1860" s="180"/>
      <c r="T1860" s="181"/>
      <c r="AT1860" s="177" t="s">
        <v>140</v>
      </c>
      <c r="AU1860" s="177" t="s">
        <v>77</v>
      </c>
      <c r="AV1860" s="11" t="s">
        <v>74</v>
      </c>
      <c r="AW1860" s="11" t="s">
        <v>34</v>
      </c>
      <c r="AX1860" s="11" t="s">
        <v>70</v>
      </c>
      <c r="AY1860" s="177" t="s">
        <v>131</v>
      </c>
    </row>
    <row r="1861" spans="2:51" s="12" customFormat="1" ht="13.5">
      <c r="B1861" s="182"/>
      <c r="D1861" s="174" t="s">
        <v>140</v>
      </c>
      <c r="E1861" s="183" t="s">
        <v>19</v>
      </c>
      <c r="F1861" s="184" t="s">
        <v>2330</v>
      </c>
      <c r="H1861" s="185">
        <v>3</v>
      </c>
      <c r="I1861" s="186"/>
      <c r="L1861" s="182"/>
      <c r="M1861" s="187"/>
      <c r="N1861" s="188"/>
      <c r="O1861" s="188"/>
      <c r="P1861" s="188"/>
      <c r="Q1861" s="188"/>
      <c r="R1861" s="188"/>
      <c r="S1861" s="188"/>
      <c r="T1861" s="189"/>
      <c r="AT1861" s="183" t="s">
        <v>140</v>
      </c>
      <c r="AU1861" s="183" t="s">
        <v>77</v>
      </c>
      <c r="AV1861" s="12" t="s">
        <v>77</v>
      </c>
      <c r="AW1861" s="12" t="s">
        <v>34</v>
      </c>
      <c r="AX1861" s="12" t="s">
        <v>70</v>
      </c>
      <c r="AY1861" s="183" t="s">
        <v>131</v>
      </c>
    </row>
    <row r="1862" spans="2:51" s="13" customFormat="1" ht="13.5">
      <c r="B1862" s="190"/>
      <c r="D1862" s="191" t="s">
        <v>140</v>
      </c>
      <c r="E1862" s="192" t="s">
        <v>19</v>
      </c>
      <c r="F1862" s="193" t="s">
        <v>143</v>
      </c>
      <c r="H1862" s="194">
        <v>3</v>
      </c>
      <c r="I1862" s="195"/>
      <c r="L1862" s="190"/>
      <c r="M1862" s="196"/>
      <c r="N1862" s="197"/>
      <c r="O1862" s="197"/>
      <c r="P1862" s="197"/>
      <c r="Q1862" s="197"/>
      <c r="R1862" s="197"/>
      <c r="S1862" s="197"/>
      <c r="T1862" s="198"/>
      <c r="AT1862" s="199" t="s">
        <v>140</v>
      </c>
      <c r="AU1862" s="199" t="s">
        <v>77</v>
      </c>
      <c r="AV1862" s="13" t="s">
        <v>138</v>
      </c>
      <c r="AW1862" s="13" t="s">
        <v>34</v>
      </c>
      <c r="AX1862" s="13" t="s">
        <v>74</v>
      </c>
      <c r="AY1862" s="199" t="s">
        <v>131</v>
      </c>
    </row>
    <row r="1863" spans="2:65" s="1" customFormat="1" ht="22.5" customHeight="1">
      <c r="B1863" s="160"/>
      <c r="C1863" s="212" t="s">
        <v>2331</v>
      </c>
      <c r="D1863" s="212" t="s">
        <v>632</v>
      </c>
      <c r="E1863" s="213" t="s">
        <v>2332</v>
      </c>
      <c r="F1863" s="214" t="s">
        <v>2333</v>
      </c>
      <c r="G1863" s="215" t="s">
        <v>256</v>
      </c>
      <c r="H1863" s="216">
        <v>2</v>
      </c>
      <c r="I1863" s="217"/>
      <c r="J1863" s="218">
        <f>ROUND(I1863*H1863,2)</f>
        <v>0</v>
      </c>
      <c r="K1863" s="214" t="s">
        <v>19</v>
      </c>
      <c r="L1863" s="219"/>
      <c r="M1863" s="220" t="s">
        <v>19</v>
      </c>
      <c r="N1863" s="221" t="s">
        <v>41</v>
      </c>
      <c r="O1863" s="36"/>
      <c r="P1863" s="170">
        <f>O1863*H1863</f>
        <v>0</v>
      </c>
      <c r="Q1863" s="170">
        <v>0.0663</v>
      </c>
      <c r="R1863" s="170">
        <f>Q1863*H1863</f>
        <v>0.1326</v>
      </c>
      <c r="S1863" s="170">
        <v>0</v>
      </c>
      <c r="T1863" s="171">
        <f>S1863*H1863</f>
        <v>0</v>
      </c>
      <c r="AR1863" s="18" t="s">
        <v>385</v>
      </c>
      <c r="AT1863" s="18" t="s">
        <v>632</v>
      </c>
      <c r="AU1863" s="18" t="s">
        <v>77</v>
      </c>
      <c r="AY1863" s="18" t="s">
        <v>131</v>
      </c>
      <c r="BE1863" s="172">
        <f>IF(N1863="základní",J1863,0)</f>
        <v>0</v>
      </c>
      <c r="BF1863" s="172">
        <f>IF(N1863="snížená",J1863,0)</f>
        <v>0</v>
      </c>
      <c r="BG1863" s="172">
        <f>IF(N1863="zákl. přenesená",J1863,0)</f>
        <v>0</v>
      </c>
      <c r="BH1863" s="172">
        <f>IF(N1863="sníž. přenesená",J1863,0)</f>
        <v>0</v>
      </c>
      <c r="BI1863" s="172">
        <f>IF(N1863="nulová",J1863,0)</f>
        <v>0</v>
      </c>
      <c r="BJ1863" s="18" t="s">
        <v>74</v>
      </c>
      <c r="BK1863" s="172">
        <f>ROUND(I1863*H1863,2)</f>
        <v>0</v>
      </c>
      <c r="BL1863" s="18" t="s">
        <v>253</v>
      </c>
      <c r="BM1863" s="18" t="s">
        <v>2334</v>
      </c>
    </row>
    <row r="1864" spans="2:47" s="1" customFormat="1" ht="27">
      <c r="B1864" s="35"/>
      <c r="D1864" s="174" t="s">
        <v>228</v>
      </c>
      <c r="F1864" s="203" t="s">
        <v>2335</v>
      </c>
      <c r="I1864" s="134"/>
      <c r="L1864" s="35"/>
      <c r="M1864" s="64"/>
      <c r="N1864" s="36"/>
      <c r="O1864" s="36"/>
      <c r="P1864" s="36"/>
      <c r="Q1864" s="36"/>
      <c r="R1864" s="36"/>
      <c r="S1864" s="36"/>
      <c r="T1864" s="65"/>
      <c r="AT1864" s="18" t="s">
        <v>228</v>
      </c>
      <c r="AU1864" s="18" t="s">
        <v>77</v>
      </c>
    </row>
    <row r="1865" spans="2:51" s="11" customFormat="1" ht="13.5">
      <c r="B1865" s="173"/>
      <c r="D1865" s="174" t="s">
        <v>140</v>
      </c>
      <c r="E1865" s="175" t="s">
        <v>19</v>
      </c>
      <c r="F1865" s="176" t="s">
        <v>2336</v>
      </c>
      <c r="H1865" s="177" t="s">
        <v>19</v>
      </c>
      <c r="I1865" s="178"/>
      <c r="L1865" s="173"/>
      <c r="M1865" s="179"/>
      <c r="N1865" s="180"/>
      <c r="O1865" s="180"/>
      <c r="P1865" s="180"/>
      <c r="Q1865" s="180"/>
      <c r="R1865" s="180"/>
      <c r="S1865" s="180"/>
      <c r="T1865" s="181"/>
      <c r="AT1865" s="177" t="s">
        <v>140</v>
      </c>
      <c r="AU1865" s="177" t="s">
        <v>77</v>
      </c>
      <c r="AV1865" s="11" t="s">
        <v>74</v>
      </c>
      <c r="AW1865" s="11" t="s">
        <v>34</v>
      </c>
      <c r="AX1865" s="11" t="s">
        <v>70</v>
      </c>
      <c r="AY1865" s="177" t="s">
        <v>131</v>
      </c>
    </row>
    <row r="1866" spans="2:51" s="11" customFormat="1" ht="13.5">
      <c r="B1866" s="173"/>
      <c r="D1866" s="174" t="s">
        <v>140</v>
      </c>
      <c r="E1866" s="175" t="s">
        <v>19</v>
      </c>
      <c r="F1866" s="176" t="s">
        <v>2337</v>
      </c>
      <c r="H1866" s="177" t="s">
        <v>19</v>
      </c>
      <c r="I1866" s="178"/>
      <c r="L1866" s="173"/>
      <c r="M1866" s="179"/>
      <c r="N1866" s="180"/>
      <c r="O1866" s="180"/>
      <c r="P1866" s="180"/>
      <c r="Q1866" s="180"/>
      <c r="R1866" s="180"/>
      <c r="S1866" s="180"/>
      <c r="T1866" s="181"/>
      <c r="AT1866" s="177" t="s">
        <v>140</v>
      </c>
      <c r="AU1866" s="177" t="s">
        <v>77</v>
      </c>
      <c r="AV1866" s="11" t="s">
        <v>74</v>
      </c>
      <c r="AW1866" s="11" t="s">
        <v>34</v>
      </c>
      <c r="AX1866" s="11" t="s">
        <v>70</v>
      </c>
      <c r="AY1866" s="177" t="s">
        <v>131</v>
      </c>
    </row>
    <row r="1867" spans="2:51" s="11" customFormat="1" ht="13.5">
      <c r="B1867" s="173"/>
      <c r="D1867" s="174" t="s">
        <v>140</v>
      </c>
      <c r="E1867" s="175" t="s">
        <v>19</v>
      </c>
      <c r="F1867" s="176" t="s">
        <v>2338</v>
      </c>
      <c r="H1867" s="177" t="s">
        <v>19</v>
      </c>
      <c r="I1867" s="178"/>
      <c r="L1867" s="173"/>
      <c r="M1867" s="179"/>
      <c r="N1867" s="180"/>
      <c r="O1867" s="180"/>
      <c r="P1867" s="180"/>
      <c r="Q1867" s="180"/>
      <c r="R1867" s="180"/>
      <c r="S1867" s="180"/>
      <c r="T1867" s="181"/>
      <c r="AT1867" s="177" t="s">
        <v>140</v>
      </c>
      <c r="AU1867" s="177" t="s">
        <v>77</v>
      </c>
      <c r="AV1867" s="11" t="s">
        <v>74</v>
      </c>
      <c r="AW1867" s="11" t="s">
        <v>34</v>
      </c>
      <c r="AX1867" s="11" t="s">
        <v>70</v>
      </c>
      <c r="AY1867" s="177" t="s">
        <v>131</v>
      </c>
    </row>
    <row r="1868" spans="2:51" s="12" customFormat="1" ht="13.5">
      <c r="B1868" s="182"/>
      <c r="D1868" s="174" t="s">
        <v>140</v>
      </c>
      <c r="E1868" s="183" t="s">
        <v>19</v>
      </c>
      <c r="F1868" s="184" t="s">
        <v>77</v>
      </c>
      <c r="H1868" s="185">
        <v>2</v>
      </c>
      <c r="I1868" s="186"/>
      <c r="L1868" s="182"/>
      <c r="M1868" s="187"/>
      <c r="N1868" s="188"/>
      <c r="O1868" s="188"/>
      <c r="P1868" s="188"/>
      <c r="Q1868" s="188"/>
      <c r="R1868" s="188"/>
      <c r="S1868" s="188"/>
      <c r="T1868" s="189"/>
      <c r="AT1868" s="183" t="s">
        <v>140</v>
      </c>
      <c r="AU1868" s="183" t="s">
        <v>77</v>
      </c>
      <c r="AV1868" s="12" t="s">
        <v>77</v>
      </c>
      <c r="AW1868" s="12" t="s">
        <v>34</v>
      </c>
      <c r="AX1868" s="12" t="s">
        <v>70</v>
      </c>
      <c r="AY1868" s="183" t="s">
        <v>131</v>
      </c>
    </row>
    <row r="1869" spans="2:51" s="13" customFormat="1" ht="13.5">
      <c r="B1869" s="190"/>
      <c r="D1869" s="191" t="s">
        <v>140</v>
      </c>
      <c r="E1869" s="192" t="s">
        <v>19</v>
      </c>
      <c r="F1869" s="193" t="s">
        <v>143</v>
      </c>
      <c r="H1869" s="194">
        <v>2</v>
      </c>
      <c r="I1869" s="195"/>
      <c r="L1869" s="190"/>
      <c r="M1869" s="196"/>
      <c r="N1869" s="197"/>
      <c r="O1869" s="197"/>
      <c r="P1869" s="197"/>
      <c r="Q1869" s="197"/>
      <c r="R1869" s="197"/>
      <c r="S1869" s="197"/>
      <c r="T1869" s="198"/>
      <c r="AT1869" s="199" t="s">
        <v>140</v>
      </c>
      <c r="AU1869" s="199" t="s">
        <v>77</v>
      </c>
      <c r="AV1869" s="13" t="s">
        <v>138</v>
      </c>
      <c r="AW1869" s="13" t="s">
        <v>34</v>
      </c>
      <c r="AX1869" s="13" t="s">
        <v>74</v>
      </c>
      <c r="AY1869" s="199" t="s">
        <v>131</v>
      </c>
    </row>
    <row r="1870" spans="2:65" s="1" customFormat="1" ht="22.5" customHeight="1">
      <c r="B1870" s="160"/>
      <c r="C1870" s="212" t="s">
        <v>2339</v>
      </c>
      <c r="D1870" s="212" t="s">
        <v>632</v>
      </c>
      <c r="E1870" s="213" t="s">
        <v>2340</v>
      </c>
      <c r="F1870" s="214" t="s">
        <v>2333</v>
      </c>
      <c r="G1870" s="215" t="s">
        <v>256</v>
      </c>
      <c r="H1870" s="216">
        <v>1</v>
      </c>
      <c r="I1870" s="217"/>
      <c r="J1870" s="218">
        <f>ROUND(I1870*H1870,2)</f>
        <v>0</v>
      </c>
      <c r="K1870" s="214" t="s">
        <v>19</v>
      </c>
      <c r="L1870" s="219"/>
      <c r="M1870" s="220" t="s">
        <v>19</v>
      </c>
      <c r="N1870" s="221" t="s">
        <v>41</v>
      </c>
      <c r="O1870" s="36"/>
      <c r="P1870" s="170">
        <f>O1870*H1870</f>
        <v>0</v>
      </c>
      <c r="Q1870" s="170">
        <v>0.0663</v>
      </c>
      <c r="R1870" s="170">
        <f>Q1870*H1870</f>
        <v>0.0663</v>
      </c>
      <c r="S1870" s="170">
        <v>0</v>
      </c>
      <c r="T1870" s="171">
        <f>S1870*H1870</f>
        <v>0</v>
      </c>
      <c r="AR1870" s="18" t="s">
        <v>385</v>
      </c>
      <c r="AT1870" s="18" t="s">
        <v>632</v>
      </c>
      <c r="AU1870" s="18" t="s">
        <v>77</v>
      </c>
      <c r="AY1870" s="18" t="s">
        <v>131</v>
      </c>
      <c r="BE1870" s="172">
        <f>IF(N1870="základní",J1870,0)</f>
        <v>0</v>
      </c>
      <c r="BF1870" s="172">
        <f>IF(N1870="snížená",J1870,0)</f>
        <v>0</v>
      </c>
      <c r="BG1870" s="172">
        <f>IF(N1870="zákl. přenesená",J1870,0)</f>
        <v>0</v>
      </c>
      <c r="BH1870" s="172">
        <f>IF(N1870="sníž. přenesená",J1870,0)</f>
        <v>0</v>
      </c>
      <c r="BI1870" s="172">
        <f>IF(N1870="nulová",J1870,0)</f>
        <v>0</v>
      </c>
      <c r="BJ1870" s="18" t="s">
        <v>74</v>
      </c>
      <c r="BK1870" s="172">
        <f>ROUND(I1870*H1870,2)</f>
        <v>0</v>
      </c>
      <c r="BL1870" s="18" t="s">
        <v>253</v>
      </c>
      <c r="BM1870" s="18" t="s">
        <v>2341</v>
      </c>
    </row>
    <row r="1871" spans="2:47" s="1" customFormat="1" ht="27">
      <c r="B1871" s="35"/>
      <c r="D1871" s="174" t="s">
        <v>228</v>
      </c>
      <c r="F1871" s="203" t="s">
        <v>2335</v>
      </c>
      <c r="I1871" s="134"/>
      <c r="L1871" s="35"/>
      <c r="M1871" s="64"/>
      <c r="N1871" s="36"/>
      <c r="O1871" s="36"/>
      <c r="P1871" s="36"/>
      <c r="Q1871" s="36"/>
      <c r="R1871" s="36"/>
      <c r="S1871" s="36"/>
      <c r="T1871" s="65"/>
      <c r="AT1871" s="18" t="s">
        <v>228</v>
      </c>
      <c r="AU1871" s="18" t="s">
        <v>77</v>
      </c>
    </row>
    <row r="1872" spans="2:51" s="11" customFormat="1" ht="13.5">
      <c r="B1872" s="173"/>
      <c r="D1872" s="174" t="s">
        <v>140</v>
      </c>
      <c r="E1872" s="175" t="s">
        <v>19</v>
      </c>
      <c r="F1872" s="176" t="s">
        <v>2336</v>
      </c>
      <c r="H1872" s="177" t="s">
        <v>19</v>
      </c>
      <c r="I1872" s="178"/>
      <c r="L1872" s="173"/>
      <c r="M1872" s="179"/>
      <c r="N1872" s="180"/>
      <c r="O1872" s="180"/>
      <c r="P1872" s="180"/>
      <c r="Q1872" s="180"/>
      <c r="R1872" s="180"/>
      <c r="S1872" s="180"/>
      <c r="T1872" s="181"/>
      <c r="AT1872" s="177" t="s">
        <v>140</v>
      </c>
      <c r="AU1872" s="177" t="s">
        <v>77</v>
      </c>
      <c r="AV1872" s="11" t="s">
        <v>74</v>
      </c>
      <c r="AW1872" s="11" t="s">
        <v>34</v>
      </c>
      <c r="AX1872" s="11" t="s">
        <v>70</v>
      </c>
      <c r="AY1872" s="177" t="s">
        <v>131</v>
      </c>
    </row>
    <row r="1873" spans="2:51" s="11" customFormat="1" ht="13.5">
      <c r="B1873" s="173"/>
      <c r="D1873" s="174" t="s">
        <v>140</v>
      </c>
      <c r="E1873" s="175" t="s">
        <v>19</v>
      </c>
      <c r="F1873" s="176" t="s">
        <v>2337</v>
      </c>
      <c r="H1873" s="177" t="s">
        <v>19</v>
      </c>
      <c r="I1873" s="178"/>
      <c r="L1873" s="173"/>
      <c r="M1873" s="179"/>
      <c r="N1873" s="180"/>
      <c r="O1873" s="180"/>
      <c r="P1873" s="180"/>
      <c r="Q1873" s="180"/>
      <c r="R1873" s="180"/>
      <c r="S1873" s="180"/>
      <c r="T1873" s="181"/>
      <c r="AT1873" s="177" t="s">
        <v>140</v>
      </c>
      <c r="AU1873" s="177" t="s">
        <v>77</v>
      </c>
      <c r="AV1873" s="11" t="s">
        <v>74</v>
      </c>
      <c r="AW1873" s="11" t="s">
        <v>34</v>
      </c>
      <c r="AX1873" s="11" t="s">
        <v>70</v>
      </c>
      <c r="AY1873" s="177" t="s">
        <v>131</v>
      </c>
    </row>
    <row r="1874" spans="2:51" s="11" customFormat="1" ht="13.5">
      <c r="B1874" s="173"/>
      <c r="D1874" s="174" t="s">
        <v>140</v>
      </c>
      <c r="E1874" s="175" t="s">
        <v>19</v>
      </c>
      <c r="F1874" s="176" t="s">
        <v>2342</v>
      </c>
      <c r="H1874" s="177" t="s">
        <v>19</v>
      </c>
      <c r="I1874" s="178"/>
      <c r="L1874" s="173"/>
      <c r="M1874" s="179"/>
      <c r="N1874" s="180"/>
      <c r="O1874" s="180"/>
      <c r="P1874" s="180"/>
      <c r="Q1874" s="180"/>
      <c r="R1874" s="180"/>
      <c r="S1874" s="180"/>
      <c r="T1874" s="181"/>
      <c r="AT1874" s="177" t="s">
        <v>140</v>
      </c>
      <c r="AU1874" s="177" t="s">
        <v>77</v>
      </c>
      <c r="AV1874" s="11" t="s">
        <v>74</v>
      </c>
      <c r="AW1874" s="11" t="s">
        <v>34</v>
      </c>
      <c r="AX1874" s="11" t="s">
        <v>70</v>
      </c>
      <c r="AY1874" s="177" t="s">
        <v>131</v>
      </c>
    </row>
    <row r="1875" spans="2:51" s="11" customFormat="1" ht="13.5">
      <c r="B1875" s="173"/>
      <c r="D1875" s="174" t="s">
        <v>140</v>
      </c>
      <c r="E1875" s="175" t="s">
        <v>19</v>
      </c>
      <c r="F1875" s="176" t="s">
        <v>2338</v>
      </c>
      <c r="H1875" s="177" t="s">
        <v>19</v>
      </c>
      <c r="I1875" s="178"/>
      <c r="L1875" s="173"/>
      <c r="M1875" s="179"/>
      <c r="N1875" s="180"/>
      <c r="O1875" s="180"/>
      <c r="P1875" s="180"/>
      <c r="Q1875" s="180"/>
      <c r="R1875" s="180"/>
      <c r="S1875" s="180"/>
      <c r="T1875" s="181"/>
      <c r="AT1875" s="177" t="s">
        <v>140</v>
      </c>
      <c r="AU1875" s="177" t="s">
        <v>77</v>
      </c>
      <c r="AV1875" s="11" t="s">
        <v>74</v>
      </c>
      <c r="AW1875" s="11" t="s">
        <v>34</v>
      </c>
      <c r="AX1875" s="11" t="s">
        <v>70</v>
      </c>
      <c r="AY1875" s="177" t="s">
        <v>131</v>
      </c>
    </row>
    <row r="1876" spans="2:51" s="12" customFormat="1" ht="13.5">
      <c r="B1876" s="182"/>
      <c r="D1876" s="174" t="s">
        <v>140</v>
      </c>
      <c r="E1876" s="183" t="s">
        <v>19</v>
      </c>
      <c r="F1876" s="184" t="s">
        <v>74</v>
      </c>
      <c r="H1876" s="185">
        <v>1</v>
      </c>
      <c r="I1876" s="186"/>
      <c r="L1876" s="182"/>
      <c r="M1876" s="187"/>
      <c r="N1876" s="188"/>
      <c r="O1876" s="188"/>
      <c r="P1876" s="188"/>
      <c r="Q1876" s="188"/>
      <c r="R1876" s="188"/>
      <c r="S1876" s="188"/>
      <c r="T1876" s="189"/>
      <c r="AT1876" s="183" t="s">
        <v>140</v>
      </c>
      <c r="AU1876" s="183" t="s">
        <v>77</v>
      </c>
      <c r="AV1876" s="12" t="s">
        <v>77</v>
      </c>
      <c r="AW1876" s="12" t="s">
        <v>34</v>
      </c>
      <c r="AX1876" s="12" t="s">
        <v>70</v>
      </c>
      <c r="AY1876" s="183" t="s">
        <v>131</v>
      </c>
    </row>
    <row r="1877" spans="2:51" s="13" customFormat="1" ht="13.5">
      <c r="B1877" s="190"/>
      <c r="D1877" s="191" t="s">
        <v>140</v>
      </c>
      <c r="E1877" s="192" t="s">
        <v>19</v>
      </c>
      <c r="F1877" s="193" t="s">
        <v>143</v>
      </c>
      <c r="H1877" s="194">
        <v>1</v>
      </c>
      <c r="I1877" s="195"/>
      <c r="L1877" s="190"/>
      <c r="M1877" s="196"/>
      <c r="N1877" s="197"/>
      <c r="O1877" s="197"/>
      <c r="P1877" s="197"/>
      <c r="Q1877" s="197"/>
      <c r="R1877" s="197"/>
      <c r="S1877" s="197"/>
      <c r="T1877" s="198"/>
      <c r="AT1877" s="199" t="s">
        <v>140</v>
      </c>
      <c r="AU1877" s="199" t="s">
        <v>77</v>
      </c>
      <c r="AV1877" s="13" t="s">
        <v>138</v>
      </c>
      <c r="AW1877" s="13" t="s">
        <v>34</v>
      </c>
      <c r="AX1877" s="13" t="s">
        <v>74</v>
      </c>
      <c r="AY1877" s="199" t="s">
        <v>131</v>
      </c>
    </row>
    <row r="1878" spans="2:65" s="1" customFormat="1" ht="22.5" customHeight="1">
      <c r="B1878" s="160"/>
      <c r="C1878" s="161" t="s">
        <v>2343</v>
      </c>
      <c r="D1878" s="161" t="s">
        <v>133</v>
      </c>
      <c r="E1878" s="162" t="s">
        <v>2344</v>
      </c>
      <c r="F1878" s="163" t="s">
        <v>2345</v>
      </c>
      <c r="G1878" s="164" t="s">
        <v>256</v>
      </c>
      <c r="H1878" s="165">
        <v>3</v>
      </c>
      <c r="I1878" s="166"/>
      <c r="J1878" s="167">
        <f>ROUND(I1878*H1878,2)</f>
        <v>0</v>
      </c>
      <c r="K1878" s="163" t="s">
        <v>137</v>
      </c>
      <c r="L1878" s="35"/>
      <c r="M1878" s="168" t="s">
        <v>19</v>
      </c>
      <c r="N1878" s="169" t="s">
        <v>41</v>
      </c>
      <c r="O1878" s="36"/>
      <c r="P1878" s="170">
        <f>O1878*H1878</f>
        <v>0</v>
      </c>
      <c r="Q1878" s="170">
        <v>0</v>
      </c>
      <c r="R1878" s="170">
        <f>Q1878*H1878</f>
        <v>0</v>
      </c>
      <c r="S1878" s="170">
        <v>0</v>
      </c>
      <c r="T1878" s="171">
        <f>S1878*H1878</f>
        <v>0</v>
      </c>
      <c r="AR1878" s="18" t="s">
        <v>253</v>
      </c>
      <c r="AT1878" s="18" t="s">
        <v>133</v>
      </c>
      <c r="AU1878" s="18" t="s">
        <v>77</v>
      </c>
      <c r="AY1878" s="18" t="s">
        <v>131</v>
      </c>
      <c r="BE1878" s="172">
        <f>IF(N1878="základní",J1878,0)</f>
        <v>0</v>
      </c>
      <c r="BF1878" s="172">
        <f>IF(N1878="snížená",J1878,0)</f>
        <v>0</v>
      </c>
      <c r="BG1878" s="172">
        <f>IF(N1878="zákl. přenesená",J1878,0)</f>
        <v>0</v>
      </c>
      <c r="BH1878" s="172">
        <f>IF(N1878="sníž. přenesená",J1878,0)</f>
        <v>0</v>
      </c>
      <c r="BI1878" s="172">
        <f>IF(N1878="nulová",J1878,0)</f>
        <v>0</v>
      </c>
      <c r="BJ1878" s="18" t="s">
        <v>74</v>
      </c>
      <c r="BK1878" s="172">
        <f>ROUND(I1878*H1878,2)</f>
        <v>0</v>
      </c>
      <c r="BL1878" s="18" t="s">
        <v>253</v>
      </c>
      <c r="BM1878" s="18" t="s">
        <v>2346</v>
      </c>
    </row>
    <row r="1879" spans="2:47" s="1" customFormat="1" ht="13.5">
      <c r="B1879" s="35"/>
      <c r="D1879" s="191" t="s">
        <v>228</v>
      </c>
      <c r="F1879" s="225" t="s">
        <v>2347</v>
      </c>
      <c r="I1879" s="134"/>
      <c r="L1879" s="35"/>
      <c r="M1879" s="64"/>
      <c r="N1879" s="36"/>
      <c r="O1879" s="36"/>
      <c r="P1879" s="36"/>
      <c r="Q1879" s="36"/>
      <c r="R1879" s="36"/>
      <c r="S1879" s="36"/>
      <c r="T1879" s="65"/>
      <c r="AT1879" s="18" t="s">
        <v>228</v>
      </c>
      <c r="AU1879" s="18" t="s">
        <v>77</v>
      </c>
    </row>
    <row r="1880" spans="2:65" s="1" customFormat="1" ht="22.5" customHeight="1">
      <c r="B1880" s="160"/>
      <c r="C1880" s="212" t="s">
        <v>2348</v>
      </c>
      <c r="D1880" s="212" t="s">
        <v>632</v>
      </c>
      <c r="E1880" s="213" t="s">
        <v>2349</v>
      </c>
      <c r="F1880" s="214" t="s">
        <v>2350</v>
      </c>
      <c r="G1880" s="215" t="s">
        <v>256</v>
      </c>
      <c r="H1880" s="216">
        <v>3</v>
      </c>
      <c r="I1880" s="217"/>
      <c r="J1880" s="218">
        <f>ROUND(I1880*H1880,2)</f>
        <v>0</v>
      </c>
      <c r="K1880" s="214" t="s">
        <v>137</v>
      </c>
      <c r="L1880" s="219"/>
      <c r="M1880" s="220" t="s">
        <v>19</v>
      </c>
      <c r="N1880" s="221" t="s">
        <v>41</v>
      </c>
      <c r="O1880" s="36"/>
      <c r="P1880" s="170">
        <f>O1880*H1880</f>
        <v>0</v>
      </c>
      <c r="Q1880" s="170">
        <v>0.002</v>
      </c>
      <c r="R1880" s="170">
        <f>Q1880*H1880</f>
        <v>0.006</v>
      </c>
      <c r="S1880" s="170">
        <v>0</v>
      </c>
      <c r="T1880" s="171">
        <f>S1880*H1880</f>
        <v>0</v>
      </c>
      <c r="AR1880" s="18" t="s">
        <v>385</v>
      </c>
      <c r="AT1880" s="18" t="s">
        <v>632</v>
      </c>
      <c r="AU1880" s="18" t="s">
        <v>77</v>
      </c>
      <c r="AY1880" s="18" t="s">
        <v>131</v>
      </c>
      <c r="BE1880" s="172">
        <f>IF(N1880="základní",J1880,0)</f>
        <v>0</v>
      </c>
      <c r="BF1880" s="172">
        <f>IF(N1880="snížená",J1880,0)</f>
        <v>0</v>
      </c>
      <c r="BG1880" s="172">
        <f>IF(N1880="zákl. přenesená",J1880,0)</f>
        <v>0</v>
      </c>
      <c r="BH1880" s="172">
        <f>IF(N1880="sníž. přenesená",J1880,0)</f>
        <v>0</v>
      </c>
      <c r="BI1880" s="172">
        <f>IF(N1880="nulová",J1880,0)</f>
        <v>0</v>
      </c>
      <c r="BJ1880" s="18" t="s">
        <v>74</v>
      </c>
      <c r="BK1880" s="172">
        <f>ROUND(I1880*H1880,2)</f>
        <v>0</v>
      </c>
      <c r="BL1880" s="18" t="s">
        <v>253</v>
      </c>
      <c r="BM1880" s="18" t="s">
        <v>2351</v>
      </c>
    </row>
    <row r="1881" spans="2:47" s="1" customFormat="1" ht="27">
      <c r="B1881" s="35"/>
      <c r="D1881" s="191" t="s">
        <v>228</v>
      </c>
      <c r="F1881" s="225" t="s">
        <v>2352</v>
      </c>
      <c r="I1881" s="134"/>
      <c r="L1881" s="35"/>
      <c r="M1881" s="64"/>
      <c r="N1881" s="36"/>
      <c r="O1881" s="36"/>
      <c r="P1881" s="36"/>
      <c r="Q1881" s="36"/>
      <c r="R1881" s="36"/>
      <c r="S1881" s="36"/>
      <c r="T1881" s="65"/>
      <c r="AT1881" s="18" t="s">
        <v>228</v>
      </c>
      <c r="AU1881" s="18" t="s">
        <v>77</v>
      </c>
    </row>
    <row r="1882" spans="2:65" s="1" customFormat="1" ht="22.5" customHeight="1">
      <c r="B1882" s="160"/>
      <c r="C1882" s="212" t="s">
        <v>2353</v>
      </c>
      <c r="D1882" s="212" t="s">
        <v>632</v>
      </c>
      <c r="E1882" s="213" t="s">
        <v>2354</v>
      </c>
      <c r="F1882" s="214" t="s">
        <v>2355</v>
      </c>
      <c r="G1882" s="215" t="s">
        <v>256</v>
      </c>
      <c r="H1882" s="216">
        <v>6</v>
      </c>
      <c r="I1882" s="217"/>
      <c r="J1882" s="218">
        <f>ROUND(I1882*H1882,2)</f>
        <v>0</v>
      </c>
      <c r="K1882" s="214" t="s">
        <v>137</v>
      </c>
      <c r="L1882" s="219"/>
      <c r="M1882" s="220" t="s">
        <v>19</v>
      </c>
      <c r="N1882" s="221" t="s">
        <v>41</v>
      </c>
      <c r="O1882" s="36"/>
      <c r="P1882" s="170">
        <f>O1882*H1882</f>
        <v>0</v>
      </c>
      <c r="Q1882" s="170">
        <v>0.0001</v>
      </c>
      <c r="R1882" s="170">
        <f>Q1882*H1882</f>
        <v>0.0006000000000000001</v>
      </c>
      <c r="S1882" s="170">
        <v>0</v>
      </c>
      <c r="T1882" s="171">
        <f>S1882*H1882</f>
        <v>0</v>
      </c>
      <c r="AR1882" s="18" t="s">
        <v>385</v>
      </c>
      <c r="AT1882" s="18" t="s">
        <v>632</v>
      </c>
      <c r="AU1882" s="18" t="s">
        <v>77</v>
      </c>
      <c r="AY1882" s="18" t="s">
        <v>131</v>
      </c>
      <c r="BE1882" s="172">
        <f>IF(N1882="základní",J1882,0)</f>
        <v>0</v>
      </c>
      <c r="BF1882" s="172">
        <f>IF(N1882="snížená",J1882,0)</f>
        <v>0</v>
      </c>
      <c r="BG1882" s="172">
        <f>IF(N1882="zákl. přenesená",J1882,0)</f>
        <v>0</v>
      </c>
      <c r="BH1882" s="172">
        <f>IF(N1882="sníž. přenesená",J1882,0)</f>
        <v>0</v>
      </c>
      <c r="BI1882" s="172">
        <f>IF(N1882="nulová",J1882,0)</f>
        <v>0</v>
      </c>
      <c r="BJ1882" s="18" t="s">
        <v>74</v>
      </c>
      <c r="BK1882" s="172">
        <f>ROUND(I1882*H1882,2)</f>
        <v>0</v>
      </c>
      <c r="BL1882" s="18" t="s">
        <v>253</v>
      </c>
      <c r="BM1882" s="18" t="s">
        <v>2356</v>
      </c>
    </row>
    <row r="1883" spans="2:47" s="1" customFormat="1" ht="27">
      <c r="B1883" s="35"/>
      <c r="D1883" s="191" t="s">
        <v>228</v>
      </c>
      <c r="F1883" s="225" t="s">
        <v>2357</v>
      </c>
      <c r="I1883" s="134"/>
      <c r="L1883" s="35"/>
      <c r="M1883" s="64"/>
      <c r="N1883" s="36"/>
      <c r="O1883" s="36"/>
      <c r="P1883" s="36"/>
      <c r="Q1883" s="36"/>
      <c r="R1883" s="36"/>
      <c r="S1883" s="36"/>
      <c r="T1883" s="65"/>
      <c r="AT1883" s="18" t="s">
        <v>228</v>
      </c>
      <c r="AU1883" s="18" t="s">
        <v>77</v>
      </c>
    </row>
    <row r="1884" spans="2:65" s="1" customFormat="1" ht="22.5" customHeight="1">
      <c r="B1884" s="160"/>
      <c r="C1884" s="161" t="s">
        <v>2358</v>
      </c>
      <c r="D1884" s="161" t="s">
        <v>133</v>
      </c>
      <c r="E1884" s="162" t="s">
        <v>2359</v>
      </c>
      <c r="F1884" s="163" t="s">
        <v>2360</v>
      </c>
      <c r="G1884" s="164" t="s">
        <v>256</v>
      </c>
      <c r="H1884" s="165">
        <v>3</v>
      </c>
      <c r="I1884" s="166"/>
      <c r="J1884" s="167">
        <f>ROUND(I1884*H1884,2)</f>
        <v>0</v>
      </c>
      <c r="K1884" s="163" t="s">
        <v>137</v>
      </c>
      <c r="L1884" s="35"/>
      <c r="M1884" s="168" t="s">
        <v>19</v>
      </c>
      <c r="N1884" s="169" t="s">
        <v>41</v>
      </c>
      <c r="O1884" s="36"/>
      <c r="P1884" s="170">
        <f>O1884*H1884</f>
        <v>0</v>
      </c>
      <c r="Q1884" s="170">
        <v>0</v>
      </c>
      <c r="R1884" s="170">
        <f>Q1884*H1884</f>
        <v>0</v>
      </c>
      <c r="S1884" s="170">
        <v>0</v>
      </c>
      <c r="T1884" s="171">
        <f>S1884*H1884</f>
        <v>0</v>
      </c>
      <c r="AR1884" s="18" t="s">
        <v>253</v>
      </c>
      <c r="AT1884" s="18" t="s">
        <v>133</v>
      </c>
      <c r="AU1884" s="18" t="s">
        <v>77</v>
      </c>
      <c r="AY1884" s="18" t="s">
        <v>131</v>
      </c>
      <c r="BE1884" s="172">
        <f>IF(N1884="základní",J1884,0)</f>
        <v>0</v>
      </c>
      <c r="BF1884" s="172">
        <f>IF(N1884="snížená",J1884,0)</f>
        <v>0</v>
      </c>
      <c r="BG1884" s="172">
        <f>IF(N1884="zákl. přenesená",J1884,0)</f>
        <v>0</v>
      </c>
      <c r="BH1884" s="172">
        <f>IF(N1884="sníž. přenesená",J1884,0)</f>
        <v>0</v>
      </c>
      <c r="BI1884" s="172">
        <f>IF(N1884="nulová",J1884,0)</f>
        <v>0</v>
      </c>
      <c r="BJ1884" s="18" t="s">
        <v>74</v>
      </c>
      <c r="BK1884" s="172">
        <f>ROUND(I1884*H1884,2)</f>
        <v>0</v>
      </c>
      <c r="BL1884" s="18" t="s">
        <v>253</v>
      </c>
      <c r="BM1884" s="18" t="s">
        <v>2361</v>
      </c>
    </row>
    <row r="1885" spans="2:47" s="1" customFormat="1" ht="13.5">
      <c r="B1885" s="35"/>
      <c r="D1885" s="174" t="s">
        <v>228</v>
      </c>
      <c r="F1885" s="203" t="s">
        <v>2362</v>
      </c>
      <c r="I1885" s="134"/>
      <c r="L1885" s="35"/>
      <c r="M1885" s="64"/>
      <c r="N1885" s="36"/>
      <c r="O1885" s="36"/>
      <c r="P1885" s="36"/>
      <c r="Q1885" s="36"/>
      <c r="R1885" s="36"/>
      <c r="S1885" s="36"/>
      <c r="T1885" s="65"/>
      <c r="AT1885" s="18" t="s">
        <v>228</v>
      </c>
      <c r="AU1885" s="18" t="s">
        <v>77</v>
      </c>
    </row>
    <row r="1886" spans="2:51" s="11" customFormat="1" ht="13.5">
      <c r="B1886" s="173"/>
      <c r="D1886" s="174" t="s">
        <v>140</v>
      </c>
      <c r="E1886" s="175" t="s">
        <v>19</v>
      </c>
      <c r="F1886" s="176" t="s">
        <v>2363</v>
      </c>
      <c r="H1886" s="177" t="s">
        <v>19</v>
      </c>
      <c r="I1886" s="178"/>
      <c r="L1886" s="173"/>
      <c r="M1886" s="179"/>
      <c r="N1886" s="180"/>
      <c r="O1886" s="180"/>
      <c r="P1886" s="180"/>
      <c r="Q1886" s="180"/>
      <c r="R1886" s="180"/>
      <c r="S1886" s="180"/>
      <c r="T1886" s="181"/>
      <c r="AT1886" s="177" t="s">
        <v>140</v>
      </c>
      <c r="AU1886" s="177" t="s">
        <v>77</v>
      </c>
      <c r="AV1886" s="11" t="s">
        <v>74</v>
      </c>
      <c r="AW1886" s="11" t="s">
        <v>34</v>
      </c>
      <c r="AX1886" s="11" t="s">
        <v>70</v>
      </c>
      <c r="AY1886" s="177" t="s">
        <v>131</v>
      </c>
    </row>
    <row r="1887" spans="2:51" s="12" customFormat="1" ht="13.5">
      <c r="B1887" s="182"/>
      <c r="D1887" s="174" t="s">
        <v>140</v>
      </c>
      <c r="E1887" s="183" t="s">
        <v>19</v>
      </c>
      <c r="F1887" s="184" t="s">
        <v>2330</v>
      </c>
      <c r="H1887" s="185">
        <v>3</v>
      </c>
      <c r="I1887" s="186"/>
      <c r="L1887" s="182"/>
      <c r="M1887" s="187"/>
      <c r="N1887" s="188"/>
      <c r="O1887" s="188"/>
      <c r="P1887" s="188"/>
      <c r="Q1887" s="188"/>
      <c r="R1887" s="188"/>
      <c r="S1887" s="188"/>
      <c r="T1887" s="189"/>
      <c r="AT1887" s="183" t="s">
        <v>140</v>
      </c>
      <c r="AU1887" s="183" t="s">
        <v>77</v>
      </c>
      <c r="AV1887" s="12" t="s">
        <v>77</v>
      </c>
      <c r="AW1887" s="12" t="s">
        <v>34</v>
      </c>
      <c r="AX1887" s="12" t="s">
        <v>70</v>
      </c>
      <c r="AY1887" s="183" t="s">
        <v>131</v>
      </c>
    </row>
    <row r="1888" spans="2:51" s="13" customFormat="1" ht="13.5">
      <c r="B1888" s="190"/>
      <c r="D1888" s="191" t="s">
        <v>140</v>
      </c>
      <c r="E1888" s="192" t="s">
        <v>19</v>
      </c>
      <c r="F1888" s="193" t="s">
        <v>143</v>
      </c>
      <c r="H1888" s="194">
        <v>3</v>
      </c>
      <c r="I1888" s="195"/>
      <c r="L1888" s="190"/>
      <c r="M1888" s="196"/>
      <c r="N1888" s="197"/>
      <c r="O1888" s="197"/>
      <c r="P1888" s="197"/>
      <c r="Q1888" s="197"/>
      <c r="R1888" s="197"/>
      <c r="S1888" s="197"/>
      <c r="T1888" s="198"/>
      <c r="AT1888" s="199" t="s">
        <v>140</v>
      </c>
      <c r="AU1888" s="199" t="s">
        <v>77</v>
      </c>
      <c r="AV1888" s="13" t="s">
        <v>138</v>
      </c>
      <c r="AW1888" s="13" t="s">
        <v>34</v>
      </c>
      <c r="AX1888" s="13" t="s">
        <v>74</v>
      </c>
      <c r="AY1888" s="199" t="s">
        <v>131</v>
      </c>
    </row>
    <row r="1889" spans="2:65" s="1" customFormat="1" ht="22.5" customHeight="1">
      <c r="B1889" s="160"/>
      <c r="C1889" s="212" t="s">
        <v>2364</v>
      </c>
      <c r="D1889" s="212" t="s">
        <v>632</v>
      </c>
      <c r="E1889" s="213" t="s">
        <v>2365</v>
      </c>
      <c r="F1889" s="214" t="s">
        <v>2366</v>
      </c>
      <c r="G1889" s="215" t="s">
        <v>256</v>
      </c>
      <c r="H1889" s="216">
        <v>3</v>
      </c>
      <c r="I1889" s="217"/>
      <c r="J1889" s="218">
        <f>ROUND(I1889*H1889,2)</f>
        <v>0</v>
      </c>
      <c r="K1889" s="214" t="s">
        <v>137</v>
      </c>
      <c r="L1889" s="219"/>
      <c r="M1889" s="220" t="s">
        <v>19</v>
      </c>
      <c r="N1889" s="221" t="s">
        <v>41</v>
      </c>
      <c r="O1889" s="36"/>
      <c r="P1889" s="170">
        <f>O1889*H1889</f>
        <v>0</v>
      </c>
      <c r="Q1889" s="170">
        <v>0.012</v>
      </c>
      <c r="R1889" s="170">
        <f>Q1889*H1889</f>
        <v>0.036000000000000004</v>
      </c>
      <c r="S1889" s="170">
        <v>0</v>
      </c>
      <c r="T1889" s="171">
        <f>S1889*H1889</f>
        <v>0</v>
      </c>
      <c r="AR1889" s="18" t="s">
        <v>385</v>
      </c>
      <c r="AT1889" s="18" t="s">
        <v>632</v>
      </c>
      <c r="AU1889" s="18" t="s">
        <v>77</v>
      </c>
      <c r="AY1889" s="18" t="s">
        <v>131</v>
      </c>
      <c r="BE1889" s="172">
        <f>IF(N1889="základní",J1889,0)</f>
        <v>0</v>
      </c>
      <c r="BF1889" s="172">
        <f>IF(N1889="snížená",J1889,0)</f>
        <v>0</v>
      </c>
      <c r="BG1889" s="172">
        <f>IF(N1889="zákl. přenesená",J1889,0)</f>
        <v>0</v>
      </c>
      <c r="BH1889" s="172">
        <f>IF(N1889="sníž. přenesená",J1889,0)</f>
        <v>0</v>
      </c>
      <c r="BI1889" s="172">
        <f>IF(N1889="nulová",J1889,0)</f>
        <v>0</v>
      </c>
      <c r="BJ1889" s="18" t="s">
        <v>74</v>
      </c>
      <c r="BK1889" s="172">
        <f>ROUND(I1889*H1889,2)</f>
        <v>0</v>
      </c>
      <c r="BL1889" s="18" t="s">
        <v>253</v>
      </c>
      <c r="BM1889" s="18" t="s">
        <v>2367</v>
      </c>
    </row>
    <row r="1890" spans="2:47" s="1" customFormat="1" ht="27">
      <c r="B1890" s="35"/>
      <c r="D1890" s="174" t="s">
        <v>228</v>
      </c>
      <c r="F1890" s="203" t="s">
        <v>2368</v>
      </c>
      <c r="I1890" s="134"/>
      <c r="L1890" s="35"/>
      <c r="M1890" s="64"/>
      <c r="N1890" s="36"/>
      <c r="O1890" s="36"/>
      <c r="P1890" s="36"/>
      <c r="Q1890" s="36"/>
      <c r="R1890" s="36"/>
      <c r="S1890" s="36"/>
      <c r="T1890" s="65"/>
      <c r="AT1890" s="18" t="s">
        <v>228</v>
      </c>
      <c r="AU1890" s="18" t="s">
        <v>77</v>
      </c>
    </row>
    <row r="1891" spans="2:51" s="11" customFormat="1" ht="13.5">
      <c r="B1891" s="173"/>
      <c r="D1891" s="174" t="s">
        <v>140</v>
      </c>
      <c r="E1891" s="175" t="s">
        <v>19</v>
      </c>
      <c r="F1891" s="176" t="s">
        <v>2369</v>
      </c>
      <c r="H1891" s="177" t="s">
        <v>19</v>
      </c>
      <c r="I1891" s="178"/>
      <c r="L1891" s="173"/>
      <c r="M1891" s="179"/>
      <c r="N1891" s="180"/>
      <c r="O1891" s="180"/>
      <c r="P1891" s="180"/>
      <c r="Q1891" s="180"/>
      <c r="R1891" s="180"/>
      <c r="S1891" s="180"/>
      <c r="T1891" s="181"/>
      <c r="AT1891" s="177" t="s">
        <v>140</v>
      </c>
      <c r="AU1891" s="177" t="s">
        <v>77</v>
      </c>
      <c r="AV1891" s="11" t="s">
        <v>74</v>
      </c>
      <c r="AW1891" s="11" t="s">
        <v>34</v>
      </c>
      <c r="AX1891" s="11" t="s">
        <v>70</v>
      </c>
      <c r="AY1891" s="177" t="s">
        <v>131</v>
      </c>
    </row>
    <row r="1892" spans="2:51" s="12" customFormat="1" ht="13.5">
      <c r="B1892" s="182"/>
      <c r="D1892" s="174" t="s">
        <v>140</v>
      </c>
      <c r="E1892" s="183" t="s">
        <v>19</v>
      </c>
      <c r="F1892" s="184" t="s">
        <v>2330</v>
      </c>
      <c r="H1892" s="185">
        <v>3</v>
      </c>
      <c r="I1892" s="186"/>
      <c r="L1892" s="182"/>
      <c r="M1892" s="187"/>
      <c r="N1892" s="188"/>
      <c r="O1892" s="188"/>
      <c r="P1892" s="188"/>
      <c r="Q1892" s="188"/>
      <c r="R1892" s="188"/>
      <c r="S1892" s="188"/>
      <c r="T1892" s="189"/>
      <c r="AT1892" s="183" t="s">
        <v>140</v>
      </c>
      <c r="AU1892" s="183" t="s">
        <v>77</v>
      </c>
      <c r="AV1892" s="12" t="s">
        <v>77</v>
      </c>
      <c r="AW1892" s="12" t="s">
        <v>34</v>
      </c>
      <c r="AX1892" s="12" t="s">
        <v>70</v>
      </c>
      <c r="AY1892" s="183" t="s">
        <v>131</v>
      </c>
    </row>
    <row r="1893" spans="2:51" s="13" customFormat="1" ht="13.5">
      <c r="B1893" s="190"/>
      <c r="D1893" s="191" t="s">
        <v>140</v>
      </c>
      <c r="E1893" s="192" t="s">
        <v>19</v>
      </c>
      <c r="F1893" s="193" t="s">
        <v>143</v>
      </c>
      <c r="H1893" s="194">
        <v>3</v>
      </c>
      <c r="I1893" s="195"/>
      <c r="L1893" s="190"/>
      <c r="M1893" s="196"/>
      <c r="N1893" s="197"/>
      <c r="O1893" s="197"/>
      <c r="P1893" s="197"/>
      <c r="Q1893" s="197"/>
      <c r="R1893" s="197"/>
      <c r="S1893" s="197"/>
      <c r="T1893" s="198"/>
      <c r="AT1893" s="199" t="s">
        <v>140</v>
      </c>
      <c r="AU1893" s="199" t="s">
        <v>77</v>
      </c>
      <c r="AV1893" s="13" t="s">
        <v>138</v>
      </c>
      <c r="AW1893" s="13" t="s">
        <v>34</v>
      </c>
      <c r="AX1893" s="13" t="s">
        <v>74</v>
      </c>
      <c r="AY1893" s="199" t="s">
        <v>131</v>
      </c>
    </row>
    <row r="1894" spans="2:65" s="1" customFormat="1" ht="22.5" customHeight="1">
      <c r="B1894" s="160"/>
      <c r="C1894" s="161" t="s">
        <v>2370</v>
      </c>
      <c r="D1894" s="161" t="s">
        <v>133</v>
      </c>
      <c r="E1894" s="162" t="s">
        <v>2371</v>
      </c>
      <c r="F1894" s="163" t="s">
        <v>2372</v>
      </c>
      <c r="G1894" s="164" t="s">
        <v>256</v>
      </c>
      <c r="H1894" s="165">
        <v>2</v>
      </c>
      <c r="I1894" s="166"/>
      <c r="J1894" s="167">
        <f>ROUND(I1894*H1894,2)</f>
        <v>0</v>
      </c>
      <c r="K1894" s="163" t="s">
        <v>137</v>
      </c>
      <c r="L1894" s="35"/>
      <c r="M1894" s="168" t="s">
        <v>19</v>
      </c>
      <c r="N1894" s="169" t="s">
        <v>41</v>
      </c>
      <c r="O1894" s="36"/>
      <c r="P1894" s="170">
        <f>O1894*H1894</f>
        <v>0</v>
      </c>
      <c r="Q1894" s="170">
        <v>0</v>
      </c>
      <c r="R1894" s="170">
        <f>Q1894*H1894</f>
        <v>0</v>
      </c>
      <c r="S1894" s="170">
        <v>0</v>
      </c>
      <c r="T1894" s="171">
        <f>S1894*H1894</f>
        <v>0</v>
      </c>
      <c r="AR1894" s="18" t="s">
        <v>253</v>
      </c>
      <c r="AT1894" s="18" t="s">
        <v>133</v>
      </c>
      <c r="AU1894" s="18" t="s">
        <v>77</v>
      </c>
      <c r="AY1894" s="18" t="s">
        <v>131</v>
      </c>
      <c r="BE1894" s="172">
        <f>IF(N1894="základní",J1894,0)</f>
        <v>0</v>
      </c>
      <c r="BF1894" s="172">
        <f>IF(N1894="snížená",J1894,0)</f>
        <v>0</v>
      </c>
      <c r="BG1894" s="172">
        <f>IF(N1894="zákl. přenesená",J1894,0)</f>
        <v>0</v>
      </c>
      <c r="BH1894" s="172">
        <f>IF(N1894="sníž. přenesená",J1894,0)</f>
        <v>0</v>
      </c>
      <c r="BI1894" s="172">
        <f>IF(N1894="nulová",J1894,0)</f>
        <v>0</v>
      </c>
      <c r="BJ1894" s="18" t="s">
        <v>74</v>
      </c>
      <c r="BK1894" s="172">
        <f>ROUND(I1894*H1894,2)</f>
        <v>0</v>
      </c>
      <c r="BL1894" s="18" t="s">
        <v>253</v>
      </c>
      <c r="BM1894" s="18" t="s">
        <v>2373</v>
      </c>
    </row>
    <row r="1895" spans="2:51" s="11" customFormat="1" ht="13.5">
      <c r="B1895" s="173"/>
      <c r="D1895" s="174" t="s">
        <v>140</v>
      </c>
      <c r="E1895" s="175" t="s">
        <v>19</v>
      </c>
      <c r="F1895" s="176" t="s">
        <v>2374</v>
      </c>
      <c r="H1895" s="177" t="s">
        <v>19</v>
      </c>
      <c r="I1895" s="178"/>
      <c r="L1895" s="173"/>
      <c r="M1895" s="179"/>
      <c r="N1895" s="180"/>
      <c r="O1895" s="180"/>
      <c r="P1895" s="180"/>
      <c r="Q1895" s="180"/>
      <c r="R1895" s="180"/>
      <c r="S1895" s="180"/>
      <c r="T1895" s="181"/>
      <c r="AT1895" s="177" t="s">
        <v>140</v>
      </c>
      <c r="AU1895" s="177" t="s">
        <v>77</v>
      </c>
      <c r="AV1895" s="11" t="s">
        <v>74</v>
      </c>
      <c r="AW1895" s="11" t="s">
        <v>34</v>
      </c>
      <c r="AX1895" s="11" t="s">
        <v>70</v>
      </c>
      <c r="AY1895" s="177" t="s">
        <v>131</v>
      </c>
    </row>
    <row r="1896" spans="2:51" s="12" customFormat="1" ht="13.5">
      <c r="B1896" s="182"/>
      <c r="D1896" s="174" t="s">
        <v>140</v>
      </c>
      <c r="E1896" s="183" t="s">
        <v>19</v>
      </c>
      <c r="F1896" s="184" t="s">
        <v>77</v>
      </c>
      <c r="H1896" s="185">
        <v>2</v>
      </c>
      <c r="I1896" s="186"/>
      <c r="L1896" s="182"/>
      <c r="M1896" s="187"/>
      <c r="N1896" s="188"/>
      <c r="O1896" s="188"/>
      <c r="P1896" s="188"/>
      <c r="Q1896" s="188"/>
      <c r="R1896" s="188"/>
      <c r="S1896" s="188"/>
      <c r="T1896" s="189"/>
      <c r="AT1896" s="183" t="s">
        <v>140</v>
      </c>
      <c r="AU1896" s="183" t="s">
        <v>77</v>
      </c>
      <c r="AV1896" s="12" t="s">
        <v>77</v>
      </c>
      <c r="AW1896" s="12" t="s">
        <v>34</v>
      </c>
      <c r="AX1896" s="12" t="s">
        <v>70</v>
      </c>
      <c r="AY1896" s="183" t="s">
        <v>131</v>
      </c>
    </row>
    <row r="1897" spans="2:51" s="13" customFormat="1" ht="13.5">
      <c r="B1897" s="190"/>
      <c r="D1897" s="191" t="s">
        <v>140</v>
      </c>
      <c r="E1897" s="192" t="s">
        <v>19</v>
      </c>
      <c r="F1897" s="193" t="s">
        <v>143</v>
      </c>
      <c r="H1897" s="194">
        <v>2</v>
      </c>
      <c r="I1897" s="195"/>
      <c r="L1897" s="190"/>
      <c r="M1897" s="196"/>
      <c r="N1897" s="197"/>
      <c r="O1897" s="197"/>
      <c r="P1897" s="197"/>
      <c r="Q1897" s="197"/>
      <c r="R1897" s="197"/>
      <c r="S1897" s="197"/>
      <c r="T1897" s="198"/>
      <c r="AT1897" s="199" t="s">
        <v>140</v>
      </c>
      <c r="AU1897" s="199" t="s">
        <v>77</v>
      </c>
      <c r="AV1897" s="13" t="s">
        <v>138</v>
      </c>
      <c r="AW1897" s="13" t="s">
        <v>34</v>
      </c>
      <c r="AX1897" s="13" t="s">
        <v>74</v>
      </c>
      <c r="AY1897" s="199" t="s">
        <v>131</v>
      </c>
    </row>
    <row r="1898" spans="2:65" s="1" customFormat="1" ht="22.5" customHeight="1">
      <c r="B1898" s="160"/>
      <c r="C1898" s="161" t="s">
        <v>2375</v>
      </c>
      <c r="D1898" s="161" t="s">
        <v>133</v>
      </c>
      <c r="E1898" s="162" t="s">
        <v>2376</v>
      </c>
      <c r="F1898" s="163" t="s">
        <v>2377</v>
      </c>
      <c r="G1898" s="164" t="s">
        <v>2378</v>
      </c>
      <c r="H1898" s="165">
        <v>14.719</v>
      </c>
      <c r="I1898" s="166"/>
      <c r="J1898" s="167">
        <f>ROUND(I1898*H1898,2)</f>
        <v>0</v>
      </c>
      <c r="K1898" s="163" t="s">
        <v>137</v>
      </c>
      <c r="L1898" s="35"/>
      <c r="M1898" s="168" t="s">
        <v>19</v>
      </c>
      <c r="N1898" s="169" t="s">
        <v>41</v>
      </c>
      <c r="O1898" s="36"/>
      <c r="P1898" s="170">
        <f>O1898*H1898</f>
        <v>0</v>
      </c>
      <c r="Q1898" s="170">
        <v>7E-05</v>
      </c>
      <c r="R1898" s="170">
        <f>Q1898*H1898</f>
        <v>0.0010303299999999999</v>
      </c>
      <c r="S1898" s="170">
        <v>0</v>
      </c>
      <c r="T1898" s="171">
        <f>S1898*H1898</f>
        <v>0</v>
      </c>
      <c r="AR1898" s="18" t="s">
        <v>253</v>
      </c>
      <c r="AT1898" s="18" t="s">
        <v>133</v>
      </c>
      <c r="AU1898" s="18" t="s">
        <v>77</v>
      </c>
      <c r="AY1898" s="18" t="s">
        <v>131</v>
      </c>
      <c r="BE1898" s="172">
        <f>IF(N1898="základní",J1898,0)</f>
        <v>0</v>
      </c>
      <c r="BF1898" s="172">
        <f>IF(N1898="snížená",J1898,0)</f>
        <v>0</v>
      </c>
      <c r="BG1898" s="172">
        <f>IF(N1898="zákl. přenesená",J1898,0)</f>
        <v>0</v>
      </c>
      <c r="BH1898" s="172">
        <f>IF(N1898="sníž. přenesená",J1898,0)</f>
        <v>0</v>
      </c>
      <c r="BI1898" s="172">
        <f>IF(N1898="nulová",J1898,0)</f>
        <v>0</v>
      </c>
      <c r="BJ1898" s="18" t="s">
        <v>74</v>
      </c>
      <c r="BK1898" s="172">
        <f>ROUND(I1898*H1898,2)</f>
        <v>0</v>
      </c>
      <c r="BL1898" s="18" t="s">
        <v>253</v>
      </c>
      <c r="BM1898" s="18" t="s">
        <v>2379</v>
      </c>
    </row>
    <row r="1899" spans="2:47" s="1" customFormat="1" ht="13.5">
      <c r="B1899" s="35"/>
      <c r="D1899" s="174" t="s">
        <v>228</v>
      </c>
      <c r="F1899" s="203" t="s">
        <v>2380</v>
      </c>
      <c r="I1899" s="134"/>
      <c r="L1899" s="35"/>
      <c r="M1899" s="64"/>
      <c r="N1899" s="36"/>
      <c r="O1899" s="36"/>
      <c r="P1899" s="36"/>
      <c r="Q1899" s="36"/>
      <c r="R1899" s="36"/>
      <c r="S1899" s="36"/>
      <c r="T1899" s="65"/>
      <c r="AT1899" s="18" t="s">
        <v>228</v>
      </c>
      <c r="AU1899" s="18" t="s">
        <v>77</v>
      </c>
    </row>
    <row r="1900" spans="2:51" s="11" customFormat="1" ht="13.5">
      <c r="B1900" s="173"/>
      <c r="D1900" s="174" t="s">
        <v>140</v>
      </c>
      <c r="E1900" s="175" t="s">
        <v>19</v>
      </c>
      <c r="F1900" s="176" t="s">
        <v>2381</v>
      </c>
      <c r="H1900" s="177" t="s">
        <v>19</v>
      </c>
      <c r="I1900" s="178"/>
      <c r="L1900" s="173"/>
      <c r="M1900" s="179"/>
      <c r="N1900" s="180"/>
      <c r="O1900" s="180"/>
      <c r="P1900" s="180"/>
      <c r="Q1900" s="180"/>
      <c r="R1900" s="180"/>
      <c r="S1900" s="180"/>
      <c r="T1900" s="181"/>
      <c r="AT1900" s="177" t="s">
        <v>140</v>
      </c>
      <c r="AU1900" s="177" t="s">
        <v>77</v>
      </c>
      <c r="AV1900" s="11" t="s">
        <v>74</v>
      </c>
      <c r="AW1900" s="11" t="s">
        <v>34</v>
      </c>
      <c r="AX1900" s="11" t="s">
        <v>70</v>
      </c>
      <c r="AY1900" s="177" t="s">
        <v>131</v>
      </c>
    </row>
    <row r="1901" spans="2:51" s="12" customFormat="1" ht="13.5">
      <c r="B1901" s="182"/>
      <c r="D1901" s="174" t="s">
        <v>140</v>
      </c>
      <c r="E1901" s="183" t="s">
        <v>19</v>
      </c>
      <c r="F1901" s="184" t="s">
        <v>2382</v>
      </c>
      <c r="H1901" s="185">
        <v>14.719</v>
      </c>
      <c r="I1901" s="186"/>
      <c r="L1901" s="182"/>
      <c r="M1901" s="187"/>
      <c r="N1901" s="188"/>
      <c r="O1901" s="188"/>
      <c r="P1901" s="188"/>
      <c r="Q1901" s="188"/>
      <c r="R1901" s="188"/>
      <c r="S1901" s="188"/>
      <c r="T1901" s="189"/>
      <c r="AT1901" s="183" t="s">
        <v>140</v>
      </c>
      <c r="AU1901" s="183" t="s">
        <v>77</v>
      </c>
      <c r="AV1901" s="12" t="s">
        <v>77</v>
      </c>
      <c r="AW1901" s="12" t="s">
        <v>34</v>
      </c>
      <c r="AX1901" s="12" t="s">
        <v>70</v>
      </c>
      <c r="AY1901" s="183" t="s">
        <v>131</v>
      </c>
    </row>
    <row r="1902" spans="2:51" s="13" customFormat="1" ht="13.5">
      <c r="B1902" s="190"/>
      <c r="D1902" s="191" t="s">
        <v>140</v>
      </c>
      <c r="E1902" s="192" t="s">
        <v>19</v>
      </c>
      <c r="F1902" s="193" t="s">
        <v>143</v>
      </c>
      <c r="H1902" s="194">
        <v>14.719</v>
      </c>
      <c r="I1902" s="195"/>
      <c r="L1902" s="190"/>
      <c r="M1902" s="196"/>
      <c r="N1902" s="197"/>
      <c r="O1902" s="197"/>
      <c r="P1902" s="197"/>
      <c r="Q1902" s="197"/>
      <c r="R1902" s="197"/>
      <c r="S1902" s="197"/>
      <c r="T1902" s="198"/>
      <c r="AT1902" s="199" t="s">
        <v>140</v>
      </c>
      <c r="AU1902" s="199" t="s">
        <v>77</v>
      </c>
      <c r="AV1902" s="13" t="s">
        <v>138</v>
      </c>
      <c r="AW1902" s="13" t="s">
        <v>34</v>
      </c>
      <c r="AX1902" s="13" t="s">
        <v>74</v>
      </c>
      <c r="AY1902" s="199" t="s">
        <v>131</v>
      </c>
    </row>
    <row r="1903" spans="2:65" s="1" customFormat="1" ht="22.5" customHeight="1">
      <c r="B1903" s="160"/>
      <c r="C1903" s="212" t="s">
        <v>2383</v>
      </c>
      <c r="D1903" s="212" t="s">
        <v>632</v>
      </c>
      <c r="E1903" s="213" t="s">
        <v>2384</v>
      </c>
      <c r="F1903" s="214" t="s">
        <v>2385</v>
      </c>
      <c r="G1903" s="215" t="s">
        <v>2378</v>
      </c>
      <c r="H1903" s="216">
        <v>16.927</v>
      </c>
      <c r="I1903" s="217"/>
      <c r="J1903" s="218">
        <f>ROUND(I1903*H1903,2)</f>
        <v>0</v>
      </c>
      <c r="K1903" s="214" t="s">
        <v>19</v>
      </c>
      <c r="L1903" s="219"/>
      <c r="M1903" s="220" t="s">
        <v>19</v>
      </c>
      <c r="N1903" s="221" t="s">
        <v>41</v>
      </c>
      <c r="O1903" s="36"/>
      <c r="P1903" s="170">
        <f>O1903*H1903</f>
        <v>0</v>
      </c>
      <c r="Q1903" s="170">
        <v>0</v>
      </c>
      <c r="R1903" s="170">
        <f>Q1903*H1903</f>
        <v>0</v>
      </c>
      <c r="S1903" s="170">
        <v>0</v>
      </c>
      <c r="T1903" s="171">
        <f>S1903*H1903</f>
        <v>0</v>
      </c>
      <c r="AR1903" s="18" t="s">
        <v>385</v>
      </c>
      <c r="AT1903" s="18" t="s">
        <v>632</v>
      </c>
      <c r="AU1903" s="18" t="s">
        <v>77</v>
      </c>
      <c r="AY1903" s="18" t="s">
        <v>131</v>
      </c>
      <c r="BE1903" s="172">
        <f>IF(N1903="základní",J1903,0)</f>
        <v>0</v>
      </c>
      <c r="BF1903" s="172">
        <f>IF(N1903="snížená",J1903,0)</f>
        <v>0</v>
      </c>
      <c r="BG1903" s="172">
        <f>IF(N1903="zákl. přenesená",J1903,0)</f>
        <v>0</v>
      </c>
      <c r="BH1903" s="172">
        <f>IF(N1903="sníž. přenesená",J1903,0)</f>
        <v>0</v>
      </c>
      <c r="BI1903" s="172">
        <f>IF(N1903="nulová",J1903,0)</f>
        <v>0</v>
      </c>
      <c r="BJ1903" s="18" t="s">
        <v>74</v>
      </c>
      <c r="BK1903" s="172">
        <f>ROUND(I1903*H1903,2)</f>
        <v>0</v>
      </c>
      <c r="BL1903" s="18" t="s">
        <v>253</v>
      </c>
      <c r="BM1903" s="18" t="s">
        <v>2386</v>
      </c>
    </row>
    <row r="1904" spans="2:47" s="1" customFormat="1" ht="13.5">
      <c r="B1904" s="35"/>
      <c r="D1904" s="174" t="s">
        <v>228</v>
      </c>
      <c r="F1904" s="203" t="s">
        <v>2300</v>
      </c>
      <c r="I1904" s="134"/>
      <c r="L1904" s="35"/>
      <c r="M1904" s="64"/>
      <c r="N1904" s="36"/>
      <c r="O1904" s="36"/>
      <c r="P1904" s="36"/>
      <c r="Q1904" s="36"/>
      <c r="R1904" s="36"/>
      <c r="S1904" s="36"/>
      <c r="T1904" s="65"/>
      <c r="AT1904" s="18" t="s">
        <v>228</v>
      </c>
      <c r="AU1904" s="18" t="s">
        <v>77</v>
      </c>
    </row>
    <row r="1905" spans="2:51" s="11" customFormat="1" ht="13.5">
      <c r="B1905" s="173"/>
      <c r="D1905" s="174" t="s">
        <v>140</v>
      </c>
      <c r="E1905" s="175" t="s">
        <v>19</v>
      </c>
      <c r="F1905" s="176" t="s">
        <v>2387</v>
      </c>
      <c r="H1905" s="177" t="s">
        <v>19</v>
      </c>
      <c r="I1905" s="178"/>
      <c r="L1905" s="173"/>
      <c r="M1905" s="179"/>
      <c r="N1905" s="180"/>
      <c r="O1905" s="180"/>
      <c r="P1905" s="180"/>
      <c r="Q1905" s="180"/>
      <c r="R1905" s="180"/>
      <c r="S1905" s="180"/>
      <c r="T1905" s="181"/>
      <c r="AT1905" s="177" t="s">
        <v>140</v>
      </c>
      <c r="AU1905" s="177" t="s">
        <v>77</v>
      </c>
      <c r="AV1905" s="11" t="s">
        <v>74</v>
      </c>
      <c r="AW1905" s="11" t="s">
        <v>34</v>
      </c>
      <c r="AX1905" s="11" t="s">
        <v>70</v>
      </c>
      <c r="AY1905" s="177" t="s">
        <v>131</v>
      </c>
    </row>
    <row r="1906" spans="2:51" s="12" customFormat="1" ht="13.5">
      <c r="B1906" s="182"/>
      <c r="D1906" s="174" t="s">
        <v>140</v>
      </c>
      <c r="E1906" s="183" t="s">
        <v>19</v>
      </c>
      <c r="F1906" s="184" t="s">
        <v>2382</v>
      </c>
      <c r="H1906" s="185">
        <v>14.719</v>
      </c>
      <c r="I1906" s="186"/>
      <c r="L1906" s="182"/>
      <c r="M1906" s="187"/>
      <c r="N1906" s="188"/>
      <c r="O1906" s="188"/>
      <c r="P1906" s="188"/>
      <c r="Q1906" s="188"/>
      <c r="R1906" s="188"/>
      <c r="S1906" s="188"/>
      <c r="T1906" s="189"/>
      <c r="AT1906" s="183" t="s">
        <v>140</v>
      </c>
      <c r="AU1906" s="183" t="s">
        <v>77</v>
      </c>
      <c r="AV1906" s="12" t="s">
        <v>77</v>
      </c>
      <c r="AW1906" s="12" t="s">
        <v>34</v>
      </c>
      <c r="AX1906" s="12" t="s">
        <v>70</v>
      </c>
      <c r="AY1906" s="183" t="s">
        <v>131</v>
      </c>
    </row>
    <row r="1907" spans="2:51" s="11" customFormat="1" ht="13.5">
      <c r="B1907" s="173"/>
      <c r="D1907" s="174" t="s">
        <v>140</v>
      </c>
      <c r="E1907" s="175" t="s">
        <v>19</v>
      </c>
      <c r="F1907" s="176" t="s">
        <v>1567</v>
      </c>
      <c r="H1907" s="177" t="s">
        <v>19</v>
      </c>
      <c r="I1907" s="178"/>
      <c r="L1907" s="173"/>
      <c r="M1907" s="179"/>
      <c r="N1907" s="180"/>
      <c r="O1907" s="180"/>
      <c r="P1907" s="180"/>
      <c r="Q1907" s="180"/>
      <c r="R1907" s="180"/>
      <c r="S1907" s="180"/>
      <c r="T1907" s="181"/>
      <c r="AT1907" s="177" t="s">
        <v>140</v>
      </c>
      <c r="AU1907" s="177" t="s">
        <v>77</v>
      </c>
      <c r="AV1907" s="11" t="s">
        <v>74</v>
      </c>
      <c r="AW1907" s="11" t="s">
        <v>34</v>
      </c>
      <c r="AX1907" s="11" t="s">
        <v>70</v>
      </c>
      <c r="AY1907" s="177" t="s">
        <v>131</v>
      </c>
    </row>
    <row r="1908" spans="2:51" s="12" customFormat="1" ht="13.5">
      <c r="B1908" s="182"/>
      <c r="D1908" s="174" t="s">
        <v>140</v>
      </c>
      <c r="E1908" s="183" t="s">
        <v>19</v>
      </c>
      <c r="F1908" s="184" t="s">
        <v>2388</v>
      </c>
      <c r="H1908" s="185">
        <v>2.208</v>
      </c>
      <c r="I1908" s="186"/>
      <c r="L1908" s="182"/>
      <c r="M1908" s="187"/>
      <c r="N1908" s="188"/>
      <c r="O1908" s="188"/>
      <c r="P1908" s="188"/>
      <c r="Q1908" s="188"/>
      <c r="R1908" s="188"/>
      <c r="S1908" s="188"/>
      <c r="T1908" s="189"/>
      <c r="AT1908" s="183" t="s">
        <v>140</v>
      </c>
      <c r="AU1908" s="183" t="s">
        <v>77</v>
      </c>
      <c r="AV1908" s="12" t="s">
        <v>77</v>
      </c>
      <c r="AW1908" s="12" t="s">
        <v>34</v>
      </c>
      <c r="AX1908" s="12" t="s">
        <v>70</v>
      </c>
      <c r="AY1908" s="183" t="s">
        <v>131</v>
      </c>
    </row>
    <row r="1909" spans="2:51" s="13" customFormat="1" ht="13.5">
      <c r="B1909" s="190"/>
      <c r="D1909" s="191" t="s">
        <v>140</v>
      </c>
      <c r="E1909" s="192" t="s">
        <v>19</v>
      </c>
      <c r="F1909" s="193" t="s">
        <v>143</v>
      </c>
      <c r="H1909" s="194">
        <v>16.927</v>
      </c>
      <c r="I1909" s="195"/>
      <c r="L1909" s="190"/>
      <c r="M1909" s="196"/>
      <c r="N1909" s="197"/>
      <c r="O1909" s="197"/>
      <c r="P1909" s="197"/>
      <c r="Q1909" s="197"/>
      <c r="R1909" s="197"/>
      <c r="S1909" s="197"/>
      <c r="T1909" s="198"/>
      <c r="AT1909" s="199" t="s">
        <v>140</v>
      </c>
      <c r="AU1909" s="199" t="s">
        <v>77</v>
      </c>
      <c r="AV1909" s="13" t="s">
        <v>138</v>
      </c>
      <c r="AW1909" s="13" t="s">
        <v>34</v>
      </c>
      <c r="AX1909" s="13" t="s">
        <v>74</v>
      </c>
      <c r="AY1909" s="199" t="s">
        <v>131</v>
      </c>
    </row>
    <row r="1910" spans="2:65" s="1" customFormat="1" ht="22.5" customHeight="1">
      <c r="B1910" s="160"/>
      <c r="C1910" s="161" t="s">
        <v>2389</v>
      </c>
      <c r="D1910" s="161" t="s">
        <v>133</v>
      </c>
      <c r="E1910" s="162" t="s">
        <v>2390</v>
      </c>
      <c r="F1910" s="163" t="s">
        <v>2391</v>
      </c>
      <c r="G1910" s="164" t="s">
        <v>2378</v>
      </c>
      <c r="H1910" s="165">
        <v>45.228</v>
      </c>
      <c r="I1910" s="166"/>
      <c r="J1910" s="167">
        <f>ROUND(I1910*H1910,2)</f>
        <v>0</v>
      </c>
      <c r="K1910" s="163" t="s">
        <v>137</v>
      </c>
      <c r="L1910" s="35"/>
      <c r="M1910" s="168" t="s">
        <v>19</v>
      </c>
      <c r="N1910" s="169" t="s">
        <v>41</v>
      </c>
      <c r="O1910" s="36"/>
      <c r="P1910" s="170">
        <f>O1910*H1910</f>
        <v>0</v>
      </c>
      <c r="Q1910" s="170">
        <v>5E-05</v>
      </c>
      <c r="R1910" s="170">
        <f>Q1910*H1910</f>
        <v>0.0022614</v>
      </c>
      <c r="S1910" s="170">
        <v>0</v>
      </c>
      <c r="T1910" s="171">
        <f>S1910*H1910</f>
        <v>0</v>
      </c>
      <c r="AR1910" s="18" t="s">
        <v>253</v>
      </c>
      <c r="AT1910" s="18" t="s">
        <v>133</v>
      </c>
      <c r="AU1910" s="18" t="s">
        <v>77</v>
      </c>
      <c r="AY1910" s="18" t="s">
        <v>131</v>
      </c>
      <c r="BE1910" s="172">
        <f>IF(N1910="základní",J1910,0)</f>
        <v>0</v>
      </c>
      <c r="BF1910" s="172">
        <f>IF(N1910="snížená",J1910,0)</f>
        <v>0</v>
      </c>
      <c r="BG1910" s="172">
        <f>IF(N1910="zákl. přenesená",J1910,0)</f>
        <v>0</v>
      </c>
      <c r="BH1910" s="172">
        <f>IF(N1910="sníž. přenesená",J1910,0)</f>
        <v>0</v>
      </c>
      <c r="BI1910" s="172">
        <f>IF(N1910="nulová",J1910,0)</f>
        <v>0</v>
      </c>
      <c r="BJ1910" s="18" t="s">
        <v>74</v>
      </c>
      <c r="BK1910" s="172">
        <f>ROUND(I1910*H1910,2)</f>
        <v>0</v>
      </c>
      <c r="BL1910" s="18" t="s">
        <v>253</v>
      </c>
      <c r="BM1910" s="18" t="s">
        <v>2392</v>
      </c>
    </row>
    <row r="1911" spans="2:47" s="1" customFormat="1" ht="13.5">
      <c r="B1911" s="35"/>
      <c r="D1911" s="174" t="s">
        <v>228</v>
      </c>
      <c r="F1911" s="203" t="s">
        <v>2393</v>
      </c>
      <c r="I1911" s="134"/>
      <c r="L1911" s="35"/>
      <c r="M1911" s="64"/>
      <c r="N1911" s="36"/>
      <c r="O1911" s="36"/>
      <c r="P1911" s="36"/>
      <c r="Q1911" s="36"/>
      <c r="R1911" s="36"/>
      <c r="S1911" s="36"/>
      <c r="T1911" s="65"/>
      <c r="AT1911" s="18" t="s">
        <v>228</v>
      </c>
      <c r="AU1911" s="18" t="s">
        <v>77</v>
      </c>
    </row>
    <row r="1912" spans="2:51" s="11" customFormat="1" ht="13.5">
      <c r="B1912" s="173"/>
      <c r="D1912" s="174" t="s">
        <v>140</v>
      </c>
      <c r="E1912" s="175" t="s">
        <v>19</v>
      </c>
      <c r="F1912" s="176" t="s">
        <v>2394</v>
      </c>
      <c r="H1912" s="177" t="s">
        <v>19</v>
      </c>
      <c r="I1912" s="178"/>
      <c r="L1912" s="173"/>
      <c r="M1912" s="179"/>
      <c r="N1912" s="180"/>
      <c r="O1912" s="180"/>
      <c r="P1912" s="180"/>
      <c r="Q1912" s="180"/>
      <c r="R1912" s="180"/>
      <c r="S1912" s="180"/>
      <c r="T1912" s="181"/>
      <c r="AT1912" s="177" t="s">
        <v>140</v>
      </c>
      <c r="AU1912" s="177" t="s">
        <v>77</v>
      </c>
      <c r="AV1912" s="11" t="s">
        <v>74</v>
      </c>
      <c r="AW1912" s="11" t="s">
        <v>34</v>
      </c>
      <c r="AX1912" s="11" t="s">
        <v>70</v>
      </c>
      <c r="AY1912" s="177" t="s">
        <v>131</v>
      </c>
    </row>
    <row r="1913" spans="2:51" s="11" customFormat="1" ht="13.5">
      <c r="B1913" s="173"/>
      <c r="D1913" s="174" t="s">
        <v>140</v>
      </c>
      <c r="E1913" s="175" t="s">
        <v>19</v>
      </c>
      <c r="F1913" s="176" t="s">
        <v>2395</v>
      </c>
      <c r="H1913" s="177" t="s">
        <v>19</v>
      </c>
      <c r="I1913" s="178"/>
      <c r="L1913" s="173"/>
      <c r="M1913" s="179"/>
      <c r="N1913" s="180"/>
      <c r="O1913" s="180"/>
      <c r="P1913" s="180"/>
      <c r="Q1913" s="180"/>
      <c r="R1913" s="180"/>
      <c r="S1913" s="180"/>
      <c r="T1913" s="181"/>
      <c r="AT1913" s="177" t="s">
        <v>140</v>
      </c>
      <c r="AU1913" s="177" t="s">
        <v>77</v>
      </c>
      <c r="AV1913" s="11" t="s">
        <v>74</v>
      </c>
      <c r="AW1913" s="11" t="s">
        <v>34</v>
      </c>
      <c r="AX1913" s="11" t="s">
        <v>70</v>
      </c>
      <c r="AY1913" s="177" t="s">
        <v>131</v>
      </c>
    </row>
    <row r="1914" spans="2:51" s="12" customFormat="1" ht="13.5">
      <c r="B1914" s="182"/>
      <c r="D1914" s="174" t="s">
        <v>140</v>
      </c>
      <c r="E1914" s="183" t="s">
        <v>19</v>
      </c>
      <c r="F1914" s="184" t="s">
        <v>2396</v>
      </c>
      <c r="H1914" s="185">
        <v>33.3</v>
      </c>
      <c r="I1914" s="186"/>
      <c r="L1914" s="182"/>
      <c r="M1914" s="187"/>
      <c r="N1914" s="188"/>
      <c r="O1914" s="188"/>
      <c r="P1914" s="188"/>
      <c r="Q1914" s="188"/>
      <c r="R1914" s="188"/>
      <c r="S1914" s="188"/>
      <c r="T1914" s="189"/>
      <c r="AT1914" s="183" t="s">
        <v>140</v>
      </c>
      <c r="AU1914" s="183" t="s">
        <v>77</v>
      </c>
      <c r="AV1914" s="12" t="s">
        <v>77</v>
      </c>
      <c r="AW1914" s="12" t="s">
        <v>34</v>
      </c>
      <c r="AX1914" s="12" t="s">
        <v>70</v>
      </c>
      <c r="AY1914" s="183" t="s">
        <v>131</v>
      </c>
    </row>
    <row r="1915" spans="2:51" s="11" customFormat="1" ht="13.5">
      <c r="B1915" s="173"/>
      <c r="D1915" s="174" t="s">
        <v>140</v>
      </c>
      <c r="E1915" s="175" t="s">
        <v>19</v>
      </c>
      <c r="F1915" s="176" t="s">
        <v>2397</v>
      </c>
      <c r="H1915" s="177" t="s">
        <v>19</v>
      </c>
      <c r="I1915" s="178"/>
      <c r="L1915" s="173"/>
      <c r="M1915" s="179"/>
      <c r="N1915" s="180"/>
      <c r="O1915" s="180"/>
      <c r="P1915" s="180"/>
      <c r="Q1915" s="180"/>
      <c r="R1915" s="180"/>
      <c r="S1915" s="180"/>
      <c r="T1915" s="181"/>
      <c r="AT1915" s="177" t="s">
        <v>140</v>
      </c>
      <c r="AU1915" s="177" t="s">
        <v>77</v>
      </c>
      <c r="AV1915" s="11" t="s">
        <v>74</v>
      </c>
      <c r="AW1915" s="11" t="s">
        <v>34</v>
      </c>
      <c r="AX1915" s="11" t="s">
        <v>70</v>
      </c>
      <c r="AY1915" s="177" t="s">
        <v>131</v>
      </c>
    </row>
    <row r="1916" spans="2:51" s="12" customFormat="1" ht="13.5">
      <c r="B1916" s="182"/>
      <c r="D1916" s="174" t="s">
        <v>140</v>
      </c>
      <c r="E1916" s="183" t="s">
        <v>19</v>
      </c>
      <c r="F1916" s="184" t="s">
        <v>2398</v>
      </c>
      <c r="H1916" s="185">
        <v>6.029</v>
      </c>
      <c r="I1916" s="186"/>
      <c r="L1916" s="182"/>
      <c r="M1916" s="187"/>
      <c r="N1916" s="188"/>
      <c r="O1916" s="188"/>
      <c r="P1916" s="188"/>
      <c r="Q1916" s="188"/>
      <c r="R1916" s="188"/>
      <c r="S1916" s="188"/>
      <c r="T1916" s="189"/>
      <c r="AT1916" s="183" t="s">
        <v>140</v>
      </c>
      <c r="AU1916" s="183" t="s">
        <v>77</v>
      </c>
      <c r="AV1916" s="12" t="s">
        <v>77</v>
      </c>
      <c r="AW1916" s="12" t="s">
        <v>34</v>
      </c>
      <c r="AX1916" s="12" t="s">
        <v>70</v>
      </c>
      <c r="AY1916" s="183" t="s">
        <v>131</v>
      </c>
    </row>
    <row r="1917" spans="2:51" s="11" customFormat="1" ht="13.5">
      <c r="B1917" s="173"/>
      <c r="D1917" s="174" t="s">
        <v>140</v>
      </c>
      <c r="E1917" s="175" t="s">
        <v>19</v>
      </c>
      <c r="F1917" s="176" t="s">
        <v>1567</v>
      </c>
      <c r="H1917" s="177" t="s">
        <v>19</v>
      </c>
      <c r="I1917" s="178"/>
      <c r="L1917" s="173"/>
      <c r="M1917" s="179"/>
      <c r="N1917" s="180"/>
      <c r="O1917" s="180"/>
      <c r="P1917" s="180"/>
      <c r="Q1917" s="180"/>
      <c r="R1917" s="180"/>
      <c r="S1917" s="180"/>
      <c r="T1917" s="181"/>
      <c r="AT1917" s="177" t="s">
        <v>140</v>
      </c>
      <c r="AU1917" s="177" t="s">
        <v>77</v>
      </c>
      <c r="AV1917" s="11" t="s">
        <v>74</v>
      </c>
      <c r="AW1917" s="11" t="s">
        <v>34</v>
      </c>
      <c r="AX1917" s="11" t="s">
        <v>70</v>
      </c>
      <c r="AY1917" s="177" t="s">
        <v>131</v>
      </c>
    </row>
    <row r="1918" spans="2:51" s="12" customFormat="1" ht="13.5">
      <c r="B1918" s="182"/>
      <c r="D1918" s="174" t="s">
        <v>140</v>
      </c>
      <c r="E1918" s="183" t="s">
        <v>19</v>
      </c>
      <c r="F1918" s="184" t="s">
        <v>2399</v>
      </c>
      <c r="H1918" s="185">
        <v>5.899</v>
      </c>
      <c r="I1918" s="186"/>
      <c r="L1918" s="182"/>
      <c r="M1918" s="187"/>
      <c r="N1918" s="188"/>
      <c r="O1918" s="188"/>
      <c r="P1918" s="188"/>
      <c r="Q1918" s="188"/>
      <c r="R1918" s="188"/>
      <c r="S1918" s="188"/>
      <c r="T1918" s="189"/>
      <c r="AT1918" s="183" t="s">
        <v>140</v>
      </c>
      <c r="AU1918" s="183" t="s">
        <v>77</v>
      </c>
      <c r="AV1918" s="12" t="s">
        <v>77</v>
      </c>
      <c r="AW1918" s="12" t="s">
        <v>34</v>
      </c>
      <c r="AX1918" s="12" t="s">
        <v>70</v>
      </c>
      <c r="AY1918" s="183" t="s">
        <v>131</v>
      </c>
    </row>
    <row r="1919" spans="2:51" s="13" customFormat="1" ht="13.5">
      <c r="B1919" s="190"/>
      <c r="D1919" s="191" t="s">
        <v>140</v>
      </c>
      <c r="E1919" s="192" t="s">
        <v>19</v>
      </c>
      <c r="F1919" s="193" t="s">
        <v>143</v>
      </c>
      <c r="H1919" s="194">
        <v>45.228</v>
      </c>
      <c r="I1919" s="195"/>
      <c r="L1919" s="190"/>
      <c r="M1919" s="196"/>
      <c r="N1919" s="197"/>
      <c r="O1919" s="197"/>
      <c r="P1919" s="197"/>
      <c r="Q1919" s="197"/>
      <c r="R1919" s="197"/>
      <c r="S1919" s="197"/>
      <c r="T1919" s="198"/>
      <c r="AT1919" s="199" t="s">
        <v>140</v>
      </c>
      <c r="AU1919" s="199" t="s">
        <v>77</v>
      </c>
      <c r="AV1919" s="13" t="s">
        <v>138</v>
      </c>
      <c r="AW1919" s="13" t="s">
        <v>34</v>
      </c>
      <c r="AX1919" s="13" t="s">
        <v>74</v>
      </c>
      <c r="AY1919" s="199" t="s">
        <v>131</v>
      </c>
    </row>
    <row r="1920" spans="2:65" s="1" customFormat="1" ht="22.5" customHeight="1">
      <c r="B1920" s="160"/>
      <c r="C1920" s="212" t="s">
        <v>2400</v>
      </c>
      <c r="D1920" s="212" t="s">
        <v>632</v>
      </c>
      <c r="E1920" s="213" t="s">
        <v>2401</v>
      </c>
      <c r="F1920" s="214" t="s">
        <v>2402</v>
      </c>
      <c r="G1920" s="215" t="s">
        <v>2378</v>
      </c>
      <c r="H1920" s="216">
        <v>45.228</v>
      </c>
      <c r="I1920" s="217"/>
      <c r="J1920" s="218">
        <f>ROUND(I1920*H1920,2)</f>
        <v>0</v>
      </c>
      <c r="K1920" s="214" t="s">
        <v>19</v>
      </c>
      <c r="L1920" s="219"/>
      <c r="M1920" s="220" t="s">
        <v>19</v>
      </c>
      <c r="N1920" s="221" t="s">
        <v>41</v>
      </c>
      <c r="O1920" s="36"/>
      <c r="P1920" s="170">
        <f>O1920*H1920</f>
        <v>0</v>
      </c>
      <c r="Q1920" s="170">
        <v>0</v>
      </c>
      <c r="R1920" s="170">
        <f>Q1920*H1920</f>
        <v>0</v>
      </c>
      <c r="S1920" s="170">
        <v>0</v>
      </c>
      <c r="T1920" s="171">
        <f>S1920*H1920</f>
        <v>0</v>
      </c>
      <c r="AR1920" s="18" t="s">
        <v>385</v>
      </c>
      <c r="AT1920" s="18" t="s">
        <v>632</v>
      </c>
      <c r="AU1920" s="18" t="s">
        <v>77</v>
      </c>
      <c r="AY1920" s="18" t="s">
        <v>131</v>
      </c>
      <c r="BE1920" s="172">
        <f>IF(N1920="základní",J1920,0)</f>
        <v>0</v>
      </c>
      <c r="BF1920" s="172">
        <f>IF(N1920="snížená",J1920,0)</f>
        <v>0</v>
      </c>
      <c r="BG1920" s="172">
        <f>IF(N1920="zákl. přenesená",J1920,0)</f>
        <v>0</v>
      </c>
      <c r="BH1920" s="172">
        <f>IF(N1920="sníž. přenesená",J1920,0)</f>
        <v>0</v>
      </c>
      <c r="BI1920" s="172">
        <f>IF(N1920="nulová",J1920,0)</f>
        <v>0</v>
      </c>
      <c r="BJ1920" s="18" t="s">
        <v>74</v>
      </c>
      <c r="BK1920" s="172">
        <f>ROUND(I1920*H1920,2)</f>
        <v>0</v>
      </c>
      <c r="BL1920" s="18" t="s">
        <v>253</v>
      </c>
      <c r="BM1920" s="18" t="s">
        <v>2403</v>
      </c>
    </row>
    <row r="1921" spans="2:51" s="11" customFormat="1" ht="13.5">
      <c r="B1921" s="173"/>
      <c r="D1921" s="174" t="s">
        <v>140</v>
      </c>
      <c r="E1921" s="175" t="s">
        <v>19</v>
      </c>
      <c r="F1921" s="176" t="s">
        <v>2404</v>
      </c>
      <c r="H1921" s="177" t="s">
        <v>19</v>
      </c>
      <c r="I1921" s="178"/>
      <c r="L1921" s="173"/>
      <c r="M1921" s="179"/>
      <c r="N1921" s="180"/>
      <c r="O1921" s="180"/>
      <c r="P1921" s="180"/>
      <c r="Q1921" s="180"/>
      <c r="R1921" s="180"/>
      <c r="S1921" s="180"/>
      <c r="T1921" s="181"/>
      <c r="AT1921" s="177" t="s">
        <v>140</v>
      </c>
      <c r="AU1921" s="177" t="s">
        <v>77</v>
      </c>
      <c r="AV1921" s="11" t="s">
        <v>74</v>
      </c>
      <c r="AW1921" s="11" t="s">
        <v>34</v>
      </c>
      <c r="AX1921" s="11" t="s">
        <v>70</v>
      </c>
      <c r="AY1921" s="177" t="s">
        <v>131</v>
      </c>
    </row>
    <row r="1922" spans="2:51" s="12" customFormat="1" ht="13.5">
      <c r="B1922" s="182"/>
      <c r="D1922" s="174" t="s">
        <v>140</v>
      </c>
      <c r="E1922" s="183" t="s">
        <v>19</v>
      </c>
      <c r="F1922" s="184" t="s">
        <v>2405</v>
      </c>
      <c r="H1922" s="185">
        <v>45.228</v>
      </c>
      <c r="I1922" s="186"/>
      <c r="L1922" s="182"/>
      <c r="M1922" s="187"/>
      <c r="N1922" s="188"/>
      <c r="O1922" s="188"/>
      <c r="P1922" s="188"/>
      <c r="Q1922" s="188"/>
      <c r="R1922" s="188"/>
      <c r="S1922" s="188"/>
      <c r="T1922" s="189"/>
      <c r="AT1922" s="183" t="s">
        <v>140</v>
      </c>
      <c r="AU1922" s="183" t="s">
        <v>77</v>
      </c>
      <c r="AV1922" s="12" t="s">
        <v>77</v>
      </c>
      <c r="AW1922" s="12" t="s">
        <v>34</v>
      </c>
      <c r="AX1922" s="12" t="s">
        <v>70</v>
      </c>
      <c r="AY1922" s="183" t="s">
        <v>131</v>
      </c>
    </row>
    <row r="1923" spans="2:51" s="13" customFormat="1" ht="13.5">
      <c r="B1923" s="190"/>
      <c r="D1923" s="191" t="s">
        <v>140</v>
      </c>
      <c r="E1923" s="192" t="s">
        <v>19</v>
      </c>
      <c r="F1923" s="193" t="s">
        <v>143</v>
      </c>
      <c r="H1923" s="194">
        <v>45.228</v>
      </c>
      <c r="I1923" s="195"/>
      <c r="L1923" s="190"/>
      <c r="M1923" s="196"/>
      <c r="N1923" s="197"/>
      <c r="O1923" s="197"/>
      <c r="P1923" s="197"/>
      <c r="Q1923" s="197"/>
      <c r="R1923" s="197"/>
      <c r="S1923" s="197"/>
      <c r="T1923" s="198"/>
      <c r="AT1923" s="199" t="s">
        <v>140</v>
      </c>
      <c r="AU1923" s="199" t="s">
        <v>77</v>
      </c>
      <c r="AV1923" s="13" t="s">
        <v>138</v>
      </c>
      <c r="AW1923" s="13" t="s">
        <v>34</v>
      </c>
      <c r="AX1923" s="13" t="s">
        <v>74</v>
      </c>
      <c r="AY1923" s="199" t="s">
        <v>131</v>
      </c>
    </row>
    <row r="1924" spans="2:65" s="1" customFormat="1" ht="22.5" customHeight="1">
      <c r="B1924" s="160"/>
      <c r="C1924" s="161" t="s">
        <v>2406</v>
      </c>
      <c r="D1924" s="161" t="s">
        <v>133</v>
      </c>
      <c r="E1924" s="162" t="s">
        <v>2407</v>
      </c>
      <c r="F1924" s="163" t="s">
        <v>2408</v>
      </c>
      <c r="G1924" s="164" t="s">
        <v>1035</v>
      </c>
      <c r="H1924" s="224"/>
      <c r="I1924" s="166"/>
      <c r="J1924" s="167">
        <f>ROUND(I1924*H1924,2)</f>
        <v>0</v>
      </c>
      <c r="K1924" s="163" t="s">
        <v>137</v>
      </c>
      <c r="L1924" s="35"/>
      <c r="M1924" s="168" t="s">
        <v>19</v>
      </c>
      <c r="N1924" s="169" t="s">
        <v>41</v>
      </c>
      <c r="O1924" s="36"/>
      <c r="P1924" s="170">
        <f>O1924*H1924</f>
        <v>0</v>
      </c>
      <c r="Q1924" s="170">
        <v>0</v>
      </c>
      <c r="R1924" s="170">
        <f>Q1924*H1924</f>
        <v>0</v>
      </c>
      <c r="S1924" s="170">
        <v>0</v>
      </c>
      <c r="T1924" s="171">
        <f>S1924*H1924</f>
        <v>0</v>
      </c>
      <c r="AR1924" s="18" t="s">
        <v>253</v>
      </c>
      <c r="AT1924" s="18" t="s">
        <v>133</v>
      </c>
      <c r="AU1924" s="18" t="s">
        <v>77</v>
      </c>
      <c r="AY1924" s="18" t="s">
        <v>131</v>
      </c>
      <c r="BE1924" s="172">
        <f>IF(N1924="základní",J1924,0)</f>
        <v>0</v>
      </c>
      <c r="BF1924" s="172">
        <f>IF(N1924="snížená",J1924,0)</f>
        <v>0</v>
      </c>
      <c r="BG1924" s="172">
        <f>IF(N1924="zákl. přenesená",J1924,0)</f>
        <v>0</v>
      </c>
      <c r="BH1924" s="172">
        <f>IF(N1924="sníž. přenesená",J1924,0)</f>
        <v>0</v>
      </c>
      <c r="BI1924" s="172">
        <f>IF(N1924="nulová",J1924,0)</f>
        <v>0</v>
      </c>
      <c r="BJ1924" s="18" t="s">
        <v>74</v>
      </c>
      <c r="BK1924" s="172">
        <f>ROUND(I1924*H1924,2)</f>
        <v>0</v>
      </c>
      <c r="BL1924" s="18" t="s">
        <v>253</v>
      </c>
      <c r="BM1924" s="18" t="s">
        <v>2409</v>
      </c>
    </row>
    <row r="1925" spans="2:63" s="10" customFormat="1" ht="29.25" customHeight="1">
      <c r="B1925" s="146"/>
      <c r="D1925" s="157" t="s">
        <v>69</v>
      </c>
      <c r="E1925" s="158" t="s">
        <v>2410</v>
      </c>
      <c r="F1925" s="158" t="s">
        <v>2411</v>
      </c>
      <c r="I1925" s="149"/>
      <c r="J1925" s="159">
        <f>BK1925</f>
        <v>0</v>
      </c>
      <c r="L1925" s="146"/>
      <c r="M1925" s="151"/>
      <c r="N1925" s="152"/>
      <c r="O1925" s="152"/>
      <c r="P1925" s="153">
        <f>SUM(P1926:P1933)</f>
        <v>0</v>
      </c>
      <c r="Q1925" s="152"/>
      <c r="R1925" s="153">
        <f>SUM(R1926:R1933)</f>
        <v>0.14237999999999998</v>
      </c>
      <c r="S1925" s="152"/>
      <c r="T1925" s="154">
        <f>SUM(T1926:T1933)</f>
        <v>0</v>
      </c>
      <c r="AR1925" s="147" t="s">
        <v>77</v>
      </c>
      <c r="AT1925" s="155" t="s">
        <v>69</v>
      </c>
      <c r="AU1925" s="155" t="s">
        <v>74</v>
      </c>
      <c r="AY1925" s="147" t="s">
        <v>131</v>
      </c>
      <c r="BK1925" s="156">
        <f>SUM(BK1926:BK1933)</f>
        <v>0</v>
      </c>
    </row>
    <row r="1926" spans="2:65" s="1" customFormat="1" ht="22.5" customHeight="1">
      <c r="B1926" s="160"/>
      <c r="C1926" s="161" t="s">
        <v>2412</v>
      </c>
      <c r="D1926" s="161" t="s">
        <v>133</v>
      </c>
      <c r="E1926" s="162" t="s">
        <v>2413</v>
      </c>
      <c r="F1926" s="163" t="s">
        <v>2414</v>
      </c>
      <c r="G1926" s="164" t="s">
        <v>212</v>
      </c>
      <c r="H1926" s="165">
        <v>126</v>
      </c>
      <c r="I1926" s="166"/>
      <c r="J1926" s="167">
        <f>ROUND(I1926*H1926,2)</f>
        <v>0</v>
      </c>
      <c r="K1926" s="163" t="s">
        <v>137</v>
      </c>
      <c r="L1926" s="35"/>
      <c r="M1926" s="168" t="s">
        <v>19</v>
      </c>
      <c r="N1926" s="169" t="s">
        <v>41</v>
      </c>
      <c r="O1926" s="36"/>
      <c r="P1926" s="170">
        <f>O1926*H1926</f>
        <v>0</v>
      </c>
      <c r="Q1926" s="170">
        <v>0.00113</v>
      </c>
      <c r="R1926" s="170">
        <f>Q1926*H1926</f>
        <v>0.14237999999999998</v>
      </c>
      <c r="S1926" s="170">
        <v>0</v>
      </c>
      <c r="T1926" s="171">
        <f>S1926*H1926</f>
        <v>0</v>
      </c>
      <c r="AR1926" s="18" t="s">
        <v>253</v>
      </c>
      <c r="AT1926" s="18" t="s">
        <v>133</v>
      </c>
      <c r="AU1926" s="18" t="s">
        <v>77</v>
      </c>
      <c r="AY1926" s="18" t="s">
        <v>131</v>
      </c>
      <c r="BE1926" s="172">
        <f>IF(N1926="základní",J1926,0)</f>
        <v>0</v>
      </c>
      <c r="BF1926" s="172">
        <f>IF(N1926="snížená",J1926,0)</f>
        <v>0</v>
      </c>
      <c r="BG1926" s="172">
        <f>IF(N1926="zákl. přenesená",J1926,0)</f>
        <v>0</v>
      </c>
      <c r="BH1926" s="172">
        <f>IF(N1926="sníž. přenesená",J1926,0)</f>
        <v>0</v>
      </c>
      <c r="BI1926" s="172">
        <f>IF(N1926="nulová",J1926,0)</f>
        <v>0</v>
      </c>
      <c r="BJ1926" s="18" t="s">
        <v>74</v>
      </c>
      <c r="BK1926" s="172">
        <f>ROUND(I1926*H1926,2)</f>
        <v>0</v>
      </c>
      <c r="BL1926" s="18" t="s">
        <v>253</v>
      </c>
      <c r="BM1926" s="18" t="s">
        <v>2415</v>
      </c>
    </row>
    <row r="1927" spans="2:47" s="1" customFormat="1" ht="13.5">
      <c r="B1927" s="35"/>
      <c r="D1927" s="174" t="s">
        <v>228</v>
      </c>
      <c r="F1927" s="203" t="s">
        <v>2416</v>
      </c>
      <c r="I1927" s="134"/>
      <c r="L1927" s="35"/>
      <c r="M1927" s="64"/>
      <c r="N1927" s="36"/>
      <c r="O1927" s="36"/>
      <c r="P1927" s="36"/>
      <c r="Q1927" s="36"/>
      <c r="R1927" s="36"/>
      <c r="S1927" s="36"/>
      <c r="T1927" s="65"/>
      <c r="AT1927" s="18" t="s">
        <v>228</v>
      </c>
      <c r="AU1927" s="18" t="s">
        <v>77</v>
      </c>
    </row>
    <row r="1928" spans="2:51" s="11" customFormat="1" ht="13.5">
      <c r="B1928" s="173"/>
      <c r="D1928" s="174" t="s">
        <v>140</v>
      </c>
      <c r="E1928" s="175" t="s">
        <v>19</v>
      </c>
      <c r="F1928" s="176" t="s">
        <v>2417</v>
      </c>
      <c r="H1928" s="177" t="s">
        <v>19</v>
      </c>
      <c r="I1928" s="178"/>
      <c r="L1928" s="173"/>
      <c r="M1928" s="179"/>
      <c r="N1928" s="180"/>
      <c r="O1928" s="180"/>
      <c r="P1928" s="180"/>
      <c r="Q1928" s="180"/>
      <c r="R1928" s="180"/>
      <c r="S1928" s="180"/>
      <c r="T1928" s="181"/>
      <c r="AT1928" s="177" t="s">
        <v>140</v>
      </c>
      <c r="AU1928" s="177" t="s">
        <v>77</v>
      </c>
      <c r="AV1928" s="11" t="s">
        <v>74</v>
      </c>
      <c r="AW1928" s="11" t="s">
        <v>34</v>
      </c>
      <c r="AX1928" s="11" t="s">
        <v>70</v>
      </c>
      <c r="AY1928" s="177" t="s">
        <v>131</v>
      </c>
    </row>
    <row r="1929" spans="2:51" s="12" customFormat="1" ht="13.5">
      <c r="B1929" s="182"/>
      <c r="D1929" s="174" t="s">
        <v>140</v>
      </c>
      <c r="E1929" s="183" t="s">
        <v>19</v>
      </c>
      <c r="F1929" s="184" t="s">
        <v>805</v>
      </c>
      <c r="H1929" s="185">
        <v>60.05</v>
      </c>
      <c r="I1929" s="186"/>
      <c r="L1929" s="182"/>
      <c r="M1929" s="187"/>
      <c r="N1929" s="188"/>
      <c r="O1929" s="188"/>
      <c r="P1929" s="188"/>
      <c r="Q1929" s="188"/>
      <c r="R1929" s="188"/>
      <c r="S1929" s="188"/>
      <c r="T1929" s="189"/>
      <c r="AT1929" s="183" t="s">
        <v>140</v>
      </c>
      <c r="AU1929" s="183" t="s">
        <v>77</v>
      </c>
      <c r="AV1929" s="12" t="s">
        <v>77</v>
      </c>
      <c r="AW1929" s="12" t="s">
        <v>34</v>
      </c>
      <c r="AX1929" s="12" t="s">
        <v>70</v>
      </c>
      <c r="AY1929" s="183" t="s">
        <v>131</v>
      </c>
    </row>
    <row r="1930" spans="2:51" s="11" customFormat="1" ht="13.5">
      <c r="B1930" s="173"/>
      <c r="D1930" s="174" t="s">
        <v>140</v>
      </c>
      <c r="E1930" s="175" t="s">
        <v>19</v>
      </c>
      <c r="F1930" s="176" t="s">
        <v>2418</v>
      </c>
      <c r="H1930" s="177" t="s">
        <v>19</v>
      </c>
      <c r="I1930" s="178"/>
      <c r="L1930" s="173"/>
      <c r="M1930" s="179"/>
      <c r="N1930" s="180"/>
      <c r="O1930" s="180"/>
      <c r="P1930" s="180"/>
      <c r="Q1930" s="180"/>
      <c r="R1930" s="180"/>
      <c r="S1930" s="180"/>
      <c r="T1930" s="181"/>
      <c r="AT1930" s="177" t="s">
        <v>140</v>
      </c>
      <c r="AU1930" s="177" t="s">
        <v>77</v>
      </c>
      <c r="AV1930" s="11" t="s">
        <v>74</v>
      </c>
      <c r="AW1930" s="11" t="s">
        <v>34</v>
      </c>
      <c r="AX1930" s="11" t="s">
        <v>70</v>
      </c>
      <c r="AY1930" s="177" t="s">
        <v>131</v>
      </c>
    </row>
    <row r="1931" spans="2:51" s="12" customFormat="1" ht="13.5">
      <c r="B1931" s="182"/>
      <c r="D1931" s="174" t="s">
        <v>140</v>
      </c>
      <c r="E1931" s="183" t="s">
        <v>19</v>
      </c>
      <c r="F1931" s="184" t="s">
        <v>559</v>
      </c>
      <c r="H1931" s="185">
        <v>65.95</v>
      </c>
      <c r="I1931" s="186"/>
      <c r="L1931" s="182"/>
      <c r="M1931" s="187"/>
      <c r="N1931" s="188"/>
      <c r="O1931" s="188"/>
      <c r="P1931" s="188"/>
      <c r="Q1931" s="188"/>
      <c r="R1931" s="188"/>
      <c r="S1931" s="188"/>
      <c r="T1931" s="189"/>
      <c r="AT1931" s="183" t="s">
        <v>140</v>
      </c>
      <c r="AU1931" s="183" t="s">
        <v>77</v>
      </c>
      <c r="AV1931" s="12" t="s">
        <v>77</v>
      </c>
      <c r="AW1931" s="12" t="s">
        <v>34</v>
      </c>
      <c r="AX1931" s="12" t="s">
        <v>70</v>
      </c>
      <c r="AY1931" s="183" t="s">
        <v>131</v>
      </c>
    </row>
    <row r="1932" spans="2:51" s="13" customFormat="1" ht="13.5">
      <c r="B1932" s="190"/>
      <c r="D1932" s="191" t="s">
        <v>140</v>
      </c>
      <c r="E1932" s="192" t="s">
        <v>19</v>
      </c>
      <c r="F1932" s="193" t="s">
        <v>143</v>
      </c>
      <c r="H1932" s="194">
        <v>126</v>
      </c>
      <c r="I1932" s="195"/>
      <c r="L1932" s="190"/>
      <c r="M1932" s="196"/>
      <c r="N1932" s="197"/>
      <c r="O1932" s="197"/>
      <c r="P1932" s="197"/>
      <c r="Q1932" s="197"/>
      <c r="R1932" s="197"/>
      <c r="S1932" s="197"/>
      <c r="T1932" s="198"/>
      <c r="AT1932" s="199" t="s">
        <v>140</v>
      </c>
      <c r="AU1932" s="199" t="s">
        <v>77</v>
      </c>
      <c r="AV1932" s="13" t="s">
        <v>138</v>
      </c>
      <c r="AW1932" s="13" t="s">
        <v>34</v>
      </c>
      <c r="AX1932" s="13" t="s">
        <v>74</v>
      </c>
      <c r="AY1932" s="199" t="s">
        <v>131</v>
      </c>
    </row>
    <row r="1933" spans="2:65" s="1" customFormat="1" ht="22.5" customHeight="1">
      <c r="B1933" s="160"/>
      <c r="C1933" s="161" t="s">
        <v>2419</v>
      </c>
      <c r="D1933" s="161" t="s">
        <v>133</v>
      </c>
      <c r="E1933" s="162" t="s">
        <v>2420</v>
      </c>
      <c r="F1933" s="163" t="s">
        <v>2421</v>
      </c>
      <c r="G1933" s="164" t="s">
        <v>1035</v>
      </c>
      <c r="H1933" s="224"/>
      <c r="I1933" s="166"/>
      <c r="J1933" s="167">
        <f>ROUND(I1933*H1933,2)</f>
        <v>0</v>
      </c>
      <c r="K1933" s="163" t="s">
        <v>137</v>
      </c>
      <c r="L1933" s="35"/>
      <c r="M1933" s="168" t="s">
        <v>19</v>
      </c>
      <c r="N1933" s="169" t="s">
        <v>41</v>
      </c>
      <c r="O1933" s="36"/>
      <c r="P1933" s="170">
        <f>O1933*H1933</f>
        <v>0</v>
      </c>
      <c r="Q1933" s="170">
        <v>0</v>
      </c>
      <c r="R1933" s="170">
        <f>Q1933*H1933</f>
        <v>0</v>
      </c>
      <c r="S1933" s="170">
        <v>0</v>
      </c>
      <c r="T1933" s="171">
        <f>S1933*H1933</f>
        <v>0</v>
      </c>
      <c r="AR1933" s="18" t="s">
        <v>253</v>
      </c>
      <c r="AT1933" s="18" t="s">
        <v>133</v>
      </c>
      <c r="AU1933" s="18" t="s">
        <v>77</v>
      </c>
      <c r="AY1933" s="18" t="s">
        <v>131</v>
      </c>
      <c r="BE1933" s="172">
        <f>IF(N1933="základní",J1933,0)</f>
        <v>0</v>
      </c>
      <c r="BF1933" s="172">
        <f>IF(N1933="snížená",J1933,0)</f>
        <v>0</v>
      </c>
      <c r="BG1933" s="172">
        <f>IF(N1933="zákl. přenesená",J1933,0)</f>
        <v>0</v>
      </c>
      <c r="BH1933" s="172">
        <f>IF(N1933="sníž. přenesená",J1933,0)</f>
        <v>0</v>
      </c>
      <c r="BI1933" s="172">
        <f>IF(N1933="nulová",J1933,0)</f>
        <v>0</v>
      </c>
      <c r="BJ1933" s="18" t="s">
        <v>74</v>
      </c>
      <c r="BK1933" s="172">
        <f>ROUND(I1933*H1933,2)</f>
        <v>0</v>
      </c>
      <c r="BL1933" s="18" t="s">
        <v>253</v>
      </c>
      <c r="BM1933" s="18" t="s">
        <v>2422</v>
      </c>
    </row>
    <row r="1934" spans="2:63" s="10" customFormat="1" ht="29.25" customHeight="1">
      <c r="B1934" s="146"/>
      <c r="D1934" s="157" t="s">
        <v>69</v>
      </c>
      <c r="E1934" s="158" t="s">
        <v>2423</v>
      </c>
      <c r="F1934" s="158" t="s">
        <v>2424</v>
      </c>
      <c r="I1934" s="149"/>
      <c r="J1934" s="159">
        <f>BK1934</f>
        <v>0</v>
      </c>
      <c r="L1934" s="146"/>
      <c r="M1934" s="151"/>
      <c r="N1934" s="152"/>
      <c r="O1934" s="152"/>
      <c r="P1934" s="153">
        <f>SUM(P1935:P1946)</f>
        <v>0</v>
      </c>
      <c r="Q1934" s="152"/>
      <c r="R1934" s="153">
        <f>SUM(R1935:R1946)</f>
        <v>0.01574232</v>
      </c>
      <c r="S1934" s="152"/>
      <c r="T1934" s="154">
        <f>SUM(T1935:T1946)</f>
        <v>0</v>
      </c>
      <c r="AR1934" s="147" t="s">
        <v>77</v>
      </c>
      <c r="AT1934" s="155" t="s">
        <v>69</v>
      </c>
      <c r="AU1934" s="155" t="s">
        <v>74</v>
      </c>
      <c r="AY1934" s="147" t="s">
        <v>131</v>
      </c>
      <c r="BK1934" s="156">
        <f>SUM(BK1935:BK1946)</f>
        <v>0</v>
      </c>
    </row>
    <row r="1935" spans="2:65" s="1" customFormat="1" ht="22.5" customHeight="1">
      <c r="B1935" s="160"/>
      <c r="C1935" s="161" t="s">
        <v>2425</v>
      </c>
      <c r="D1935" s="161" t="s">
        <v>133</v>
      </c>
      <c r="E1935" s="162" t="s">
        <v>2426</v>
      </c>
      <c r="F1935" s="163" t="s">
        <v>2427</v>
      </c>
      <c r="G1935" s="164" t="s">
        <v>212</v>
      </c>
      <c r="H1935" s="165">
        <v>7.5</v>
      </c>
      <c r="I1935" s="166"/>
      <c r="J1935" s="167">
        <f>ROUND(I1935*H1935,2)</f>
        <v>0</v>
      </c>
      <c r="K1935" s="163" t="s">
        <v>137</v>
      </c>
      <c r="L1935" s="35"/>
      <c r="M1935" s="168" t="s">
        <v>19</v>
      </c>
      <c r="N1935" s="169" t="s">
        <v>41</v>
      </c>
      <c r="O1935" s="36"/>
      <c r="P1935" s="170">
        <f>O1935*H1935</f>
        <v>0</v>
      </c>
      <c r="Q1935" s="170">
        <v>0.00066</v>
      </c>
      <c r="R1935" s="170">
        <f>Q1935*H1935</f>
        <v>0.0049499999999999995</v>
      </c>
      <c r="S1935" s="170">
        <v>0</v>
      </c>
      <c r="T1935" s="171">
        <f>S1935*H1935</f>
        <v>0</v>
      </c>
      <c r="AR1935" s="18" t="s">
        <v>253</v>
      </c>
      <c r="AT1935" s="18" t="s">
        <v>133</v>
      </c>
      <c r="AU1935" s="18" t="s">
        <v>77</v>
      </c>
      <c r="AY1935" s="18" t="s">
        <v>131</v>
      </c>
      <c r="BE1935" s="172">
        <f>IF(N1935="základní",J1935,0)</f>
        <v>0</v>
      </c>
      <c r="BF1935" s="172">
        <f>IF(N1935="snížená",J1935,0)</f>
        <v>0</v>
      </c>
      <c r="BG1935" s="172">
        <f>IF(N1935="zákl. přenesená",J1935,0)</f>
        <v>0</v>
      </c>
      <c r="BH1935" s="172">
        <f>IF(N1935="sníž. přenesená",J1935,0)</f>
        <v>0</v>
      </c>
      <c r="BI1935" s="172">
        <f>IF(N1935="nulová",J1935,0)</f>
        <v>0</v>
      </c>
      <c r="BJ1935" s="18" t="s">
        <v>74</v>
      </c>
      <c r="BK1935" s="172">
        <f>ROUND(I1935*H1935,2)</f>
        <v>0</v>
      </c>
      <c r="BL1935" s="18" t="s">
        <v>253</v>
      </c>
      <c r="BM1935" s="18" t="s">
        <v>2428</v>
      </c>
    </row>
    <row r="1936" spans="2:51" s="11" customFormat="1" ht="13.5">
      <c r="B1936" s="173"/>
      <c r="D1936" s="174" t="s">
        <v>140</v>
      </c>
      <c r="E1936" s="175" t="s">
        <v>19</v>
      </c>
      <c r="F1936" s="176" t="s">
        <v>2429</v>
      </c>
      <c r="H1936" s="177" t="s">
        <v>19</v>
      </c>
      <c r="I1936" s="178"/>
      <c r="L1936" s="173"/>
      <c r="M1936" s="179"/>
      <c r="N1936" s="180"/>
      <c r="O1936" s="180"/>
      <c r="P1936" s="180"/>
      <c r="Q1936" s="180"/>
      <c r="R1936" s="180"/>
      <c r="S1936" s="180"/>
      <c r="T1936" s="181"/>
      <c r="AT1936" s="177" t="s">
        <v>140</v>
      </c>
      <c r="AU1936" s="177" t="s">
        <v>77</v>
      </c>
      <c r="AV1936" s="11" t="s">
        <v>74</v>
      </c>
      <c r="AW1936" s="11" t="s">
        <v>34</v>
      </c>
      <c r="AX1936" s="11" t="s">
        <v>70</v>
      </c>
      <c r="AY1936" s="177" t="s">
        <v>131</v>
      </c>
    </row>
    <row r="1937" spans="2:51" s="12" customFormat="1" ht="13.5">
      <c r="B1937" s="182"/>
      <c r="D1937" s="174" t="s">
        <v>140</v>
      </c>
      <c r="E1937" s="183" t="s">
        <v>19</v>
      </c>
      <c r="F1937" s="184" t="s">
        <v>2430</v>
      </c>
      <c r="H1937" s="185">
        <v>7.5</v>
      </c>
      <c r="I1937" s="186"/>
      <c r="L1937" s="182"/>
      <c r="M1937" s="187"/>
      <c r="N1937" s="188"/>
      <c r="O1937" s="188"/>
      <c r="P1937" s="188"/>
      <c r="Q1937" s="188"/>
      <c r="R1937" s="188"/>
      <c r="S1937" s="188"/>
      <c r="T1937" s="189"/>
      <c r="AT1937" s="183" t="s">
        <v>140</v>
      </c>
      <c r="AU1937" s="183" t="s">
        <v>77</v>
      </c>
      <c r="AV1937" s="12" t="s">
        <v>77</v>
      </c>
      <c r="AW1937" s="12" t="s">
        <v>34</v>
      </c>
      <c r="AX1937" s="12" t="s">
        <v>70</v>
      </c>
      <c r="AY1937" s="183" t="s">
        <v>131</v>
      </c>
    </row>
    <row r="1938" spans="2:51" s="13" customFormat="1" ht="13.5">
      <c r="B1938" s="190"/>
      <c r="D1938" s="191" t="s">
        <v>140</v>
      </c>
      <c r="E1938" s="192" t="s">
        <v>19</v>
      </c>
      <c r="F1938" s="193" t="s">
        <v>143</v>
      </c>
      <c r="H1938" s="194">
        <v>7.5</v>
      </c>
      <c r="I1938" s="195"/>
      <c r="L1938" s="190"/>
      <c r="M1938" s="196"/>
      <c r="N1938" s="197"/>
      <c r="O1938" s="197"/>
      <c r="P1938" s="197"/>
      <c r="Q1938" s="197"/>
      <c r="R1938" s="197"/>
      <c r="S1938" s="197"/>
      <c r="T1938" s="198"/>
      <c r="AT1938" s="199" t="s">
        <v>140</v>
      </c>
      <c r="AU1938" s="199" t="s">
        <v>77</v>
      </c>
      <c r="AV1938" s="13" t="s">
        <v>138</v>
      </c>
      <c r="AW1938" s="13" t="s">
        <v>34</v>
      </c>
      <c r="AX1938" s="13" t="s">
        <v>74</v>
      </c>
      <c r="AY1938" s="199" t="s">
        <v>131</v>
      </c>
    </row>
    <row r="1939" spans="2:65" s="1" customFormat="1" ht="22.5" customHeight="1">
      <c r="B1939" s="160"/>
      <c r="C1939" s="161" t="s">
        <v>2431</v>
      </c>
      <c r="D1939" s="161" t="s">
        <v>133</v>
      </c>
      <c r="E1939" s="162" t="s">
        <v>2432</v>
      </c>
      <c r="F1939" s="163" t="s">
        <v>2433</v>
      </c>
      <c r="G1939" s="164" t="s">
        <v>212</v>
      </c>
      <c r="H1939" s="165">
        <v>22.484</v>
      </c>
      <c r="I1939" s="166"/>
      <c r="J1939" s="167">
        <f>ROUND(I1939*H1939,2)</f>
        <v>0</v>
      </c>
      <c r="K1939" s="163" t="s">
        <v>137</v>
      </c>
      <c r="L1939" s="35"/>
      <c r="M1939" s="168" t="s">
        <v>19</v>
      </c>
      <c r="N1939" s="169" t="s">
        <v>41</v>
      </c>
      <c r="O1939" s="36"/>
      <c r="P1939" s="170">
        <f>O1939*H1939</f>
        <v>0</v>
      </c>
      <c r="Q1939" s="170">
        <v>0.00048</v>
      </c>
      <c r="R1939" s="170">
        <f>Q1939*H1939</f>
        <v>0.010792320000000001</v>
      </c>
      <c r="S1939" s="170">
        <v>0</v>
      </c>
      <c r="T1939" s="171">
        <f>S1939*H1939</f>
        <v>0</v>
      </c>
      <c r="AR1939" s="18" t="s">
        <v>253</v>
      </c>
      <c r="AT1939" s="18" t="s">
        <v>133</v>
      </c>
      <c r="AU1939" s="18" t="s">
        <v>77</v>
      </c>
      <c r="AY1939" s="18" t="s">
        <v>131</v>
      </c>
      <c r="BE1939" s="172">
        <f>IF(N1939="základní",J1939,0)</f>
        <v>0</v>
      </c>
      <c r="BF1939" s="172">
        <f>IF(N1939="snížená",J1939,0)</f>
        <v>0</v>
      </c>
      <c r="BG1939" s="172">
        <f>IF(N1939="zákl. přenesená",J1939,0)</f>
        <v>0</v>
      </c>
      <c r="BH1939" s="172">
        <f>IF(N1939="sníž. přenesená",J1939,0)</f>
        <v>0</v>
      </c>
      <c r="BI1939" s="172">
        <f>IF(N1939="nulová",J1939,0)</f>
        <v>0</v>
      </c>
      <c r="BJ1939" s="18" t="s">
        <v>74</v>
      </c>
      <c r="BK1939" s="172">
        <f>ROUND(I1939*H1939,2)</f>
        <v>0</v>
      </c>
      <c r="BL1939" s="18" t="s">
        <v>253</v>
      </c>
      <c r="BM1939" s="18" t="s">
        <v>2434</v>
      </c>
    </row>
    <row r="1940" spans="2:47" s="1" customFormat="1" ht="27">
      <c r="B1940" s="35"/>
      <c r="D1940" s="174" t="s">
        <v>228</v>
      </c>
      <c r="F1940" s="203" t="s">
        <v>2435</v>
      </c>
      <c r="I1940" s="134"/>
      <c r="L1940" s="35"/>
      <c r="M1940" s="64"/>
      <c r="N1940" s="36"/>
      <c r="O1940" s="36"/>
      <c r="P1940" s="36"/>
      <c r="Q1940" s="36"/>
      <c r="R1940" s="36"/>
      <c r="S1940" s="36"/>
      <c r="T1940" s="65"/>
      <c r="AT1940" s="18" t="s">
        <v>228</v>
      </c>
      <c r="AU1940" s="18" t="s">
        <v>77</v>
      </c>
    </row>
    <row r="1941" spans="2:51" s="11" customFormat="1" ht="13.5">
      <c r="B1941" s="173"/>
      <c r="D1941" s="174" t="s">
        <v>140</v>
      </c>
      <c r="E1941" s="175" t="s">
        <v>19</v>
      </c>
      <c r="F1941" s="176" t="s">
        <v>2436</v>
      </c>
      <c r="H1941" s="177" t="s">
        <v>19</v>
      </c>
      <c r="I1941" s="178"/>
      <c r="L1941" s="173"/>
      <c r="M1941" s="179"/>
      <c r="N1941" s="180"/>
      <c r="O1941" s="180"/>
      <c r="P1941" s="180"/>
      <c r="Q1941" s="180"/>
      <c r="R1941" s="180"/>
      <c r="S1941" s="180"/>
      <c r="T1941" s="181"/>
      <c r="AT1941" s="177" t="s">
        <v>140</v>
      </c>
      <c r="AU1941" s="177" t="s">
        <v>77</v>
      </c>
      <c r="AV1941" s="11" t="s">
        <v>74</v>
      </c>
      <c r="AW1941" s="11" t="s">
        <v>34</v>
      </c>
      <c r="AX1941" s="11" t="s">
        <v>70</v>
      </c>
      <c r="AY1941" s="177" t="s">
        <v>131</v>
      </c>
    </row>
    <row r="1942" spans="2:51" s="12" customFormat="1" ht="13.5">
      <c r="B1942" s="182"/>
      <c r="D1942" s="174" t="s">
        <v>140</v>
      </c>
      <c r="E1942" s="183" t="s">
        <v>19</v>
      </c>
      <c r="F1942" s="184" t="s">
        <v>1704</v>
      </c>
      <c r="H1942" s="185">
        <v>8.964</v>
      </c>
      <c r="I1942" s="186"/>
      <c r="L1942" s="182"/>
      <c r="M1942" s="187"/>
      <c r="N1942" s="188"/>
      <c r="O1942" s="188"/>
      <c r="P1942" s="188"/>
      <c r="Q1942" s="188"/>
      <c r="R1942" s="188"/>
      <c r="S1942" s="188"/>
      <c r="T1942" s="189"/>
      <c r="AT1942" s="183" t="s">
        <v>140</v>
      </c>
      <c r="AU1942" s="183" t="s">
        <v>77</v>
      </c>
      <c r="AV1942" s="12" t="s">
        <v>77</v>
      </c>
      <c r="AW1942" s="12" t="s">
        <v>34</v>
      </c>
      <c r="AX1942" s="12" t="s">
        <v>70</v>
      </c>
      <c r="AY1942" s="183" t="s">
        <v>131</v>
      </c>
    </row>
    <row r="1943" spans="2:51" s="12" customFormat="1" ht="13.5">
      <c r="B1943" s="182"/>
      <c r="D1943" s="174" t="s">
        <v>140</v>
      </c>
      <c r="E1943" s="183" t="s">
        <v>19</v>
      </c>
      <c r="F1943" s="184" t="s">
        <v>1705</v>
      </c>
      <c r="H1943" s="185">
        <v>8.64</v>
      </c>
      <c r="I1943" s="186"/>
      <c r="L1943" s="182"/>
      <c r="M1943" s="187"/>
      <c r="N1943" s="188"/>
      <c r="O1943" s="188"/>
      <c r="P1943" s="188"/>
      <c r="Q1943" s="188"/>
      <c r="R1943" s="188"/>
      <c r="S1943" s="188"/>
      <c r="T1943" s="189"/>
      <c r="AT1943" s="183" t="s">
        <v>140</v>
      </c>
      <c r="AU1943" s="183" t="s">
        <v>77</v>
      </c>
      <c r="AV1943" s="12" t="s">
        <v>77</v>
      </c>
      <c r="AW1943" s="12" t="s">
        <v>34</v>
      </c>
      <c r="AX1943" s="12" t="s">
        <v>70</v>
      </c>
      <c r="AY1943" s="183" t="s">
        <v>131</v>
      </c>
    </row>
    <row r="1944" spans="2:51" s="12" customFormat="1" ht="13.5">
      <c r="B1944" s="182"/>
      <c r="D1944" s="174" t="s">
        <v>140</v>
      </c>
      <c r="E1944" s="183" t="s">
        <v>19</v>
      </c>
      <c r="F1944" s="184" t="s">
        <v>1706</v>
      </c>
      <c r="H1944" s="185">
        <v>1.8</v>
      </c>
      <c r="I1944" s="186"/>
      <c r="L1944" s="182"/>
      <c r="M1944" s="187"/>
      <c r="N1944" s="188"/>
      <c r="O1944" s="188"/>
      <c r="P1944" s="188"/>
      <c r="Q1944" s="188"/>
      <c r="R1944" s="188"/>
      <c r="S1944" s="188"/>
      <c r="T1944" s="189"/>
      <c r="AT1944" s="183" t="s">
        <v>140</v>
      </c>
      <c r="AU1944" s="183" t="s">
        <v>77</v>
      </c>
      <c r="AV1944" s="12" t="s">
        <v>77</v>
      </c>
      <c r="AW1944" s="12" t="s">
        <v>34</v>
      </c>
      <c r="AX1944" s="12" t="s">
        <v>70</v>
      </c>
      <c r="AY1944" s="183" t="s">
        <v>131</v>
      </c>
    </row>
    <row r="1945" spans="2:51" s="12" customFormat="1" ht="13.5">
      <c r="B1945" s="182"/>
      <c r="D1945" s="174" t="s">
        <v>140</v>
      </c>
      <c r="E1945" s="183" t="s">
        <v>19</v>
      </c>
      <c r="F1945" s="184" t="s">
        <v>1707</v>
      </c>
      <c r="H1945" s="185">
        <v>3.08</v>
      </c>
      <c r="I1945" s="186"/>
      <c r="L1945" s="182"/>
      <c r="M1945" s="187"/>
      <c r="N1945" s="188"/>
      <c r="O1945" s="188"/>
      <c r="P1945" s="188"/>
      <c r="Q1945" s="188"/>
      <c r="R1945" s="188"/>
      <c r="S1945" s="188"/>
      <c r="T1945" s="189"/>
      <c r="AT1945" s="183" t="s">
        <v>140</v>
      </c>
      <c r="AU1945" s="183" t="s">
        <v>77</v>
      </c>
      <c r="AV1945" s="12" t="s">
        <v>77</v>
      </c>
      <c r="AW1945" s="12" t="s">
        <v>34</v>
      </c>
      <c r="AX1945" s="12" t="s">
        <v>70</v>
      </c>
      <c r="AY1945" s="183" t="s">
        <v>131</v>
      </c>
    </row>
    <row r="1946" spans="2:51" s="13" customFormat="1" ht="13.5">
      <c r="B1946" s="190"/>
      <c r="D1946" s="174" t="s">
        <v>140</v>
      </c>
      <c r="E1946" s="200" t="s">
        <v>19</v>
      </c>
      <c r="F1946" s="201" t="s">
        <v>143</v>
      </c>
      <c r="H1946" s="202">
        <v>22.484</v>
      </c>
      <c r="I1946" s="195"/>
      <c r="L1946" s="190"/>
      <c r="M1946" s="196"/>
      <c r="N1946" s="197"/>
      <c r="O1946" s="197"/>
      <c r="P1946" s="197"/>
      <c r="Q1946" s="197"/>
      <c r="R1946" s="197"/>
      <c r="S1946" s="197"/>
      <c r="T1946" s="198"/>
      <c r="AT1946" s="199" t="s">
        <v>140</v>
      </c>
      <c r="AU1946" s="199" t="s">
        <v>77</v>
      </c>
      <c r="AV1946" s="13" t="s">
        <v>138</v>
      </c>
      <c r="AW1946" s="13" t="s">
        <v>34</v>
      </c>
      <c r="AX1946" s="13" t="s">
        <v>74</v>
      </c>
      <c r="AY1946" s="199" t="s">
        <v>131</v>
      </c>
    </row>
    <row r="1947" spans="2:63" s="10" customFormat="1" ht="29.25" customHeight="1">
      <c r="B1947" s="146"/>
      <c r="D1947" s="157" t="s">
        <v>69</v>
      </c>
      <c r="E1947" s="158" t="s">
        <v>2437</v>
      </c>
      <c r="F1947" s="158" t="s">
        <v>2438</v>
      </c>
      <c r="I1947" s="149"/>
      <c r="J1947" s="159">
        <f>BK1947</f>
        <v>0</v>
      </c>
      <c r="L1947" s="146"/>
      <c r="M1947" s="151"/>
      <c r="N1947" s="152"/>
      <c r="O1947" s="152"/>
      <c r="P1947" s="153">
        <f>SUM(P1948:P1976)</f>
        <v>0</v>
      </c>
      <c r="Q1947" s="152"/>
      <c r="R1947" s="153">
        <f>SUM(R1948:R1976)</f>
        <v>0.13528096</v>
      </c>
      <c r="S1947" s="152"/>
      <c r="T1947" s="154">
        <f>SUM(T1948:T1976)</f>
        <v>0</v>
      </c>
      <c r="AR1947" s="147" t="s">
        <v>77</v>
      </c>
      <c r="AT1947" s="155" t="s">
        <v>69</v>
      </c>
      <c r="AU1947" s="155" t="s">
        <v>74</v>
      </c>
      <c r="AY1947" s="147" t="s">
        <v>131</v>
      </c>
      <c r="BK1947" s="156">
        <f>SUM(BK1948:BK1976)</f>
        <v>0</v>
      </c>
    </row>
    <row r="1948" spans="2:65" s="1" customFormat="1" ht="31.5" customHeight="1">
      <c r="B1948" s="160"/>
      <c r="C1948" s="161" t="s">
        <v>2439</v>
      </c>
      <c r="D1948" s="161" t="s">
        <v>133</v>
      </c>
      <c r="E1948" s="162" t="s">
        <v>2440</v>
      </c>
      <c r="F1948" s="163" t="s">
        <v>2441</v>
      </c>
      <c r="G1948" s="164" t="s">
        <v>212</v>
      </c>
      <c r="H1948" s="165">
        <v>422.753</v>
      </c>
      <c r="I1948" s="166"/>
      <c r="J1948" s="167">
        <f>ROUND(I1948*H1948,2)</f>
        <v>0</v>
      </c>
      <c r="K1948" s="163" t="s">
        <v>137</v>
      </c>
      <c r="L1948" s="35"/>
      <c r="M1948" s="168" t="s">
        <v>19</v>
      </c>
      <c r="N1948" s="169" t="s">
        <v>41</v>
      </c>
      <c r="O1948" s="36"/>
      <c r="P1948" s="170">
        <f>O1948*H1948</f>
        <v>0</v>
      </c>
      <c r="Q1948" s="170">
        <v>0.00032</v>
      </c>
      <c r="R1948" s="170">
        <f>Q1948*H1948</f>
        <v>0.13528096</v>
      </c>
      <c r="S1948" s="170">
        <v>0</v>
      </c>
      <c r="T1948" s="171">
        <f>S1948*H1948</f>
        <v>0</v>
      </c>
      <c r="AR1948" s="18" t="s">
        <v>253</v>
      </c>
      <c r="AT1948" s="18" t="s">
        <v>133</v>
      </c>
      <c r="AU1948" s="18" t="s">
        <v>77</v>
      </c>
      <c r="AY1948" s="18" t="s">
        <v>131</v>
      </c>
      <c r="BE1948" s="172">
        <f>IF(N1948="základní",J1948,0)</f>
        <v>0</v>
      </c>
      <c r="BF1948" s="172">
        <f>IF(N1948="snížená",J1948,0)</f>
        <v>0</v>
      </c>
      <c r="BG1948" s="172">
        <f>IF(N1948="zákl. přenesená",J1948,0)</f>
        <v>0</v>
      </c>
      <c r="BH1948" s="172">
        <f>IF(N1948="sníž. přenesená",J1948,0)</f>
        <v>0</v>
      </c>
      <c r="BI1948" s="172">
        <f>IF(N1948="nulová",J1948,0)</f>
        <v>0</v>
      </c>
      <c r="BJ1948" s="18" t="s">
        <v>74</v>
      </c>
      <c r="BK1948" s="172">
        <f>ROUND(I1948*H1948,2)</f>
        <v>0</v>
      </c>
      <c r="BL1948" s="18" t="s">
        <v>253</v>
      </c>
      <c r="BM1948" s="18" t="s">
        <v>2442</v>
      </c>
    </row>
    <row r="1949" spans="2:51" s="11" customFormat="1" ht="13.5">
      <c r="B1949" s="173"/>
      <c r="D1949" s="174" t="s">
        <v>140</v>
      </c>
      <c r="E1949" s="175" t="s">
        <v>19</v>
      </c>
      <c r="F1949" s="176" t="s">
        <v>2443</v>
      </c>
      <c r="H1949" s="177" t="s">
        <v>19</v>
      </c>
      <c r="I1949" s="178"/>
      <c r="L1949" s="173"/>
      <c r="M1949" s="179"/>
      <c r="N1949" s="180"/>
      <c r="O1949" s="180"/>
      <c r="P1949" s="180"/>
      <c r="Q1949" s="180"/>
      <c r="R1949" s="180"/>
      <c r="S1949" s="180"/>
      <c r="T1949" s="181"/>
      <c r="AT1949" s="177" t="s">
        <v>140</v>
      </c>
      <c r="AU1949" s="177" t="s">
        <v>77</v>
      </c>
      <c r="AV1949" s="11" t="s">
        <v>74</v>
      </c>
      <c r="AW1949" s="11" t="s">
        <v>34</v>
      </c>
      <c r="AX1949" s="11" t="s">
        <v>70</v>
      </c>
      <c r="AY1949" s="177" t="s">
        <v>131</v>
      </c>
    </row>
    <row r="1950" spans="2:51" s="11" customFormat="1" ht="13.5">
      <c r="B1950" s="173"/>
      <c r="D1950" s="174" t="s">
        <v>140</v>
      </c>
      <c r="E1950" s="175" t="s">
        <v>19</v>
      </c>
      <c r="F1950" s="176" t="s">
        <v>558</v>
      </c>
      <c r="H1950" s="177" t="s">
        <v>19</v>
      </c>
      <c r="I1950" s="178"/>
      <c r="L1950" s="173"/>
      <c r="M1950" s="179"/>
      <c r="N1950" s="180"/>
      <c r="O1950" s="180"/>
      <c r="P1950" s="180"/>
      <c r="Q1950" s="180"/>
      <c r="R1950" s="180"/>
      <c r="S1950" s="180"/>
      <c r="T1950" s="181"/>
      <c r="AT1950" s="177" t="s">
        <v>140</v>
      </c>
      <c r="AU1950" s="177" t="s">
        <v>77</v>
      </c>
      <c r="AV1950" s="11" t="s">
        <v>74</v>
      </c>
      <c r="AW1950" s="11" t="s">
        <v>34</v>
      </c>
      <c r="AX1950" s="11" t="s">
        <v>70</v>
      </c>
      <c r="AY1950" s="177" t="s">
        <v>131</v>
      </c>
    </row>
    <row r="1951" spans="2:51" s="12" customFormat="1" ht="13.5">
      <c r="B1951" s="182"/>
      <c r="D1951" s="174" t="s">
        <v>140</v>
      </c>
      <c r="E1951" s="183" t="s">
        <v>19</v>
      </c>
      <c r="F1951" s="184" t="s">
        <v>559</v>
      </c>
      <c r="H1951" s="185">
        <v>65.95</v>
      </c>
      <c r="I1951" s="186"/>
      <c r="L1951" s="182"/>
      <c r="M1951" s="187"/>
      <c r="N1951" s="188"/>
      <c r="O1951" s="188"/>
      <c r="P1951" s="188"/>
      <c r="Q1951" s="188"/>
      <c r="R1951" s="188"/>
      <c r="S1951" s="188"/>
      <c r="T1951" s="189"/>
      <c r="AT1951" s="183" t="s">
        <v>140</v>
      </c>
      <c r="AU1951" s="183" t="s">
        <v>77</v>
      </c>
      <c r="AV1951" s="12" t="s">
        <v>77</v>
      </c>
      <c r="AW1951" s="12" t="s">
        <v>34</v>
      </c>
      <c r="AX1951" s="12" t="s">
        <v>70</v>
      </c>
      <c r="AY1951" s="183" t="s">
        <v>131</v>
      </c>
    </row>
    <row r="1952" spans="2:51" s="11" customFormat="1" ht="13.5">
      <c r="B1952" s="173"/>
      <c r="D1952" s="174" t="s">
        <v>140</v>
      </c>
      <c r="E1952" s="175" t="s">
        <v>19</v>
      </c>
      <c r="F1952" s="176" t="s">
        <v>568</v>
      </c>
      <c r="H1952" s="177" t="s">
        <v>19</v>
      </c>
      <c r="I1952" s="178"/>
      <c r="L1952" s="173"/>
      <c r="M1952" s="179"/>
      <c r="N1952" s="180"/>
      <c r="O1952" s="180"/>
      <c r="P1952" s="180"/>
      <c r="Q1952" s="180"/>
      <c r="R1952" s="180"/>
      <c r="S1952" s="180"/>
      <c r="T1952" s="181"/>
      <c r="AT1952" s="177" t="s">
        <v>140</v>
      </c>
      <c r="AU1952" s="177" t="s">
        <v>77</v>
      </c>
      <c r="AV1952" s="11" t="s">
        <v>74</v>
      </c>
      <c r="AW1952" s="11" t="s">
        <v>34</v>
      </c>
      <c r="AX1952" s="11" t="s">
        <v>70</v>
      </c>
      <c r="AY1952" s="177" t="s">
        <v>131</v>
      </c>
    </row>
    <row r="1953" spans="2:51" s="12" customFormat="1" ht="13.5">
      <c r="B1953" s="182"/>
      <c r="D1953" s="174" t="s">
        <v>140</v>
      </c>
      <c r="E1953" s="183" t="s">
        <v>19</v>
      </c>
      <c r="F1953" s="184" t="s">
        <v>285</v>
      </c>
      <c r="H1953" s="185">
        <v>20</v>
      </c>
      <c r="I1953" s="186"/>
      <c r="L1953" s="182"/>
      <c r="M1953" s="187"/>
      <c r="N1953" s="188"/>
      <c r="O1953" s="188"/>
      <c r="P1953" s="188"/>
      <c r="Q1953" s="188"/>
      <c r="R1953" s="188"/>
      <c r="S1953" s="188"/>
      <c r="T1953" s="189"/>
      <c r="AT1953" s="183" t="s">
        <v>140</v>
      </c>
      <c r="AU1953" s="183" t="s">
        <v>77</v>
      </c>
      <c r="AV1953" s="12" t="s">
        <v>77</v>
      </c>
      <c r="AW1953" s="12" t="s">
        <v>34</v>
      </c>
      <c r="AX1953" s="12" t="s">
        <v>70</v>
      </c>
      <c r="AY1953" s="183" t="s">
        <v>131</v>
      </c>
    </row>
    <row r="1954" spans="2:51" s="11" customFormat="1" ht="13.5">
      <c r="B1954" s="173"/>
      <c r="D1954" s="174" t="s">
        <v>140</v>
      </c>
      <c r="E1954" s="175" t="s">
        <v>19</v>
      </c>
      <c r="F1954" s="176" t="s">
        <v>570</v>
      </c>
      <c r="H1954" s="177" t="s">
        <v>19</v>
      </c>
      <c r="I1954" s="178"/>
      <c r="L1954" s="173"/>
      <c r="M1954" s="179"/>
      <c r="N1954" s="180"/>
      <c r="O1954" s="180"/>
      <c r="P1954" s="180"/>
      <c r="Q1954" s="180"/>
      <c r="R1954" s="180"/>
      <c r="S1954" s="180"/>
      <c r="T1954" s="181"/>
      <c r="AT1954" s="177" t="s">
        <v>140</v>
      </c>
      <c r="AU1954" s="177" t="s">
        <v>77</v>
      </c>
      <c r="AV1954" s="11" t="s">
        <v>74</v>
      </c>
      <c r="AW1954" s="11" t="s">
        <v>34</v>
      </c>
      <c r="AX1954" s="11" t="s">
        <v>70</v>
      </c>
      <c r="AY1954" s="177" t="s">
        <v>131</v>
      </c>
    </row>
    <row r="1955" spans="2:51" s="11" customFormat="1" ht="13.5">
      <c r="B1955" s="173"/>
      <c r="D1955" s="174" t="s">
        <v>140</v>
      </c>
      <c r="E1955" s="175" t="s">
        <v>19</v>
      </c>
      <c r="F1955" s="176" t="s">
        <v>571</v>
      </c>
      <c r="H1955" s="177" t="s">
        <v>19</v>
      </c>
      <c r="I1955" s="178"/>
      <c r="L1955" s="173"/>
      <c r="M1955" s="179"/>
      <c r="N1955" s="180"/>
      <c r="O1955" s="180"/>
      <c r="P1955" s="180"/>
      <c r="Q1955" s="180"/>
      <c r="R1955" s="180"/>
      <c r="S1955" s="180"/>
      <c r="T1955" s="181"/>
      <c r="AT1955" s="177" t="s">
        <v>140</v>
      </c>
      <c r="AU1955" s="177" t="s">
        <v>77</v>
      </c>
      <c r="AV1955" s="11" t="s">
        <v>74</v>
      </c>
      <c r="AW1955" s="11" t="s">
        <v>34</v>
      </c>
      <c r="AX1955" s="11" t="s">
        <v>70</v>
      </c>
      <c r="AY1955" s="177" t="s">
        <v>131</v>
      </c>
    </row>
    <row r="1956" spans="2:51" s="12" customFormat="1" ht="13.5">
      <c r="B1956" s="182"/>
      <c r="D1956" s="174" t="s">
        <v>140</v>
      </c>
      <c r="E1956" s="183" t="s">
        <v>19</v>
      </c>
      <c r="F1956" s="184" t="s">
        <v>572</v>
      </c>
      <c r="H1956" s="185">
        <v>67.43</v>
      </c>
      <c r="I1956" s="186"/>
      <c r="L1956" s="182"/>
      <c r="M1956" s="187"/>
      <c r="N1956" s="188"/>
      <c r="O1956" s="188"/>
      <c r="P1956" s="188"/>
      <c r="Q1956" s="188"/>
      <c r="R1956" s="188"/>
      <c r="S1956" s="188"/>
      <c r="T1956" s="189"/>
      <c r="AT1956" s="183" t="s">
        <v>140</v>
      </c>
      <c r="AU1956" s="183" t="s">
        <v>77</v>
      </c>
      <c r="AV1956" s="12" t="s">
        <v>77</v>
      </c>
      <c r="AW1956" s="12" t="s">
        <v>34</v>
      </c>
      <c r="AX1956" s="12" t="s">
        <v>70</v>
      </c>
      <c r="AY1956" s="183" t="s">
        <v>131</v>
      </c>
    </row>
    <row r="1957" spans="2:51" s="11" customFormat="1" ht="13.5">
      <c r="B1957" s="173"/>
      <c r="D1957" s="174" t="s">
        <v>140</v>
      </c>
      <c r="E1957" s="175" t="s">
        <v>19</v>
      </c>
      <c r="F1957" s="176" t="s">
        <v>575</v>
      </c>
      <c r="H1957" s="177" t="s">
        <v>19</v>
      </c>
      <c r="I1957" s="178"/>
      <c r="L1957" s="173"/>
      <c r="M1957" s="179"/>
      <c r="N1957" s="180"/>
      <c r="O1957" s="180"/>
      <c r="P1957" s="180"/>
      <c r="Q1957" s="180"/>
      <c r="R1957" s="180"/>
      <c r="S1957" s="180"/>
      <c r="T1957" s="181"/>
      <c r="AT1957" s="177" t="s">
        <v>140</v>
      </c>
      <c r="AU1957" s="177" t="s">
        <v>77</v>
      </c>
      <c r="AV1957" s="11" t="s">
        <v>74</v>
      </c>
      <c r="AW1957" s="11" t="s">
        <v>34</v>
      </c>
      <c r="AX1957" s="11" t="s">
        <v>70</v>
      </c>
      <c r="AY1957" s="177" t="s">
        <v>131</v>
      </c>
    </row>
    <row r="1958" spans="2:51" s="12" customFormat="1" ht="13.5">
      <c r="B1958" s="182"/>
      <c r="D1958" s="174" t="s">
        <v>140</v>
      </c>
      <c r="E1958" s="183" t="s">
        <v>19</v>
      </c>
      <c r="F1958" s="184" t="s">
        <v>576</v>
      </c>
      <c r="H1958" s="185">
        <v>40.205</v>
      </c>
      <c r="I1958" s="186"/>
      <c r="L1958" s="182"/>
      <c r="M1958" s="187"/>
      <c r="N1958" s="188"/>
      <c r="O1958" s="188"/>
      <c r="P1958" s="188"/>
      <c r="Q1958" s="188"/>
      <c r="R1958" s="188"/>
      <c r="S1958" s="188"/>
      <c r="T1958" s="189"/>
      <c r="AT1958" s="183" t="s">
        <v>140</v>
      </c>
      <c r="AU1958" s="183" t="s">
        <v>77</v>
      </c>
      <c r="AV1958" s="12" t="s">
        <v>77</v>
      </c>
      <c r="AW1958" s="12" t="s">
        <v>34</v>
      </c>
      <c r="AX1958" s="12" t="s">
        <v>70</v>
      </c>
      <c r="AY1958" s="183" t="s">
        <v>131</v>
      </c>
    </row>
    <row r="1959" spans="2:51" s="11" customFormat="1" ht="13.5">
      <c r="B1959" s="173"/>
      <c r="D1959" s="174" t="s">
        <v>140</v>
      </c>
      <c r="E1959" s="175" t="s">
        <v>19</v>
      </c>
      <c r="F1959" s="176" t="s">
        <v>579</v>
      </c>
      <c r="H1959" s="177" t="s">
        <v>19</v>
      </c>
      <c r="I1959" s="178"/>
      <c r="L1959" s="173"/>
      <c r="M1959" s="179"/>
      <c r="N1959" s="180"/>
      <c r="O1959" s="180"/>
      <c r="P1959" s="180"/>
      <c r="Q1959" s="180"/>
      <c r="R1959" s="180"/>
      <c r="S1959" s="180"/>
      <c r="T1959" s="181"/>
      <c r="AT1959" s="177" t="s">
        <v>140</v>
      </c>
      <c r="AU1959" s="177" t="s">
        <v>77</v>
      </c>
      <c r="AV1959" s="11" t="s">
        <v>74</v>
      </c>
      <c r="AW1959" s="11" t="s">
        <v>34</v>
      </c>
      <c r="AX1959" s="11" t="s">
        <v>70</v>
      </c>
      <c r="AY1959" s="177" t="s">
        <v>131</v>
      </c>
    </row>
    <row r="1960" spans="2:51" s="12" customFormat="1" ht="13.5">
      <c r="B1960" s="182"/>
      <c r="D1960" s="174" t="s">
        <v>140</v>
      </c>
      <c r="E1960" s="183" t="s">
        <v>19</v>
      </c>
      <c r="F1960" s="184" t="s">
        <v>580</v>
      </c>
      <c r="H1960" s="185">
        <v>40.15</v>
      </c>
      <c r="I1960" s="186"/>
      <c r="L1960" s="182"/>
      <c r="M1960" s="187"/>
      <c r="N1960" s="188"/>
      <c r="O1960" s="188"/>
      <c r="P1960" s="188"/>
      <c r="Q1960" s="188"/>
      <c r="R1960" s="188"/>
      <c r="S1960" s="188"/>
      <c r="T1960" s="189"/>
      <c r="AT1960" s="183" t="s">
        <v>140</v>
      </c>
      <c r="AU1960" s="183" t="s">
        <v>77</v>
      </c>
      <c r="AV1960" s="12" t="s">
        <v>77</v>
      </c>
      <c r="AW1960" s="12" t="s">
        <v>34</v>
      </c>
      <c r="AX1960" s="12" t="s">
        <v>70</v>
      </c>
      <c r="AY1960" s="183" t="s">
        <v>131</v>
      </c>
    </row>
    <row r="1961" spans="2:51" s="11" customFormat="1" ht="13.5">
      <c r="B1961" s="173"/>
      <c r="D1961" s="174" t="s">
        <v>140</v>
      </c>
      <c r="E1961" s="175" t="s">
        <v>19</v>
      </c>
      <c r="F1961" s="176" t="s">
        <v>582</v>
      </c>
      <c r="H1961" s="177" t="s">
        <v>19</v>
      </c>
      <c r="I1961" s="178"/>
      <c r="L1961" s="173"/>
      <c r="M1961" s="179"/>
      <c r="N1961" s="180"/>
      <c r="O1961" s="180"/>
      <c r="P1961" s="180"/>
      <c r="Q1961" s="180"/>
      <c r="R1961" s="180"/>
      <c r="S1961" s="180"/>
      <c r="T1961" s="181"/>
      <c r="AT1961" s="177" t="s">
        <v>140</v>
      </c>
      <c r="AU1961" s="177" t="s">
        <v>77</v>
      </c>
      <c r="AV1961" s="11" t="s">
        <v>74</v>
      </c>
      <c r="AW1961" s="11" t="s">
        <v>34</v>
      </c>
      <c r="AX1961" s="11" t="s">
        <v>70</v>
      </c>
      <c r="AY1961" s="177" t="s">
        <v>131</v>
      </c>
    </row>
    <row r="1962" spans="2:51" s="12" customFormat="1" ht="13.5">
      <c r="B1962" s="182"/>
      <c r="D1962" s="174" t="s">
        <v>140</v>
      </c>
      <c r="E1962" s="183" t="s">
        <v>19</v>
      </c>
      <c r="F1962" s="184" t="s">
        <v>583</v>
      </c>
      <c r="H1962" s="185">
        <v>61.875</v>
      </c>
      <c r="I1962" s="186"/>
      <c r="L1962" s="182"/>
      <c r="M1962" s="187"/>
      <c r="N1962" s="188"/>
      <c r="O1962" s="188"/>
      <c r="P1962" s="188"/>
      <c r="Q1962" s="188"/>
      <c r="R1962" s="188"/>
      <c r="S1962" s="188"/>
      <c r="T1962" s="189"/>
      <c r="AT1962" s="183" t="s">
        <v>140</v>
      </c>
      <c r="AU1962" s="183" t="s">
        <v>77</v>
      </c>
      <c r="AV1962" s="12" t="s">
        <v>77</v>
      </c>
      <c r="AW1962" s="12" t="s">
        <v>34</v>
      </c>
      <c r="AX1962" s="12" t="s">
        <v>70</v>
      </c>
      <c r="AY1962" s="183" t="s">
        <v>131</v>
      </c>
    </row>
    <row r="1963" spans="2:51" s="11" customFormat="1" ht="13.5">
      <c r="B1963" s="173"/>
      <c r="D1963" s="174" t="s">
        <v>140</v>
      </c>
      <c r="E1963" s="175" t="s">
        <v>19</v>
      </c>
      <c r="F1963" s="176" t="s">
        <v>586</v>
      </c>
      <c r="H1963" s="177" t="s">
        <v>19</v>
      </c>
      <c r="I1963" s="178"/>
      <c r="L1963" s="173"/>
      <c r="M1963" s="179"/>
      <c r="N1963" s="180"/>
      <c r="O1963" s="180"/>
      <c r="P1963" s="180"/>
      <c r="Q1963" s="180"/>
      <c r="R1963" s="180"/>
      <c r="S1963" s="180"/>
      <c r="T1963" s="181"/>
      <c r="AT1963" s="177" t="s">
        <v>140</v>
      </c>
      <c r="AU1963" s="177" t="s">
        <v>77</v>
      </c>
      <c r="AV1963" s="11" t="s">
        <v>74</v>
      </c>
      <c r="AW1963" s="11" t="s">
        <v>34</v>
      </c>
      <c r="AX1963" s="11" t="s">
        <v>70</v>
      </c>
      <c r="AY1963" s="177" t="s">
        <v>131</v>
      </c>
    </row>
    <row r="1964" spans="2:51" s="12" customFormat="1" ht="13.5">
      <c r="B1964" s="182"/>
      <c r="D1964" s="174" t="s">
        <v>140</v>
      </c>
      <c r="E1964" s="183" t="s">
        <v>19</v>
      </c>
      <c r="F1964" s="184" t="s">
        <v>587</v>
      </c>
      <c r="H1964" s="185">
        <v>17.028</v>
      </c>
      <c r="I1964" s="186"/>
      <c r="L1964" s="182"/>
      <c r="M1964" s="187"/>
      <c r="N1964" s="188"/>
      <c r="O1964" s="188"/>
      <c r="P1964" s="188"/>
      <c r="Q1964" s="188"/>
      <c r="R1964" s="188"/>
      <c r="S1964" s="188"/>
      <c r="T1964" s="189"/>
      <c r="AT1964" s="183" t="s">
        <v>140</v>
      </c>
      <c r="AU1964" s="183" t="s">
        <v>77</v>
      </c>
      <c r="AV1964" s="12" t="s">
        <v>77</v>
      </c>
      <c r="AW1964" s="12" t="s">
        <v>34</v>
      </c>
      <c r="AX1964" s="12" t="s">
        <v>70</v>
      </c>
      <c r="AY1964" s="183" t="s">
        <v>131</v>
      </c>
    </row>
    <row r="1965" spans="2:51" s="12" customFormat="1" ht="13.5">
      <c r="B1965" s="182"/>
      <c r="D1965" s="174" t="s">
        <v>140</v>
      </c>
      <c r="E1965" s="183" t="s">
        <v>19</v>
      </c>
      <c r="F1965" s="184" t="s">
        <v>588</v>
      </c>
      <c r="H1965" s="185">
        <v>4.935</v>
      </c>
      <c r="I1965" s="186"/>
      <c r="L1965" s="182"/>
      <c r="M1965" s="187"/>
      <c r="N1965" s="188"/>
      <c r="O1965" s="188"/>
      <c r="P1965" s="188"/>
      <c r="Q1965" s="188"/>
      <c r="R1965" s="188"/>
      <c r="S1965" s="188"/>
      <c r="T1965" s="189"/>
      <c r="AT1965" s="183" t="s">
        <v>140</v>
      </c>
      <c r="AU1965" s="183" t="s">
        <v>77</v>
      </c>
      <c r="AV1965" s="12" t="s">
        <v>77</v>
      </c>
      <c r="AW1965" s="12" t="s">
        <v>34</v>
      </c>
      <c r="AX1965" s="12" t="s">
        <v>70</v>
      </c>
      <c r="AY1965" s="183" t="s">
        <v>131</v>
      </c>
    </row>
    <row r="1966" spans="2:51" s="11" customFormat="1" ht="13.5">
      <c r="B1966" s="173"/>
      <c r="D1966" s="174" t="s">
        <v>140</v>
      </c>
      <c r="E1966" s="175" t="s">
        <v>19</v>
      </c>
      <c r="F1966" s="176" t="s">
        <v>1730</v>
      </c>
      <c r="H1966" s="177" t="s">
        <v>19</v>
      </c>
      <c r="I1966" s="178"/>
      <c r="L1966" s="173"/>
      <c r="M1966" s="179"/>
      <c r="N1966" s="180"/>
      <c r="O1966" s="180"/>
      <c r="P1966" s="180"/>
      <c r="Q1966" s="180"/>
      <c r="R1966" s="180"/>
      <c r="S1966" s="180"/>
      <c r="T1966" s="181"/>
      <c r="AT1966" s="177" t="s">
        <v>140</v>
      </c>
      <c r="AU1966" s="177" t="s">
        <v>77</v>
      </c>
      <c r="AV1966" s="11" t="s">
        <v>74</v>
      </c>
      <c r="AW1966" s="11" t="s">
        <v>34</v>
      </c>
      <c r="AX1966" s="11" t="s">
        <v>70</v>
      </c>
      <c r="AY1966" s="177" t="s">
        <v>131</v>
      </c>
    </row>
    <row r="1967" spans="2:51" s="11" customFormat="1" ht="13.5">
      <c r="B1967" s="173"/>
      <c r="D1967" s="174" t="s">
        <v>140</v>
      </c>
      <c r="E1967" s="175" t="s">
        <v>19</v>
      </c>
      <c r="F1967" s="176" t="s">
        <v>615</v>
      </c>
      <c r="H1967" s="177" t="s">
        <v>19</v>
      </c>
      <c r="I1967" s="178"/>
      <c r="L1967" s="173"/>
      <c r="M1967" s="179"/>
      <c r="N1967" s="180"/>
      <c r="O1967" s="180"/>
      <c r="P1967" s="180"/>
      <c r="Q1967" s="180"/>
      <c r="R1967" s="180"/>
      <c r="S1967" s="180"/>
      <c r="T1967" s="181"/>
      <c r="AT1967" s="177" t="s">
        <v>140</v>
      </c>
      <c r="AU1967" s="177" t="s">
        <v>77</v>
      </c>
      <c r="AV1967" s="11" t="s">
        <v>74</v>
      </c>
      <c r="AW1967" s="11" t="s">
        <v>34</v>
      </c>
      <c r="AX1967" s="11" t="s">
        <v>70</v>
      </c>
      <c r="AY1967" s="177" t="s">
        <v>131</v>
      </c>
    </row>
    <row r="1968" spans="2:51" s="12" customFormat="1" ht="13.5">
      <c r="B1968" s="182"/>
      <c r="D1968" s="174" t="s">
        <v>140</v>
      </c>
      <c r="E1968" s="183" t="s">
        <v>19</v>
      </c>
      <c r="F1968" s="184" t="s">
        <v>1731</v>
      </c>
      <c r="H1968" s="185">
        <v>8.883</v>
      </c>
      <c r="I1968" s="186"/>
      <c r="L1968" s="182"/>
      <c r="M1968" s="187"/>
      <c r="N1968" s="188"/>
      <c r="O1968" s="188"/>
      <c r="P1968" s="188"/>
      <c r="Q1968" s="188"/>
      <c r="R1968" s="188"/>
      <c r="S1968" s="188"/>
      <c r="T1968" s="189"/>
      <c r="AT1968" s="183" t="s">
        <v>140</v>
      </c>
      <c r="AU1968" s="183" t="s">
        <v>77</v>
      </c>
      <c r="AV1968" s="12" t="s">
        <v>77</v>
      </c>
      <c r="AW1968" s="12" t="s">
        <v>34</v>
      </c>
      <c r="AX1968" s="12" t="s">
        <v>70</v>
      </c>
      <c r="AY1968" s="183" t="s">
        <v>131</v>
      </c>
    </row>
    <row r="1969" spans="2:51" s="11" customFormat="1" ht="13.5">
      <c r="B1969" s="173"/>
      <c r="D1969" s="174" t="s">
        <v>140</v>
      </c>
      <c r="E1969" s="175" t="s">
        <v>19</v>
      </c>
      <c r="F1969" s="176" t="s">
        <v>618</v>
      </c>
      <c r="H1969" s="177" t="s">
        <v>19</v>
      </c>
      <c r="I1969" s="178"/>
      <c r="L1969" s="173"/>
      <c r="M1969" s="179"/>
      <c r="N1969" s="180"/>
      <c r="O1969" s="180"/>
      <c r="P1969" s="180"/>
      <c r="Q1969" s="180"/>
      <c r="R1969" s="180"/>
      <c r="S1969" s="180"/>
      <c r="T1969" s="181"/>
      <c r="AT1969" s="177" t="s">
        <v>140</v>
      </c>
      <c r="AU1969" s="177" t="s">
        <v>77</v>
      </c>
      <c r="AV1969" s="11" t="s">
        <v>74</v>
      </c>
      <c r="AW1969" s="11" t="s">
        <v>34</v>
      </c>
      <c r="AX1969" s="11" t="s">
        <v>70</v>
      </c>
      <c r="AY1969" s="177" t="s">
        <v>131</v>
      </c>
    </row>
    <row r="1970" spans="2:51" s="12" customFormat="1" ht="13.5">
      <c r="B1970" s="182"/>
      <c r="D1970" s="174" t="s">
        <v>140</v>
      </c>
      <c r="E1970" s="183" t="s">
        <v>19</v>
      </c>
      <c r="F1970" s="184" t="s">
        <v>1732</v>
      </c>
      <c r="H1970" s="185">
        <v>9.603</v>
      </c>
      <c r="I1970" s="186"/>
      <c r="L1970" s="182"/>
      <c r="M1970" s="187"/>
      <c r="N1970" s="188"/>
      <c r="O1970" s="188"/>
      <c r="P1970" s="188"/>
      <c r="Q1970" s="188"/>
      <c r="R1970" s="188"/>
      <c r="S1970" s="188"/>
      <c r="T1970" s="189"/>
      <c r="AT1970" s="183" t="s">
        <v>140</v>
      </c>
      <c r="AU1970" s="183" t="s">
        <v>77</v>
      </c>
      <c r="AV1970" s="12" t="s">
        <v>77</v>
      </c>
      <c r="AW1970" s="12" t="s">
        <v>34</v>
      </c>
      <c r="AX1970" s="12" t="s">
        <v>70</v>
      </c>
      <c r="AY1970" s="183" t="s">
        <v>131</v>
      </c>
    </row>
    <row r="1971" spans="2:51" s="11" customFormat="1" ht="13.5">
      <c r="B1971" s="173"/>
      <c r="D1971" s="174" t="s">
        <v>140</v>
      </c>
      <c r="E1971" s="175" t="s">
        <v>19</v>
      </c>
      <c r="F1971" s="176" t="s">
        <v>1743</v>
      </c>
      <c r="H1971" s="177" t="s">
        <v>19</v>
      </c>
      <c r="I1971" s="178"/>
      <c r="L1971" s="173"/>
      <c r="M1971" s="179"/>
      <c r="N1971" s="180"/>
      <c r="O1971" s="180"/>
      <c r="P1971" s="180"/>
      <c r="Q1971" s="180"/>
      <c r="R1971" s="180"/>
      <c r="S1971" s="180"/>
      <c r="T1971" s="181"/>
      <c r="AT1971" s="177" t="s">
        <v>140</v>
      </c>
      <c r="AU1971" s="177" t="s">
        <v>77</v>
      </c>
      <c r="AV1971" s="11" t="s">
        <v>74</v>
      </c>
      <c r="AW1971" s="11" t="s">
        <v>34</v>
      </c>
      <c r="AX1971" s="11" t="s">
        <v>70</v>
      </c>
      <c r="AY1971" s="177" t="s">
        <v>131</v>
      </c>
    </row>
    <row r="1972" spans="2:51" s="12" customFormat="1" ht="13.5">
      <c r="B1972" s="182"/>
      <c r="D1972" s="174" t="s">
        <v>140</v>
      </c>
      <c r="E1972" s="183" t="s">
        <v>19</v>
      </c>
      <c r="F1972" s="184" t="s">
        <v>1744</v>
      </c>
      <c r="H1972" s="185">
        <v>80.934</v>
      </c>
      <c r="I1972" s="186"/>
      <c r="L1972" s="182"/>
      <c r="M1972" s="187"/>
      <c r="N1972" s="188"/>
      <c r="O1972" s="188"/>
      <c r="P1972" s="188"/>
      <c r="Q1972" s="188"/>
      <c r="R1972" s="188"/>
      <c r="S1972" s="188"/>
      <c r="T1972" s="189"/>
      <c r="AT1972" s="183" t="s">
        <v>140</v>
      </c>
      <c r="AU1972" s="183" t="s">
        <v>77</v>
      </c>
      <c r="AV1972" s="12" t="s">
        <v>77</v>
      </c>
      <c r="AW1972" s="12" t="s">
        <v>34</v>
      </c>
      <c r="AX1972" s="12" t="s">
        <v>70</v>
      </c>
      <c r="AY1972" s="183" t="s">
        <v>131</v>
      </c>
    </row>
    <row r="1973" spans="2:51" s="12" customFormat="1" ht="13.5">
      <c r="B1973" s="182"/>
      <c r="D1973" s="174" t="s">
        <v>140</v>
      </c>
      <c r="E1973" s="183" t="s">
        <v>19</v>
      </c>
      <c r="F1973" s="184" t="s">
        <v>1745</v>
      </c>
      <c r="H1973" s="185">
        <v>0.96</v>
      </c>
      <c r="I1973" s="186"/>
      <c r="L1973" s="182"/>
      <c r="M1973" s="187"/>
      <c r="N1973" s="188"/>
      <c r="O1973" s="188"/>
      <c r="P1973" s="188"/>
      <c r="Q1973" s="188"/>
      <c r="R1973" s="188"/>
      <c r="S1973" s="188"/>
      <c r="T1973" s="189"/>
      <c r="AT1973" s="183" t="s">
        <v>140</v>
      </c>
      <c r="AU1973" s="183" t="s">
        <v>77</v>
      </c>
      <c r="AV1973" s="12" t="s">
        <v>77</v>
      </c>
      <c r="AW1973" s="12" t="s">
        <v>34</v>
      </c>
      <c r="AX1973" s="12" t="s">
        <v>70</v>
      </c>
      <c r="AY1973" s="183" t="s">
        <v>131</v>
      </c>
    </row>
    <row r="1974" spans="2:51" s="11" customFormat="1" ht="13.5">
      <c r="B1974" s="173"/>
      <c r="D1974" s="174" t="s">
        <v>140</v>
      </c>
      <c r="E1974" s="175" t="s">
        <v>19</v>
      </c>
      <c r="F1974" s="176" t="s">
        <v>2444</v>
      </c>
      <c r="H1974" s="177" t="s">
        <v>19</v>
      </c>
      <c r="I1974" s="178"/>
      <c r="L1974" s="173"/>
      <c r="M1974" s="179"/>
      <c r="N1974" s="180"/>
      <c r="O1974" s="180"/>
      <c r="P1974" s="180"/>
      <c r="Q1974" s="180"/>
      <c r="R1974" s="180"/>
      <c r="S1974" s="180"/>
      <c r="T1974" s="181"/>
      <c r="AT1974" s="177" t="s">
        <v>140</v>
      </c>
      <c r="AU1974" s="177" t="s">
        <v>77</v>
      </c>
      <c r="AV1974" s="11" t="s">
        <v>74</v>
      </c>
      <c r="AW1974" s="11" t="s">
        <v>34</v>
      </c>
      <c r="AX1974" s="11" t="s">
        <v>70</v>
      </c>
      <c r="AY1974" s="177" t="s">
        <v>131</v>
      </c>
    </row>
    <row r="1975" spans="2:51" s="12" customFormat="1" ht="13.5">
      <c r="B1975" s="182"/>
      <c r="D1975" s="174" t="s">
        <v>140</v>
      </c>
      <c r="E1975" s="183" t="s">
        <v>19</v>
      </c>
      <c r="F1975" s="184" t="s">
        <v>1738</v>
      </c>
      <c r="H1975" s="185">
        <v>4.8</v>
      </c>
      <c r="I1975" s="186"/>
      <c r="L1975" s="182"/>
      <c r="M1975" s="187"/>
      <c r="N1975" s="188"/>
      <c r="O1975" s="188"/>
      <c r="P1975" s="188"/>
      <c r="Q1975" s="188"/>
      <c r="R1975" s="188"/>
      <c r="S1975" s="188"/>
      <c r="T1975" s="189"/>
      <c r="AT1975" s="183" t="s">
        <v>140</v>
      </c>
      <c r="AU1975" s="183" t="s">
        <v>77</v>
      </c>
      <c r="AV1975" s="12" t="s">
        <v>77</v>
      </c>
      <c r="AW1975" s="12" t="s">
        <v>34</v>
      </c>
      <c r="AX1975" s="12" t="s">
        <v>70</v>
      </c>
      <c r="AY1975" s="183" t="s">
        <v>131</v>
      </c>
    </row>
    <row r="1976" spans="2:51" s="13" customFormat="1" ht="13.5">
      <c r="B1976" s="190"/>
      <c r="D1976" s="174" t="s">
        <v>140</v>
      </c>
      <c r="E1976" s="200" t="s">
        <v>19</v>
      </c>
      <c r="F1976" s="201" t="s">
        <v>143</v>
      </c>
      <c r="H1976" s="202">
        <v>422.753</v>
      </c>
      <c r="I1976" s="195"/>
      <c r="L1976" s="190"/>
      <c r="M1976" s="196"/>
      <c r="N1976" s="197"/>
      <c r="O1976" s="197"/>
      <c r="P1976" s="197"/>
      <c r="Q1976" s="197"/>
      <c r="R1976" s="197"/>
      <c r="S1976" s="197"/>
      <c r="T1976" s="198"/>
      <c r="AT1976" s="199" t="s">
        <v>140</v>
      </c>
      <c r="AU1976" s="199" t="s">
        <v>77</v>
      </c>
      <c r="AV1976" s="13" t="s">
        <v>138</v>
      </c>
      <c r="AW1976" s="13" t="s">
        <v>34</v>
      </c>
      <c r="AX1976" s="13" t="s">
        <v>74</v>
      </c>
      <c r="AY1976" s="199" t="s">
        <v>131</v>
      </c>
    </row>
    <row r="1977" spans="2:63" s="10" customFormat="1" ht="29.25" customHeight="1">
      <c r="B1977" s="146"/>
      <c r="D1977" s="157" t="s">
        <v>69</v>
      </c>
      <c r="E1977" s="158" t="s">
        <v>2445</v>
      </c>
      <c r="F1977" s="158" t="s">
        <v>2446</v>
      </c>
      <c r="I1977" s="149"/>
      <c r="J1977" s="159">
        <f>BK1977</f>
        <v>0</v>
      </c>
      <c r="L1977" s="146"/>
      <c r="M1977" s="151"/>
      <c r="N1977" s="152"/>
      <c r="O1977" s="152"/>
      <c r="P1977" s="153">
        <f>SUM(P1978:P1993)</f>
        <v>0</v>
      </c>
      <c r="Q1977" s="152"/>
      <c r="R1977" s="153">
        <f>SUM(R1978:R1993)</f>
        <v>0.06248</v>
      </c>
      <c r="S1977" s="152"/>
      <c r="T1977" s="154">
        <f>SUM(T1978:T1993)</f>
        <v>0</v>
      </c>
      <c r="AR1977" s="147" t="s">
        <v>77</v>
      </c>
      <c r="AT1977" s="155" t="s">
        <v>69</v>
      </c>
      <c r="AU1977" s="155" t="s">
        <v>74</v>
      </c>
      <c r="AY1977" s="147" t="s">
        <v>131</v>
      </c>
      <c r="BK1977" s="156">
        <f>SUM(BK1978:BK1993)</f>
        <v>0</v>
      </c>
    </row>
    <row r="1978" spans="2:65" s="1" customFormat="1" ht="22.5" customHeight="1">
      <c r="B1978" s="160"/>
      <c r="C1978" s="212" t="s">
        <v>2447</v>
      </c>
      <c r="D1978" s="212" t="s">
        <v>632</v>
      </c>
      <c r="E1978" s="213" t="s">
        <v>2448</v>
      </c>
      <c r="F1978" s="214" t="s">
        <v>2449</v>
      </c>
      <c r="G1978" s="215" t="s">
        <v>256</v>
      </c>
      <c r="H1978" s="216">
        <v>6</v>
      </c>
      <c r="I1978" s="217"/>
      <c r="J1978" s="218">
        <f>ROUND(I1978*H1978,2)</f>
        <v>0</v>
      </c>
      <c r="K1978" s="214" t="s">
        <v>137</v>
      </c>
      <c r="L1978" s="219"/>
      <c r="M1978" s="220" t="s">
        <v>19</v>
      </c>
      <c r="N1978" s="221" t="s">
        <v>41</v>
      </c>
      <c r="O1978" s="36"/>
      <c r="P1978" s="170">
        <f>O1978*H1978</f>
        <v>0</v>
      </c>
      <c r="Q1978" s="170">
        <v>0.01</v>
      </c>
      <c r="R1978" s="170">
        <f>Q1978*H1978</f>
        <v>0.06</v>
      </c>
      <c r="S1978" s="170">
        <v>0</v>
      </c>
      <c r="T1978" s="171">
        <f>S1978*H1978</f>
        <v>0</v>
      </c>
      <c r="AR1978" s="18" t="s">
        <v>385</v>
      </c>
      <c r="AT1978" s="18" t="s">
        <v>632</v>
      </c>
      <c r="AU1978" s="18" t="s">
        <v>77</v>
      </c>
      <c r="AY1978" s="18" t="s">
        <v>131</v>
      </c>
      <c r="BE1978" s="172">
        <f>IF(N1978="základní",J1978,0)</f>
        <v>0</v>
      </c>
      <c r="BF1978" s="172">
        <f>IF(N1978="snížená",J1978,0)</f>
        <v>0</v>
      </c>
      <c r="BG1978" s="172">
        <f>IF(N1978="zákl. přenesená",J1978,0)</f>
        <v>0</v>
      </c>
      <c r="BH1978" s="172">
        <f>IF(N1978="sníž. přenesená",J1978,0)</f>
        <v>0</v>
      </c>
      <c r="BI1978" s="172">
        <f>IF(N1978="nulová",J1978,0)</f>
        <v>0</v>
      </c>
      <c r="BJ1978" s="18" t="s">
        <v>74</v>
      </c>
      <c r="BK1978" s="172">
        <f>ROUND(I1978*H1978,2)</f>
        <v>0</v>
      </c>
      <c r="BL1978" s="18" t="s">
        <v>253</v>
      </c>
      <c r="BM1978" s="18" t="s">
        <v>2450</v>
      </c>
    </row>
    <row r="1979" spans="2:47" s="1" customFormat="1" ht="13.5">
      <c r="B1979" s="35"/>
      <c r="D1979" s="174" t="s">
        <v>228</v>
      </c>
      <c r="F1979" s="203" t="s">
        <v>2449</v>
      </c>
      <c r="I1979" s="134"/>
      <c r="L1979" s="35"/>
      <c r="M1979" s="64"/>
      <c r="N1979" s="36"/>
      <c r="O1979" s="36"/>
      <c r="P1979" s="36"/>
      <c r="Q1979" s="36"/>
      <c r="R1979" s="36"/>
      <c r="S1979" s="36"/>
      <c r="T1979" s="65"/>
      <c r="AT1979" s="18" t="s">
        <v>228</v>
      </c>
      <c r="AU1979" s="18" t="s">
        <v>77</v>
      </c>
    </row>
    <row r="1980" spans="2:51" s="12" customFormat="1" ht="13.5">
      <c r="B1980" s="182"/>
      <c r="D1980" s="174" t="s">
        <v>140</v>
      </c>
      <c r="E1980" s="183" t="s">
        <v>19</v>
      </c>
      <c r="F1980" s="184" t="s">
        <v>166</v>
      </c>
      <c r="H1980" s="185">
        <v>6</v>
      </c>
      <c r="I1980" s="186"/>
      <c r="L1980" s="182"/>
      <c r="M1980" s="187"/>
      <c r="N1980" s="188"/>
      <c r="O1980" s="188"/>
      <c r="P1980" s="188"/>
      <c r="Q1980" s="188"/>
      <c r="R1980" s="188"/>
      <c r="S1980" s="188"/>
      <c r="T1980" s="189"/>
      <c r="AT1980" s="183" t="s">
        <v>140</v>
      </c>
      <c r="AU1980" s="183" t="s">
        <v>77</v>
      </c>
      <c r="AV1980" s="12" t="s">
        <v>77</v>
      </c>
      <c r="AW1980" s="12" t="s">
        <v>34</v>
      </c>
      <c r="AX1980" s="12" t="s">
        <v>70</v>
      </c>
      <c r="AY1980" s="183" t="s">
        <v>131</v>
      </c>
    </row>
    <row r="1981" spans="2:51" s="14" customFormat="1" ht="13.5">
      <c r="B1981" s="204"/>
      <c r="D1981" s="174" t="s">
        <v>140</v>
      </c>
      <c r="E1981" s="205" t="s">
        <v>19</v>
      </c>
      <c r="F1981" s="206" t="s">
        <v>316</v>
      </c>
      <c r="H1981" s="207">
        <v>6</v>
      </c>
      <c r="I1981" s="208"/>
      <c r="L1981" s="204"/>
      <c r="M1981" s="209"/>
      <c r="N1981" s="210"/>
      <c r="O1981" s="210"/>
      <c r="P1981" s="210"/>
      <c r="Q1981" s="210"/>
      <c r="R1981" s="210"/>
      <c r="S1981" s="210"/>
      <c r="T1981" s="211"/>
      <c r="AT1981" s="205" t="s">
        <v>140</v>
      </c>
      <c r="AU1981" s="205" t="s">
        <v>77</v>
      </c>
      <c r="AV1981" s="14" t="s">
        <v>149</v>
      </c>
      <c r="AW1981" s="14" t="s">
        <v>34</v>
      </c>
      <c r="AX1981" s="14" t="s">
        <v>70</v>
      </c>
      <c r="AY1981" s="205" t="s">
        <v>131</v>
      </c>
    </row>
    <row r="1982" spans="2:51" s="13" customFormat="1" ht="13.5">
      <c r="B1982" s="190"/>
      <c r="D1982" s="191" t="s">
        <v>140</v>
      </c>
      <c r="E1982" s="192" t="s">
        <v>19</v>
      </c>
      <c r="F1982" s="193" t="s">
        <v>143</v>
      </c>
      <c r="H1982" s="194">
        <v>6</v>
      </c>
      <c r="I1982" s="195"/>
      <c r="L1982" s="190"/>
      <c r="M1982" s="196"/>
      <c r="N1982" s="197"/>
      <c r="O1982" s="197"/>
      <c r="P1982" s="197"/>
      <c r="Q1982" s="197"/>
      <c r="R1982" s="197"/>
      <c r="S1982" s="197"/>
      <c r="T1982" s="198"/>
      <c r="AT1982" s="199" t="s">
        <v>140</v>
      </c>
      <c r="AU1982" s="199" t="s">
        <v>77</v>
      </c>
      <c r="AV1982" s="13" t="s">
        <v>138</v>
      </c>
      <c r="AW1982" s="13" t="s">
        <v>34</v>
      </c>
      <c r="AX1982" s="13" t="s">
        <v>74</v>
      </c>
      <c r="AY1982" s="199" t="s">
        <v>131</v>
      </c>
    </row>
    <row r="1983" spans="2:65" s="1" customFormat="1" ht="22.5" customHeight="1">
      <c r="B1983" s="160"/>
      <c r="C1983" s="161" t="s">
        <v>2451</v>
      </c>
      <c r="D1983" s="161" t="s">
        <v>133</v>
      </c>
      <c r="E1983" s="162" t="s">
        <v>2452</v>
      </c>
      <c r="F1983" s="163" t="s">
        <v>2453</v>
      </c>
      <c r="G1983" s="164" t="s">
        <v>256</v>
      </c>
      <c r="H1983" s="165">
        <v>8</v>
      </c>
      <c r="I1983" s="166"/>
      <c r="J1983" s="167">
        <f>ROUND(I1983*H1983,2)</f>
        <v>0</v>
      </c>
      <c r="K1983" s="163" t="s">
        <v>137</v>
      </c>
      <c r="L1983" s="35"/>
      <c r="M1983" s="168" t="s">
        <v>19</v>
      </c>
      <c r="N1983" s="169" t="s">
        <v>41</v>
      </c>
      <c r="O1983" s="36"/>
      <c r="P1983" s="170">
        <f>O1983*H1983</f>
        <v>0</v>
      </c>
      <c r="Q1983" s="170">
        <v>0.00031</v>
      </c>
      <c r="R1983" s="170">
        <f>Q1983*H1983</f>
        <v>0.00248</v>
      </c>
      <c r="S1983" s="170">
        <v>0</v>
      </c>
      <c r="T1983" s="171">
        <f>S1983*H1983</f>
        <v>0</v>
      </c>
      <c r="AR1983" s="18" t="s">
        <v>253</v>
      </c>
      <c r="AT1983" s="18" t="s">
        <v>133</v>
      </c>
      <c r="AU1983" s="18" t="s">
        <v>77</v>
      </c>
      <c r="AY1983" s="18" t="s">
        <v>131</v>
      </c>
      <c r="BE1983" s="172">
        <f>IF(N1983="základní",J1983,0)</f>
        <v>0</v>
      </c>
      <c r="BF1983" s="172">
        <f>IF(N1983="snížená",J1983,0)</f>
        <v>0</v>
      </c>
      <c r="BG1983" s="172">
        <f>IF(N1983="zákl. přenesená",J1983,0)</f>
        <v>0</v>
      </c>
      <c r="BH1983" s="172">
        <f>IF(N1983="sníž. přenesená",J1983,0)</f>
        <v>0</v>
      </c>
      <c r="BI1983" s="172">
        <f>IF(N1983="nulová",J1983,0)</f>
        <v>0</v>
      </c>
      <c r="BJ1983" s="18" t="s">
        <v>74</v>
      </c>
      <c r="BK1983" s="172">
        <f>ROUND(I1983*H1983,2)</f>
        <v>0</v>
      </c>
      <c r="BL1983" s="18" t="s">
        <v>253</v>
      </c>
      <c r="BM1983" s="18" t="s">
        <v>2454</v>
      </c>
    </row>
    <row r="1984" spans="2:47" s="1" customFormat="1" ht="13.5">
      <c r="B1984" s="35"/>
      <c r="D1984" s="174" t="s">
        <v>228</v>
      </c>
      <c r="F1984" s="203" t="s">
        <v>2453</v>
      </c>
      <c r="I1984" s="134"/>
      <c r="L1984" s="35"/>
      <c r="M1984" s="64"/>
      <c r="N1984" s="36"/>
      <c r="O1984" s="36"/>
      <c r="P1984" s="36"/>
      <c r="Q1984" s="36"/>
      <c r="R1984" s="36"/>
      <c r="S1984" s="36"/>
      <c r="T1984" s="65"/>
      <c r="AT1984" s="18" t="s">
        <v>228</v>
      </c>
      <c r="AU1984" s="18" t="s">
        <v>77</v>
      </c>
    </row>
    <row r="1985" spans="2:51" s="11" customFormat="1" ht="13.5">
      <c r="B1985" s="173"/>
      <c r="D1985" s="174" t="s">
        <v>140</v>
      </c>
      <c r="E1985" s="175" t="s">
        <v>19</v>
      </c>
      <c r="F1985" s="176" t="s">
        <v>2455</v>
      </c>
      <c r="H1985" s="177" t="s">
        <v>19</v>
      </c>
      <c r="I1985" s="178"/>
      <c r="L1985" s="173"/>
      <c r="M1985" s="179"/>
      <c r="N1985" s="180"/>
      <c r="O1985" s="180"/>
      <c r="P1985" s="180"/>
      <c r="Q1985" s="180"/>
      <c r="R1985" s="180"/>
      <c r="S1985" s="180"/>
      <c r="T1985" s="181"/>
      <c r="AT1985" s="177" t="s">
        <v>140</v>
      </c>
      <c r="AU1985" s="177" t="s">
        <v>77</v>
      </c>
      <c r="AV1985" s="11" t="s">
        <v>74</v>
      </c>
      <c r="AW1985" s="11" t="s">
        <v>34</v>
      </c>
      <c r="AX1985" s="11" t="s">
        <v>70</v>
      </c>
      <c r="AY1985" s="177" t="s">
        <v>131</v>
      </c>
    </row>
    <row r="1986" spans="2:51" s="11" customFormat="1" ht="13.5">
      <c r="B1986" s="173"/>
      <c r="D1986" s="174" t="s">
        <v>140</v>
      </c>
      <c r="E1986" s="175" t="s">
        <v>19</v>
      </c>
      <c r="F1986" s="176" t="s">
        <v>2456</v>
      </c>
      <c r="H1986" s="177" t="s">
        <v>19</v>
      </c>
      <c r="I1986" s="178"/>
      <c r="L1986" s="173"/>
      <c r="M1986" s="179"/>
      <c r="N1986" s="180"/>
      <c r="O1986" s="180"/>
      <c r="P1986" s="180"/>
      <c r="Q1986" s="180"/>
      <c r="R1986" s="180"/>
      <c r="S1986" s="180"/>
      <c r="T1986" s="181"/>
      <c r="AT1986" s="177" t="s">
        <v>140</v>
      </c>
      <c r="AU1986" s="177" t="s">
        <v>77</v>
      </c>
      <c r="AV1986" s="11" t="s">
        <v>74</v>
      </c>
      <c r="AW1986" s="11" t="s">
        <v>34</v>
      </c>
      <c r="AX1986" s="11" t="s">
        <v>70</v>
      </c>
      <c r="AY1986" s="177" t="s">
        <v>131</v>
      </c>
    </row>
    <row r="1987" spans="2:51" s="11" customFormat="1" ht="13.5">
      <c r="B1987" s="173"/>
      <c r="D1987" s="174" t="s">
        <v>140</v>
      </c>
      <c r="E1987" s="175" t="s">
        <v>19</v>
      </c>
      <c r="F1987" s="176" t="s">
        <v>2457</v>
      </c>
      <c r="H1987" s="177" t="s">
        <v>19</v>
      </c>
      <c r="I1987" s="178"/>
      <c r="L1987" s="173"/>
      <c r="M1987" s="179"/>
      <c r="N1987" s="180"/>
      <c r="O1987" s="180"/>
      <c r="P1987" s="180"/>
      <c r="Q1987" s="180"/>
      <c r="R1987" s="180"/>
      <c r="S1987" s="180"/>
      <c r="T1987" s="181"/>
      <c r="AT1987" s="177" t="s">
        <v>140</v>
      </c>
      <c r="AU1987" s="177" t="s">
        <v>77</v>
      </c>
      <c r="AV1987" s="11" t="s">
        <v>74</v>
      </c>
      <c r="AW1987" s="11" t="s">
        <v>34</v>
      </c>
      <c r="AX1987" s="11" t="s">
        <v>70</v>
      </c>
      <c r="AY1987" s="177" t="s">
        <v>131</v>
      </c>
    </row>
    <row r="1988" spans="2:51" s="11" customFormat="1" ht="13.5">
      <c r="B1988" s="173"/>
      <c r="D1988" s="174" t="s">
        <v>140</v>
      </c>
      <c r="E1988" s="175" t="s">
        <v>19</v>
      </c>
      <c r="F1988" s="176" t="s">
        <v>2458</v>
      </c>
      <c r="H1988" s="177" t="s">
        <v>19</v>
      </c>
      <c r="I1988" s="178"/>
      <c r="L1988" s="173"/>
      <c r="M1988" s="179"/>
      <c r="N1988" s="180"/>
      <c r="O1988" s="180"/>
      <c r="P1988" s="180"/>
      <c r="Q1988" s="180"/>
      <c r="R1988" s="180"/>
      <c r="S1988" s="180"/>
      <c r="T1988" s="181"/>
      <c r="AT1988" s="177" t="s">
        <v>140</v>
      </c>
      <c r="AU1988" s="177" t="s">
        <v>77</v>
      </c>
      <c r="AV1988" s="11" t="s">
        <v>74</v>
      </c>
      <c r="AW1988" s="11" t="s">
        <v>34</v>
      </c>
      <c r="AX1988" s="11" t="s">
        <v>70</v>
      </c>
      <c r="AY1988" s="177" t="s">
        <v>131</v>
      </c>
    </row>
    <row r="1989" spans="2:51" s="11" customFormat="1" ht="13.5">
      <c r="B1989" s="173"/>
      <c r="D1989" s="174" t="s">
        <v>140</v>
      </c>
      <c r="E1989" s="175" t="s">
        <v>19</v>
      </c>
      <c r="F1989" s="176" t="s">
        <v>2459</v>
      </c>
      <c r="H1989" s="177" t="s">
        <v>19</v>
      </c>
      <c r="I1989" s="178"/>
      <c r="L1989" s="173"/>
      <c r="M1989" s="179"/>
      <c r="N1989" s="180"/>
      <c r="O1989" s="180"/>
      <c r="P1989" s="180"/>
      <c r="Q1989" s="180"/>
      <c r="R1989" s="180"/>
      <c r="S1989" s="180"/>
      <c r="T1989" s="181"/>
      <c r="AT1989" s="177" t="s">
        <v>140</v>
      </c>
      <c r="AU1989" s="177" t="s">
        <v>77</v>
      </c>
      <c r="AV1989" s="11" t="s">
        <v>74</v>
      </c>
      <c r="AW1989" s="11" t="s">
        <v>34</v>
      </c>
      <c r="AX1989" s="11" t="s">
        <v>70</v>
      </c>
      <c r="AY1989" s="177" t="s">
        <v>131</v>
      </c>
    </row>
    <row r="1990" spans="2:51" s="11" customFormat="1" ht="13.5">
      <c r="B1990" s="173"/>
      <c r="D1990" s="174" t="s">
        <v>140</v>
      </c>
      <c r="E1990" s="175" t="s">
        <v>19</v>
      </c>
      <c r="F1990" s="176" t="s">
        <v>2460</v>
      </c>
      <c r="H1990" s="177" t="s">
        <v>19</v>
      </c>
      <c r="I1990" s="178"/>
      <c r="L1990" s="173"/>
      <c r="M1990" s="179"/>
      <c r="N1990" s="180"/>
      <c r="O1990" s="180"/>
      <c r="P1990" s="180"/>
      <c r="Q1990" s="180"/>
      <c r="R1990" s="180"/>
      <c r="S1990" s="180"/>
      <c r="T1990" s="181"/>
      <c r="AT1990" s="177" t="s">
        <v>140</v>
      </c>
      <c r="AU1990" s="177" t="s">
        <v>77</v>
      </c>
      <c r="AV1990" s="11" t="s">
        <v>74</v>
      </c>
      <c r="AW1990" s="11" t="s">
        <v>34</v>
      </c>
      <c r="AX1990" s="11" t="s">
        <v>70</v>
      </c>
      <c r="AY1990" s="177" t="s">
        <v>131</v>
      </c>
    </row>
    <row r="1991" spans="2:51" s="11" customFormat="1" ht="13.5">
      <c r="B1991" s="173"/>
      <c r="D1991" s="174" t="s">
        <v>140</v>
      </c>
      <c r="E1991" s="175" t="s">
        <v>19</v>
      </c>
      <c r="F1991" s="176" t="s">
        <v>2461</v>
      </c>
      <c r="H1991" s="177" t="s">
        <v>19</v>
      </c>
      <c r="I1991" s="178"/>
      <c r="L1991" s="173"/>
      <c r="M1991" s="179"/>
      <c r="N1991" s="180"/>
      <c r="O1991" s="180"/>
      <c r="P1991" s="180"/>
      <c r="Q1991" s="180"/>
      <c r="R1991" s="180"/>
      <c r="S1991" s="180"/>
      <c r="T1991" s="181"/>
      <c r="AT1991" s="177" t="s">
        <v>140</v>
      </c>
      <c r="AU1991" s="177" t="s">
        <v>77</v>
      </c>
      <c r="AV1991" s="11" t="s">
        <v>74</v>
      </c>
      <c r="AW1991" s="11" t="s">
        <v>34</v>
      </c>
      <c r="AX1991" s="11" t="s">
        <v>70</v>
      </c>
      <c r="AY1991" s="177" t="s">
        <v>131</v>
      </c>
    </row>
    <row r="1992" spans="2:51" s="12" customFormat="1" ht="13.5">
      <c r="B1992" s="182"/>
      <c r="D1992" s="174" t="s">
        <v>140</v>
      </c>
      <c r="E1992" s="183" t="s">
        <v>19</v>
      </c>
      <c r="F1992" s="184" t="s">
        <v>183</v>
      </c>
      <c r="H1992" s="185">
        <v>8</v>
      </c>
      <c r="I1992" s="186"/>
      <c r="L1992" s="182"/>
      <c r="M1992" s="187"/>
      <c r="N1992" s="188"/>
      <c r="O1992" s="188"/>
      <c r="P1992" s="188"/>
      <c r="Q1992" s="188"/>
      <c r="R1992" s="188"/>
      <c r="S1992" s="188"/>
      <c r="T1992" s="189"/>
      <c r="AT1992" s="183" t="s">
        <v>140</v>
      </c>
      <c r="AU1992" s="183" t="s">
        <v>77</v>
      </c>
      <c r="AV1992" s="12" t="s">
        <v>77</v>
      </c>
      <c r="AW1992" s="12" t="s">
        <v>34</v>
      </c>
      <c r="AX1992" s="12" t="s">
        <v>70</v>
      </c>
      <c r="AY1992" s="183" t="s">
        <v>131</v>
      </c>
    </row>
    <row r="1993" spans="2:51" s="13" customFormat="1" ht="13.5">
      <c r="B1993" s="190"/>
      <c r="D1993" s="174" t="s">
        <v>140</v>
      </c>
      <c r="E1993" s="200" t="s">
        <v>19</v>
      </c>
      <c r="F1993" s="201" t="s">
        <v>143</v>
      </c>
      <c r="H1993" s="202">
        <v>8</v>
      </c>
      <c r="I1993" s="195"/>
      <c r="L1993" s="190"/>
      <c r="M1993" s="196"/>
      <c r="N1993" s="197"/>
      <c r="O1993" s="197"/>
      <c r="P1993" s="197"/>
      <c r="Q1993" s="197"/>
      <c r="R1993" s="197"/>
      <c r="S1993" s="197"/>
      <c r="T1993" s="198"/>
      <c r="AT1993" s="199" t="s">
        <v>140</v>
      </c>
      <c r="AU1993" s="199" t="s">
        <v>77</v>
      </c>
      <c r="AV1993" s="13" t="s">
        <v>138</v>
      </c>
      <c r="AW1993" s="13" t="s">
        <v>34</v>
      </c>
      <c r="AX1993" s="13" t="s">
        <v>74</v>
      </c>
      <c r="AY1993" s="199" t="s">
        <v>131</v>
      </c>
    </row>
    <row r="1994" spans="2:63" s="10" customFormat="1" ht="29.25" customHeight="1">
      <c r="B1994" s="146"/>
      <c r="D1994" s="157" t="s">
        <v>69</v>
      </c>
      <c r="E1994" s="158" t="s">
        <v>2462</v>
      </c>
      <c r="F1994" s="158" t="s">
        <v>2463</v>
      </c>
      <c r="I1994" s="149"/>
      <c r="J1994" s="159">
        <f>BK1994</f>
        <v>0</v>
      </c>
      <c r="L1994" s="146"/>
      <c r="M1994" s="151"/>
      <c r="N1994" s="152"/>
      <c r="O1994" s="152"/>
      <c r="P1994" s="153">
        <f>SUM(P1995:P1996)</f>
        <v>0</v>
      </c>
      <c r="Q1994" s="152"/>
      <c r="R1994" s="153">
        <f>SUM(R1995:R1996)</f>
        <v>0</v>
      </c>
      <c r="S1994" s="152"/>
      <c r="T1994" s="154">
        <f>SUM(T1995:T1996)</f>
        <v>0</v>
      </c>
      <c r="AR1994" s="147" t="s">
        <v>77</v>
      </c>
      <c r="AT1994" s="155" t="s">
        <v>69</v>
      </c>
      <c r="AU1994" s="155" t="s">
        <v>74</v>
      </c>
      <c r="AY1994" s="147" t="s">
        <v>131</v>
      </c>
      <c r="BK1994" s="156">
        <f>SUM(BK1995:BK1996)</f>
        <v>0</v>
      </c>
    </row>
    <row r="1995" spans="2:65" s="1" customFormat="1" ht="22.5" customHeight="1">
      <c r="B1995" s="160"/>
      <c r="C1995" s="212" t="s">
        <v>2464</v>
      </c>
      <c r="D1995" s="212" t="s">
        <v>632</v>
      </c>
      <c r="E1995" s="213" t="s">
        <v>2465</v>
      </c>
      <c r="F1995" s="214" t="s">
        <v>2466</v>
      </c>
      <c r="G1995" s="215" t="s">
        <v>939</v>
      </c>
      <c r="H1995" s="216">
        <v>1</v>
      </c>
      <c r="I1995" s="217"/>
      <c r="J1995" s="218">
        <f>ROUND(I1995*H1995,2)</f>
        <v>0</v>
      </c>
      <c r="K1995" s="214" t="s">
        <v>19</v>
      </c>
      <c r="L1995" s="219"/>
      <c r="M1995" s="220" t="s">
        <v>19</v>
      </c>
      <c r="N1995" s="221" t="s">
        <v>41</v>
      </c>
      <c r="O1995" s="36"/>
      <c r="P1995" s="170">
        <f>O1995*H1995</f>
        <v>0</v>
      </c>
      <c r="Q1995" s="170">
        <v>0</v>
      </c>
      <c r="R1995" s="170">
        <f>Q1995*H1995</f>
        <v>0</v>
      </c>
      <c r="S1995" s="170">
        <v>0</v>
      </c>
      <c r="T1995" s="171">
        <f>S1995*H1995</f>
        <v>0</v>
      </c>
      <c r="AR1995" s="18" t="s">
        <v>385</v>
      </c>
      <c r="AT1995" s="18" t="s">
        <v>632</v>
      </c>
      <c r="AU1995" s="18" t="s">
        <v>77</v>
      </c>
      <c r="AY1995" s="18" t="s">
        <v>131</v>
      </c>
      <c r="BE1995" s="172">
        <f>IF(N1995="základní",J1995,0)</f>
        <v>0</v>
      </c>
      <c r="BF1995" s="172">
        <f>IF(N1995="snížená",J1995,0)</f>
        <v>0</v>
      </c>
      <c r="BG1995" s="172">
        <f>IF(N1995="zákl. přenesená",J1995,0)</f>
        <v>0</v>
      </c>
      <c r="BH1995" s="172">
        <f>IF(N1995="sníž. přenesená",J1995,0)</f>
        <v>0</v>
      </c>
      <c r="BI1995" s="172">
        <f>IF(N1995="nulová",J1995,0)</f>
        <v>0</v>
      </c>
      <c r="BJ1995" s="18" t="s">
        <v>74</v>
      </c>
      <c r="BK1995" s="172">
        <f>ROUND(I1995*H1995,2)</f>
        <v>0</v>
      </c>
      <c r="BL1995" s="18" t="s">
        <v>253</v>
      </c>
      <c r="BM1995" s="18" t="s">
        <v>2467</v>
      </c>
    </row>
    <row r="1996" spans="2:47" s="1" customFormat="1" ht="13.5">
      <c r="B1996" s="35"/>
      <c r="D1996" s="174" t="s">
        <v>228</v>
      </c>
      <c r="F1996" s="203" t="s">
        <v>2466</v>
      </c>
      <c r="I1996" s="134"/>
      <c r="L1996" s="35"/>
      <c r="M1996" s="64"/>
      <c r="N1996" s="36"/>
      <c r="O1996" s="36"/>
      <c r="P1996" s="36"/>
      <c r="Q1996" s="36"/>
      <c r="R1996" s="36"/>
      <c r="S1996" s="36"/>
      <c r="T1996" s="65"/>
      <c r="AT1996" s="18" t="s">
        <v>228</v>
      </c>
      <c r="AU1996" s="18" t="s">
        <v>77</v>
      </c>
    </row>
    <row r="1997" spans="2:63" s="10" customFormat="1" ht="36.75" customHeight="1">
      <c r="B1997" s="146"/>
      <c r="D1997" s="147" t="s">
        <v>69</v>
      </c>
      <c r="E1997" s="148" t="s">
        <v>632</v>
      </c>
      <c r="F1997" s="148" t="s">
        <v>2468</v>
      </c>
      <c r="I1997" s="149"/>
      <c r="J1997" s="150">
        <f>BK1997</f>
        <v>0</v>
      </c>
      <c r="L1997" s="146"/>
      <c r="M1997" s="151"/>
      <c r="N1997" s="152"/>
      <c r="O1997" s="152"/>
      <c r="P1997" s="153">
        <f>P1998</f>
        <v>0</v>
      </c>
      <c r="Q1997" s="152"/>
      <c r="R1997" s="153">
        <f>R1998</f>
        <v>0.04252</v>
      </c>
      <c r="S1997" s="152"/>
      <c r="T1997" s="154">
        <f>T1998</f>
        <v>0</v>
      </c>
      <c r="AR1997" s="147" t="s">
        <v>149</v>
      </c>
      <c r="AT1997" s="155" t="s">
        <v>69</v>
      </c>
      <c r="AU1997" s="155" t="s">
        <v>70</v>
      </c>
      <c r="AY1997" s="147" t="s">
        <v>131</v>
      </c>
      <c r="BK1997" s="156">
        <f>BK1998</f>
        <v>0</v>
      </c>
    </row>
    <row r="1998" spans="2:63" s="10" customFormat="1" ht="19.5" customHeight="1">
      <c r="B1998" s="146"/>
      <c r="D1998" s="157" t="s">
        <v>69</v>
      </c>
      <c r="E1998" s="158" t="s">
        <v>2469</v>
      </c>
      <c r="F1998" s="158" t="s">
        <v>2470</v>
      </c>
      <c r="I1998" s="149"/>
      <c r="J1998" s="159">
        <f>BK1998</f>
        <v>0</v>
      </c>
      <c r="L1998" s="146"/>
      <c r="M1998" s="151"/>
      <c r="N1998" s="152"/>
      <c r="O1998" s="152"/>
      <c r="P1998" s="153">
        <f>SUM(P1999:P2003)</f>
        <v>0</v>
      </c>
      <c r="Q1998" s="152"/>
      <c r="R1998" s="153">
        <f>SUM(R1999:R2003)</f>
        <v>0.04252</v>
      </c>
      <c r="S1998" s="152"/>
      <c r="T1998" s="154">
        <f>SUM(T1999:T2003)</f>
        <v>0</v>
      </c>
      <c r="AR1998" s="147" t="s">
        <v>149</v>
      </c>
      <c r="AT1998" s="155" t="s">
        <v>69</v>
      </c>
      <c r="AU1998" s="155" t="s">
        <v>74</v>
      </c>
      <c r="AY1998" s="147" t="s">
        <v>131</v>
      </c>
      <c r="BK1998" s="156">
        <f>SUM(BK1999:BK2003)</f>
        <v>0</v>
      </c>
    </row>
    <row r="1999" spans="2:65" s="1" customFormat="1" ht="22.5" customHeight="1">
      <c r="B1999" s="160"/>
      <c r="C1999" s="161" t="s">
        <v>2471</v>
      </c>
      <c r="D1999" s="161" t="s">
        <v>133</v>
      </c>
      <c r="E1999" s="162" t="s">
        <v>2472</v>
      </c>
      <c r="F1999" s="163" t="s">
        <v>2473</v>
      </c>
      <c r="G1999" s="164" t="s">
        <v>488</v>
      </c>
      <c r="H1999" s="165">
        <v>42.52</v>
      </c>
      <c r="I1999" s="166"/>
      <c r="J1999" s="167">
        <f>ROUND(I1999*H1999,2)</f>
        <v>0</v>
      </c>
      <c r="K1999" s="163" t="s">
        <v>137</v>
      </c>
      <c r="L1999" s="35"/>
      <c r="M1999" s="168" t="s">
        <v>19</v>
      </c>
      <c r="N1999" s="169" t="s">
        <v>41</v>
      </c>
      <c r="O1999" s="36"/>
      <c r="P1999" s="170">
        <f>O1999*H1999</f>
        <v>0</v>
      </c>
      <c r="Q1999" s="170">
        <v>0</v>
      </c>
      <c r="R1999" s="170">
        <f>Q1999*H1999</f>
        <v>0</v>
      </c>
      <c r="S1999" s="170">
        <v>0</v>
      </c>
      <c r="T1999" s="171">
        <f>S1999*H1999</f>
        <v>0</v>
      </c>
      <c r="AR1999" s="18" t="s">
        <v>631</v>
      </c>
      <c r="AT1999" s="18" t="s">
        <v>133</v>
      </c>
      <c r="AU1999" s="18" t="s">
        <v>77</v>
      </c>
      <c r="AY1999" s="18" t="s">
        <v>131</v>
      </c>
      <c r="BE1999" s="172">
        <f>IF(N1999="základní",J1999,0)</f>
        <v>0</v>
      </c>
      <c r="BF1999" s="172">
        <f>IF(N1999="snížená",J1999,0)</f>
        <v>0</v>
      </c>
      <c r="BG1999" s="172">
        <f>IF(N1999="zákl. přenesená",J1999,0)</f>
        <v>0</v>
      </c>
      <c r="BH1999" s="172">
        <f>IF(N1999="sníž. přenesená",J1999,0)</f>
        <v>0</v>
      </c>
      <c r="BI1999" s="172">
        <f>IF(N1999="nulová",J1999,0)</f>
        <v>0</v>
      </c>
      <c r="BJ1999" s="18" t="s">
        <v>74</v>
      </c>
      <c r="BK1999" s="172">
        <f>ROUND(I1999*H1999,2)</f>
        <v>0</v>
      </c>
      <c r="BL1999" s="18" t="s">
        <v>631</v>
      </c>
      <c r="BM1999" s="18" t="s">
        <v>2474</v>
      </c>
    </row>
    <row r="2000" spans="2:51" s="11" customFormat="1" ht="13.5">
      <c r="B2000" s="173"/>
      <c r="D2000" s="174" t="s">
        <v>140</v>
      </c>
      <c r="E2000" s="175" t="s">
        <v>19</v>
      </c>
      <c r="F2000" s="176" t="s">
        <v>2475</v>
      </c>
      <c r="H2000" s="177" t="s">
        <v>19</v>
      </c>
      <c r="I2000" s="178"/>
      <c r="L2000" s="173"/>
      <c r="M2000" s="179"/>
      <c r="N2000" s="180"/>
      <c r="O2000" s="180"/>
      <c r="P2000" s="180"/>
      <c r="Q2000" s="180"/>
      <c r="R2000" s="180"/>
      <c r="S2000" s="180"/>
      <c r="T2000" s="181"/>
      <c r="AT2000" s="177" t="s">
        <v>140</v>
      </c>
      <c r="AU2000" s="177" t="s">
        <v>77</v>
      </c>
      <c r="AV2000" s="11" t="s">
        <v>74</v>
      </c>
      <c r="AW2000" s="11" t="s">
        <v>34</v>
      </c>
      <c r="AX2000" s="11" t="s">
        <v>70</v>
      </c>
      <c r="AY2000" s="177" t="s">
        <v>131</v>
      </c>
    </row>
    <row r="2001" spans="2:51" s="12" customFormat="1" ht="13.5">
      <c r="B2001" s="182"/>
      <c r="D2001" s="174" t="s">
        <v>140</v>
      </c>
      <c r="E2001" s="183" t="s">
        <v>19</v>
      </c>
      <c r="F2001" s="184" t="s">
        <v>2476</v>
      </c>
      <c r="H2001" s="185">
        <v>42.52</v>
      </c>
      <c r="I2001" s="186"/>
      <c r="L2001" s="182"/>
      <c r="M2001" s="187"/>
      <c r="N2001" s="188"/>
      <c r="O2001" s="188"/>
      <c r="P2001" s="188"/>
      <c r="Q2001" s="188"/>
      <c r="R2001" s="188"/>
      <c r="S2001" s="188"/>
      <c r="T2001" s="189"/>
      <c r="AT2001" s="183" t="s">
        <v>140</v>
      </c>
      <c r="AU2001" s="183" t="s">
        <v>77</v>
      </c>
      <c r="AV2001" s="12" t="s">
        <v>77</v>
      </c>
      <c r="AW2001" s="12" t="s">
        <v>34</v>
      </c>
      <c r="AX2001" s="12" t="s">
        <v>70</v>
      </c>
      <c r="AY2001" s="183" t="s">
        <v>131</v>
      </c>
    </row>
    <row r="2002" spans="2:51" s="13" customFormat="1" ht="13.5">
      <c r="B2002" s="190"/>
      <c r="D2002" s="191" t="s">
        <v>140</v>
      </c>
      <c r="E2002" s="192" t="s">
        <v>19</v>
      </c>
      <c r="F2002" s="193" t="s">
        <v>143</v>
      </c>
      <c r="H2002" s="194">
        <v>42.52</v>
      </c>
      <c r="I2002" s="195"/>
      <c r="L2002" s="190"/>
      <c r="M2002" s="196"/>
      <c r="N2002" s="197"/>
      <c r="O2002" s="197"/>
      <c r="P2002" s="197"/>
      <c r="Q2002" s="197"/>
      <c r="R2002" s="197"/>
      <c r="S2002" s="197"/>
      <c r="T2002" s="198"/>
      <c r="AT2002" s="199" t="s">
        <v>140</v>
      </c>
      <c r="AU2002" s="199" t="s">
        <v>77</v>
      </c>
      <c r="AV2002" s="13" t="s">
        <v>138</v>
      </c>
      <c r="AW2002" s="13" t="s">
        <v>34</v>
      </c>
      <c r="AX2002" s="13" t="s">
        <v>74</v>
      </c>
      <c r="AY2002" s="199" t="s">
        <v>131</v>
      </c>
    </row>
    <row r="2003" spans="2:65" s="1" customFormat="1" ht="22.5" customHeight="1">
      <c r="B2003" s="160"/>
      <c r="C2003" s="212" t="s">
        <v>2477</v>
      </c>
      <c r="D2003" s="212" t="s">
        <v>632</v>
      </c>
      <c r="E2003" s="213" t="s">
        <v>2478</v>
      </c>
      <c r="F2003" s="214" t="s">
        <v>2479</v>
      </c>
      <c r="G2003" s="215" t="s">
        <v>2378</v>
      </c>
      <c r="H2003" s="216">
        <v>42.52</v>
      </c>
      <c r="I2003" s="217"/>
      <c r="J2003" s="218">
        <f>ROUND(I2003*H2003,2)</f>
        <v>0</v>
      </c>
      <c r="K2003" s="214" t="s">
        <v>137</v>
      </c>
      <c r="L2003" s="219"/>
      <c r="M2003" s="220" t="s">
        <v>19</v>
      </c>
      <c r="N2003" s="221" t="s">
        <v>41</v>
      </c>
      <c r="O2003" s="36"/>
      <c r="P2003" s="170">
        <f>O2003*H2003</f>
        <v>0</v>
      </c>
      <c r="Q2003" s="170">
        <v>0.001</v>
      </c>
      <c r="R2003" s="170">
        <f>Q2003*H2003</f>
        <v>0.04252</v>
      </c>
      <c r="S2003" s="170">
        <v>0</v>
      </c>
      <c r="T2003" s="171">
        <f>S2003*H2003</f>
        <v>0</v>
      </c>
      <c r="AR2003" s="18" t="s">
        <v>1032</v>
      </c>
      <c r="AT2003" s="18" t="s">
        <v>632</v>
      </c>
      <c r="AU2003" s="18" t="s">
        <v>77</v>
      </c>
      <c r="AY2003" s="18" t="s">
        <v>131</v>
      </c>
      <c r="BE2003" s="172">
        <f>IF(N2003="základní",J2003,0)</f>
        <v>0</v>
      </c>
      <c r="BF2003" s="172">
        <f>IF(N2003="snížená",J2003,0)</f>
        <v>0</v>
      </c>
      <c r="BG2003" s="172">
        <f>IF(N2003="zákl. přenesená",J2003,0)</f>
        <v>0</v>
      </c>
      <c r="BH2003" s="172">
        <f>IF(N2003="sníž. přenesená",J2003,0)</f>
        <v>0</v>
      </c>
      <c r="BI2003" s="172">
        <f>IF(N2003="nulová",J2003,0)</f>
        <v>0</v>
      </c>
      <c r="BJ2003" s="18" t="s">
        <v>74</v>
      </c>
      <c r="BK2003" s="172">
        <f>ROUND(I2003*H2003,2)</f>
        <v>0</v>
      </c>
      <c r="BL2003" s="18" t="s">
        <v>1032</v>
      </c>
      <c r="BM2003" s="18" t="s">
        <v>2480</v>
      </c>
    </row>
    <row r="2004" spans="2:63" s="10" customFormat="1" ht="36.75" customHeight="1">
      <c r="B2004" s="146"/>
      <c r="D2004" s="147" t="s">
        <v>69</v>
      </c>
      <c r="E2004" s="148" t="s">
        <v>2481</v>
      </c>
      <c r="F2004" s="148" t="s">
        <v>2482</v>
      </c>
      <c r="I2004" s="149"/>
      <c r="J2004" s="150">
        <f>BK2004</f>
        <v>0</v>
      </c>
      <c r="L2004" s="146"/>
      <c r="M2004" s="151"/>
      <c r="N2004" s="152"/>
      <c r="O2004" s="152"/>
      <c r="P2004" s="153">
        <f>P2005+P2010+P2013</f>
        <v>0</v>
      </c>
      <c r="Q2004" s="152"/>
      <c r="R2004" s="153">
        <f>R2005+R2010+R2013</f>
        <v>0</v>
      </c>
      <c r="S2004" s="152"/>
      <c r="T2004" s="154">
        <f>T2005+T2010+T2013</f>
        <v>0</v>
      </c>
      <c r="AR2004" s="147" t="s">
        <v>160</v>
      </c>
      <c r="AT2004" s="155" t="s">
        <v>69</v>
      </c>
      <c r="AU2004" s="155" t="s">
        <v>70</v>
      </c>
      <c r="AY2004" s="147" t="s">
        <v>131</v>
      </c>
      <c r="BK2004" s="156">
        <f>BK2005+BK2010+BK2013</f>
        <v>0</v>
      </c>
    </row>
    <row r="2005" spans="2:63" s="10" customFormat="1" ht="19.5" customHeight="1">
      <c r="B2005" s="146"/>
      <c r="D2005" s="157" t="s">
        <v>69</v>
      </c>
      <c r="E2005" s="158" t="s">
        <v>2483</v>
      </c>
      <c r="F2005" s="158" t="s">
        <v>2484</v>
      </c>
      <c r="I2005" s="149"/>
      <c r="J2005" s="159">
        <f>BK2005</f>
        <v>0</v>
      </c>
      <c r="L2005" s="146"/>
      <c r="M2005" s="151"/>
      <c r="N2005" s="152"/>
      <c r="O2005" s="152"/>
      <c r="P2005" s="153">
        <f>SUM(P2006:P2009)</f>
        <v>0</v>
      </c>
      <c r="Q2005" s="152"/>
      <c r="R2005" s="153">
        <f>SUM(R2006:R2009)</f>
        <v>0</v>
      </c>
      <c r="S2005" s="152"/>
      <c r="T2005" s="154">
        <f>SUM(T2006:T2009)</f>
        <v>0</v>
      </c>
      <c r="AR2005" s="147" t="s">
        <v>160</v>
      </c>
      <c r="AT2005" s="155" t="s">
        <v>69</v>
      </c>
      <c r="AU2005" s="155" t="s">
        <v>74</v>
      </c>
      <c r="AY2005" s="147" t="s">
        <v>131</v>
      </c>
      <c r="BK2005" s="156">
        <f>SUM(BK2006:BK2009)</f>
        <v>0</v>
      </c>
    </row>
    <row r="2006" spans="2:65" s="1" customFormat="1" ht="22.5" customHeight="1">
      <c r="B2006" s="160"/>
      <c r="C2006" s="161" t="s">
        <v>2485</v>
      </c>
      <c r="D2006" s="161" t="s">
        <v>133</v>
      </c>
      <c r="E2006" s="162" t="s">
        <v>2486</v>
      </c>
      <c r="F2006" s="163" t="s">
        <v>2487</v>
      </c>
      <c r="G2006" s="164" t="s">
        <v>939</v>
      </c>
      <c r="H2006" s="165">
        <v>1</v>
      </c>
      <c r="I2006" s="166"/>
      <c r="J2006" s="167">
        <f>ROUND(I2006*H2006,2)</f>
        <v>0</v>
      </c>
      <c r="K2006" s="163" t="s">
        <v>137</v>
      </c>
      <c r="L2006" s="35"/>
      <c r="M2006" s="168" t="s">
        <v>19</v>
      </c>
      <c r="N2006" s="169" t="s">
        <v>41</v>
      </c>
      <c r="O2006" s="36"/>
      <c r="P2006" s="170">
        <f>O2006*H2006</f>
        <v>0</v>
      </c>
      <c r="Q2006" s="170">
        <v>0</v>
      </c>
      <c r="R2006" s="170">
        <f>Q2006*H2006</f>
        <v>0</v>
      </c>
      <c r="S2006" s="170">
        <v>0</v>
      </c>
      <c r="T2006" s="171">
        <f>S2006*H2006</f>
        <v>0</v>
      </c>
      <c r="AR2006" s="18" t="s">
        <v>2488</v>
      </c>
      <c r="AT2006" s="18" t="s">
        <v>133</v>
      </c>
      <c r="AU2006" s="18" t="s">
        <v>77</v>
      </c>
      <c r="AY2006" s="18" t="s">
        <v>131</v>
      </c>
      <c r="BE2006" s="172">
        <f>IF(N2006="základní",J2006,0)</f>
        <v>0</v>
      </c>
      <c r="BF2006" s="172">
        <f>IF(N2006="snížená",J2006,0)</f>
        <v>0</v>
      </c>
      <c r="BG2006" s="172">
        <f>IF(N2006="zákl. přenesená",J2006,0)</f>
        <v>0</v>
      </c>
      <c r="BH2006" s="172">
        <f>IF(N2006="sníž. přenesená",J2006,0)</f>
        <v>0</v>
      </c>
      <c r="BI2006" s="172">
        <f>IF(N2006="nulová",J2006,0)</f>
        <v>0</v>
      </c>
      <c r="BJ2006" s="18" t="s">
        <v>74</v>
      </c>
      <c r="BK2006" s="172">
        <f>ROUND(I2006*H2006,2)</f>
        <v>0</v>
      </c>
      <c r="BL2006" s="18" t="s">
        <v>2488</v>
      </c>
      <c r="BM2006" s="18" t="s">
        <v>2489</v>
      </c>
    </row>
    <row r="2007" spans="2:47" s="1" customFormat="1" ht="13.5">
      <c r="B2007" s="35"/>
      <c r="D2007" s="191" t="s">
        <v>228</v>
      </c>
      <c r="F2007" s="225" t="s">
        <v>2490</v>
      </c>
      <c r="I2007" s="134"/>
      <c r="L2007" s="35"/>
      <c r="M2007" s="64"/>
      <c r="N2007" s="36"/>
      <c r="O2007" s="36"/>
      <c r="P2007" s="36"/>
      <c r="Q2007" s="36"/>
      <c r="R2007" s="36"/>
      <c r="S2007" s="36"/>
      <c r="T2007" s="65"/>
      <c r="AT2007" s="18" t="s">
        <v>228</v>
      </c>
      <c r="AU2007" s="18" t="s">
        <v>77</v>
      </c>
    </row>
    <row r="2008" spans="2:65" s="1" customFormat="1" ht="22.5" customHeight="1">
      <c r="B2008" s="160"/>
      <c r="C2008" s="161" t="s">
        <v>2491</v>
      </c>
      <c r="D2008" s="161" t="s">
        <v>133</v>
      </c>
      <c r="E2008" s="162" t="s">
        <v>2492</v>
      </c>
      <c r="F2008" s="163" t="s">
        <v>2493</v>
      </c>
      <c r="G2008" s="164" t="s">
        <v>939</v>
      </c>
      <c r="H2008" s="165">
        <v>1</v>
      </c>
      <c r="I2008" s="166"/>
      <c r="J2008" s="167">
        <f>ROUND(I2008*H2008,2)</f>
        <v>0</v>
      </c>
      <c r="K2008" s="163" t="s">
        <v>137</v>
      </c>
      <c r="L2008" s="35"/>
      <c r="M2008" s="168" t="s">
        <v>19</v>
      </c>
      <c r="N2008" s="169" t="s">
        <v>41</v>
      </c>
      <c r="O2008" s="36"/>
      <c r="P2008" s="170">
        <f>O2008*H2008</f>
        <v>0</v>
      </c>
      <c r="Q2008" s="170">
        <v>0</v>
      </c>
      <c r="R2008" s="170">
        <f>Q2008*H2008</f>
        <v>0</v>
      </c>
      <c r="S2008" s="170">
        <v>0</v>
      </c>
      <c r="T2008" s="171">
        <f>S2008*H2008</f>
        <v>0</v>
      </c>
      <c r="AR2008" s="18" t="s">
        <v>2488</v>
      </c>
      <c r="AT2008" s="18" t="s">
        <v>133</v>
      </c>
      <c r="AU2008" s="18" t="s">
        <v>77</v>
      </c>
      <c r="AY2008" s="18" t="s">
        <v>131</v>
      </c>
      <c r="BE2008" s="172">
        <f>IF(N2008="základní",J2008,0)</f>
        <v>0</v>
      </c>
      <c r="BF2008" s="172">
        <f>IF(N2008="snížená",J2008,0)</f>
        <v>0</v>
      </c>
      <c r="BG2008" s="172">
        <f>IF(N2008="zákl. přenesená",J2008,0)</f>
        <v>0</v>
      </c>
      <c r="BH2008" s="172">
        <f>IF(N2008="sníž. přenesená",J2008,0)</f>
        <v>0</v>
      </c>
      <c r="BI2008" s="172">
        <f>IF(N2008="nulová",J2008,0)</f>
        <v>0</v>
      </c>
      <c r="BJ2008" s="18" t="s">
        <v>74</v>
      </c>
      <c r="BK2008" s="172">
        <f>ROUND(I2008*H2008,2)</f>
        <v>0</v>
      </c>
      <c r="BL2008" s="18" t="s">
        <v>2488</v>
      </c>
      <c r="BM2008" s="18" t="s">
        <v>2494</v>
      </c>
    </row>
    <row r="2009" spans="2:47" s="1" customFormat="1" ht="27">
      <c r="B2009" s="35"/>
      <c r="D2009" s="174" t="s">
        <v>228</v>
      </c>
      <c r="F2009" s="203" t="s">
        <v>2495</v>
      </c>
      <c r="I2009" s="134"/>
      <c r="L2009" s="35"/>
      <c r="M2009" s="64"/>
      <c r="N2009" s="36"/>
      <c r="O2009" s="36"/>
      <c r="P2009" s="36"/>
      <c r="Q2009" s="36"/>
      <c r="R2009" s="36"/>
      <c r="S2009" s="36"/>
      <c r="T2009" s="65"/>
      <c r="AT2009" s="18" t="s">
        <v>228</v>
      </c>
      <c r="AU2009" s="18" t="s">
        <v>77</v>
      </c>
    </row>
    <row r="2010" spans="2:63" s="10" customFormat="1" ht="29.25" customHeight="1">
      <c r="B2010" s="146"/>
      <c r="D2010" s="157" t="s">
        <v>69</v>
      </c>
      <c r="E2010" s="158" t="s">
        <v>2496</v>
      </c>
      <c r="F2010" s="158" t="s">
        <v>2497</v>
      </c>
      <c r="I2010" s="149"/>
      <c r="J2010" s="159">
        <f>BK2010</f>
        <v>0</v>
      </c>
      <c r="L2010" s="146"/>
      <c r="M2010" s="151"/>
      <c r="N2010" s="152"/>
      <c r="O2010" s="152"/>
      <c r="P2010" s="153">
        <f>SUM(P2011:P2012)</f>
        <v>0</v>
      </c>
      <c r="Q2010" s="152"/>
      <c r="R2010" s="153">
        <f>SUM(R2011:R2012)</f>
        <v>0</v>
      </c>
      <c r="S2010" s="152"/>
      <c r="T2010" s="154">
        <f>SUM(T2011:T2012)</f>
        <v>0</v>
      </c>
      <c r="AR2010" s="147" t="s">
        <v>160</v>
      </c>
      <c r="AT2010" s="155" t="s">
        <v>69</v>
      </c>
      <c r="AU2010" s="155" t="s">
        <v>74</v>
      </c>
      <c r="AY2010" s="147" t="s">
        <v>131</v>
      </c>
      <c r="BK2010" s="156">
        <f>SUM(BK2011:BK2012)</f>
        <v>0</v>
      </c>
    </row>
    <row r="2011" spans="2:65" s="1" customFormat="1" ht="22.5" customHeight="1">
      <c r="B2011" s="160"/>
      <c r="C2011" s="161" t="s">
        <v>2498</v>
      </c>
      <c r="D2011" s="161" t="s">
        <v>133</v>
      </c>
      <c r="E2011" s="162" t="s">
        <v>2499</v>
      </c>
      <c r="F2011" s="163" t="s">
        <v>2497</v>
      </c>
      <c r="G2011" s="164" t="s">
        <v>939</v>
      </c>
      <c r="H2011" s="165">
        <v>1</v>
      </c>
      <c r="I2011" s="166"/>
      <c r="J2011" s="167">
        <f>ROUND(I2011*H2011,2)</f>
        <v>0</v>
      </c>
      <c r="K2011" s="163" t="s">
        <v>137</v>
      </c>
      <c r="L2011" s="35"/>
      <c r="M2011" s="168" t="s">
        <v>19</v>
      </c>
      <c r="N2011" s="169" t="s">
        <v>41</v>
      </c>
      <c r="O2011" s="36"/>
      <c r="P2011" s="170">
        <f>O2011*H2011</f>
        <v>0</v>
      </c>
      <c r="Q2011" s="170">
        <v>0</v>
      </c>
      <c r="R2011" s="170">
        <f>Q2011*H2011</f>
        <v>0</v>
      </c>
      <c r="S2011" s="170">
        <v>0</v>
      </c>
      <c r="T2011" s="171">
        <f>S2011*H2011</f>
        <v>0</v>
      </c>
      <c r="AR2011" s="18" t="s">
        <v>2488</v>
      </c>
      <c r="AT2011" s="18" t="s">
        <v>133</v>
      </c>
      <c r="AU2011" s="18" t="s">
        <v>77</v>
      </c>
      <c r="AY2011" s="18" t="s">
        <v>131</v>
      </c>
      <c r="BE2011" s="172">
        <f>IF(N2011="základní",J2011,0)</f>
        <v>0</v>
      </c>
      <c r="BF2011" s="172">
        <f>IF(N2011="snížená",J2011,0)</f>
        <v>0</v>
      </c>
      <c r="BG2011" s="172">
        <f>IF(N2011="zákl. přenesená",J2011,0)</f>
        <v>0</v>
      </c>
      <c r="BH2011" s="172">
        <f>IF(N2011="sníž. přenesená",J2011,0)</f>
        <v>0</v>
      </c>
      <c r="BI2011" s="172">
        <f>IF(N2011="nulová",J2011,0)</f>
        <v>0</v>
      </c>
      <c r="BJ2011" s="18" t="s">
        <v>74</v>
      </c>
      <c r="BK2011" s="172">
        <f>ROUND(I2011*H2011,2)</f>
        <v>0</v>
      </c>
      <c r="BL2011" s="18" t="s">
        <v>2488</v>
      </c>
      <c r="BM2011" s="18" t="s">
        <v>2500</v>
      </c>
    </row>
    <row r="2012" spans="2:47" s="1" customFormat="1" ht="13.5">
      <c r="B2012" s="35"/>
      <c r="D2012" s="174" t="s">
        <v>228</v>
      </c>
      <c r="F2012" s="203" t="s">
        <v>2501</v>
      </c>
      <c r="I2012" s="134"/>
      <c r="L2012" s="35"/>
      <c r="M2012" s="64"/>
      <c r="N2012" s="36"/>
      <c r="O2012" s="36"/>
      <c r="P2012" s="36"/>
      <c r="Q2012" s="36"/>
      <c r="R2012" s="36"/>
      <c r="S2012" s="36"/>
      <c r="T2012" s="65"/>
      <c r="AT2012" s="18" t="s">
        <v>228</v>
      </c>
      <c r="AU2012" s="18" t="s">
        <v>77</v>
      </c>
    </row>
    <row r="2013" spans="2:63" s="10" customFormat="1" ht="29.25" customHeight="1">
      <c r="B2013" s="146"/>
      <c r="D2013" s="157" t="s">
        <v>69</v>
      </c>
      <c r="E2013" s="158" t="s">
        <v>2502</v>
      </c>
      <c r="F2013" s="158" t="s">
        <v>2503</v>
      </c>
      <c r="I2013" s="149"/>
      <c r="J2013" s="159">
        <f>BK2013</f>
        <v>0</v>
      </c>
      <c r="L2013" s="146"/>
      <c r="M2013" s="151"/>
      <c r="N2013" s="152"/>
      <c r="O2013" s="152"/>
      <c r="P2013" s="153">
        <f>SUM(P2014:P2017)</f>
        <v>0</v>
      </c>
      <c r="Q2013" s="152"/>
      <c r="R2013" s="153">
        <f>SUM(R2014:R2017)</f>
        <v>0</v>
      </c>
      <c r="S2013" s="152"/>
      <c r="T2013" s="154">
        <f>SUM(T2014:T2017)</f>
        <v>0</v>
      </c>
      <c r="AR2013" s="147" t="s">
        <v>160</v>
      </c>
      <c r="AT2013" s="155" t="s">
        <v>69</v>
      </c>
      <c r="AU2013" s="155" t="s">
        <v>74</v>
      </c>
      <c r="AY2013" s="147" t="s">
        <v>131</v>
      </c>
      <c r="BK2013" s="156">
        <f>SUM(BK2014:BK2017)</f>
        <v>0</v>
      </c>
    </row>
    <row r="2014" spans="2:65" s="1" customFormat="1" ht="22.5" customHeight="1">
      <c r="B2014" s="160"/>
      <c r="C2014" s="161" t="s">
        <v>2504</v>
      </c>
      <c r="D2014" s="161" t="s">
        <v>133</v>
      </c>
      <c r="E2014" s="162" t="s">
        <v>2505</v>
      </c>
      <c r="F2014" s="163" t="s">
        <v>2506</v>
      </c>
      <c r="G2014" s="164" t="s">
        <v>939</v>
      </c>
      <c r="H2014" s="165">
        <v>1</v>
      </c>
      <c r="I2014" s="166"/>
      <c r="J2014" s="167">
        <f>ROUND(I2014*H2014,2)</f>
        <v>0</v>
      </c>
      <c r="K2014" s="163" t="s">
        <v>137</v>
      </c>
      <c r="L2014" s="35"/>
      <c r="M2014" s="168" t="s">
        <v>19</v>
      </c>
      <c r="N2014" s="169" t="s">
        <v>41</v>
      </c>
      <c r="O2014" s="36"/>
      <c r="P2014" s="170">
        <f>O2014*H2014</f>
        <v>0</v>
      </c>
      <c r="Q2014" s="170">
        <v>0</v>
      </c>
      <c r="R2014" s="170">
        <f>Q2014*H2014</f>
        <v>0</v>
      </c>
      <c r="S2014" s="170">
        <v>0</v>
      </c>
      <c r="T2014" s="171">
        <f>S2014*H2014</f>
        <v>0</v>
      </c>
      <c r="AR2014" s="18" t="s">
        <v>2488</v>
      </c>
      <c r="AT2014" s="18" t="s">
        <v>133</v>
      </c>
      <c r="AU2014" s="18" t="s">
        <v>77</v>
      </c>
      <c r="AY2014" s="18" t="s">
        <v>131</v>
      </c>
      <c r="BE2014" s="172">
        <f>IF(N2014="základní",J2014,0)</f>
        <v>0</v>
      </c>
      <c r="BF2014" s="172">
        <f>IF(N2014="snížená",J2014,0)</f>
        <v>0</v>
      </c>
      <c r="BG2014" s="172">
        <f>IF(N2014="zákl. přenesená",J2014,0)</f>
        <v>0</v>
      </c>
      <c r="BH2014" s="172">
        <f>IF(N2014="sníž. přenesená",J2014,0)</f>
        <v>0</v>
      </c>
      <c r="BI2014" s="172">
        <f>IF(N2014="nulová",J2014,0)</f>
        <v>0</v>
      </c>
      <c r="BJ2014" s="18" t="s">
        <v>74</v>
      </c>
      <c r="BK2014" s="172">
        <f>ROUND(I2014*H2014,2)</f>
        <v>0</v>
      </c>
      <c r="BL2014" s="18" t="s">
        <v>2488</v>
      </c>
      <c r="BM2014" s="18" t="s">
        <v>2507</v>
      </c>
    </row>
    <row r="2015" spans="2:47" s="1" customFormat="1" ht="13.5">
      <c r="B2015" s="35"/>
      <c r="D2015" s="191" t="s">
        <v>228</v>
      </c>
      <c r="F2015" s="225" t="s">
        <v>2508</v>
      </c>
      <c r="I2015" s="134"/>
      <c r="L2015" s="35"/>
      <c r="M2015" s="64"/>
      <c r="N2015" s="36"/>
      <c r="O2015" s="36"/>
      <c r="P2015" s="36"/>
      <c r="Q2015" s="36"/>
      <c r="R2015" s="36"/>
      <c r="S2015" s="36"/>
      <c r="T2015" s="65"/>
      <c r="AT2015" s="18" t="s">
        <v>228</v>
      </c>
      <c r="AU2015" s="18" t="s">
        <v>77</v>
      </c>
    </row>
    <row r="2016" spans="2:65" s="1" customFormat="1" ht="22.5" customHeight="1">
      <c r="B2016" s="160"/>
      <c r="C2016" s="161" t="s">
        <v>2509</v>
      </c>
      <c r="D2016" s="161" t="s">
        <v>133</v>
      </c>
      <c r="E2016" s="162" t="s">
        <v>2510</v>
      </c>
      <c r="F2016" s="163" t="s">
        <v>2511</v>
      </c>
      <c r="G2016" s="164" t="s">
        <v>939</v>
      </c>
      <c r="H2016" s="165">
        <v>1</v>
      </c>
      <c r="I2016" s="166"/>
      <c r="J2016" s="167">
        <f>ROUND(I2016*H2016,2)</f>
        <v>0</v>
      </c>
      <c r="K2016" s="163" t="s">
        <v>137</v>
      </c>
      <c r="L2016" s="35"/>
      <c r="M2016" s="168" t="s">
        <v>19</v>
      </c>
      <c r="N2016" s="169" t="s">
        <v>41</v>
      </c>
      <c r="O2016" s="36"/>
      <c r="P2016" s="170">
        <f>O2016*H2016</f>
        <v>0</v>
      </c>
      <c r="Q2016" s="170">
        <v>0</v>
      </c>
      <c r="R2016" s="170">
        <f>Q2016*H2016</f>
        <v>0</v>
      </c>
      <c r="S2016" s="170">
        <v>0</v>
      </c>
      <c r="T2016" s="171">
        <f>S2016*H2016</f>
        <v>0</v>
      </c>
      <c r="AR2016" s="18" t="s">
        <v>2488</v>
      </c>
      <c r="AT2016" s="18" t="s">
        <v>133</v>
      </c>
      <c r="AU2016" s="18" t="s">
        <v>77</v>
      </c>
      <c r="AY2016" s="18" t="s">
        <v>131</v>
      </c>
      <c r="BE2016" s="172">
        <f>IF(N2016="základní",J2016,0)</f>
        <v>0</v>
      </c>
      <c r="BF2016" s="172">
        <f>IF(N2016="snížená",J2016,0)</f>
        <v>0</v>
      </c>
      <c r="BG2016" s="172">
        <f>IF(N2016="zákl. přenesená",J2016,0)</f>
        <v>0</v>
      </c>
      <c r="BH2016" s="172">
        <f>IF(N2016="sníž. přenesená",J2016,0)</f>
        <v>0</v>
      </c>
      <c r="BI2016" s="172">
        <f>IF(N2016="nulová",J2016,0)</f>
        <v>0</v>
      </c>
      <c r="BJ2016" s="18" t="s">
        <v>74</v>
      </c>
      <c r="BK2016" s="172">
        <f>ROUND(I2016*H2016,2)</f>
        <v>0</v>
      </c>
      <c r="BL2016" s="18" t="s">
        <v>2488</v>
      </c>
      <c r="BM2016" s="18" t="s">
        <v>2512</v>
      </c>
    </row>
    <row r="2017" spans="2:47" s="1" customFormat="1" ht="13.5">
      <c r="B2017" s="35"/>
      <c r="D2017" s="174" t="s">
        <v>228</v>
      </c>
      <c r="F2017" s="203" t="s">
        <v>2513</v>
      </c>
      <c r="I2017" s="134"/>
      <c r="L2017" s="35"/>
      <c r="M2017" s="226"/>
      <c r="N2017" s="227"/>
      <c r="O2017" s="227"/>
      <c r="P2017" s="227"/>
      <c r="Q2017" s="227"/>
      <c r="R2017" s="227"/>
      <c r="S2017" s="227"/>
      <c r="T2017" s="228"/>
      <c r="AT2017" s="18" t="s">
        <v>228</v>
      </c>
      <c r="AU2017" s="18" t="s">
        <v>77</v>
      </c>
    </row>
    <row r="2018" spans="2:12" s="1" customFormat="1" ht="6.75" customHeight="1">
      <c r="B2018" s="50"/>
      <c r="C2018" s="51"/>
      <c r="D2018" s="51"/>
      <c r="E2018" s="51"/>
      <c r="F2018" s="51"/>
      <c r="G2018" s="51"/>
      <c r="H2018" s="51"/>
      <c r="I2018" s="112"/>
      <c r="J2018" s="51"/>
      <c r="K2018" s="51"/>
      <c r="L2018" s="35"/>
    </row>
    <row r="2019" ht="13.5">
      <c r="AT2019" s="229"/>
    </row>
  </sheetData>
  <sheetProtection password="CC35" sheet="1" objects="1" scenarios="1" formatColumns="0" formatRows="0" sort="0" autoFilter="0"/>
  <autoFilter ref="C100:K100"/>
  <mergeCells count="6">
    <mergeCell ref="E7:H7"/>
    <mergeCell ref="E22:H22"/>
    <mergeCell ref="E43:H43"/>
    <mergeCell ref="E93:H93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10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0" customWidth="1"/>
    <col min="2" max="2" width="1.66796875" style="240" customWidth="1"/>
    <col min="3" max="4" width="5" style="240" customWidth="1"/>
    <col min="5" max="5" width="11.66015625" style="240" customWidth="1"/>
    <col min="6" max="6" width="9.16015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796875" style="240" customWidth="1"/>
    <col min="12" max="16384" width="9.33203125" style="24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246" customFormat="1" ht="45" customHeight="1">
      <c r="B3" s="244"/>
      <c r="C3" s="363" t="s">
        <v>2521</v>
      </c>
      <c r="D3" s="363"/>
      <c r="E3" s="363"/>
      <c r="F3" s="363"/>
      <c r="G3" s="363"/>
      <c r="H3" s="363"/>
      <c r="I3" s="363"/>
      <c r="J3" s="363"/>
      <c r="K3" s="245"/>
    </row>
    <row r="4" spans="2:11" ht="25.5" customHeight="1">
      <c r="B4" s="247"/>
      <c r="C4" s="368" t="s">
        <v>2522</v>
      </c>
      <c r="D4" s="368"/>
      <c r="E4" s="368"/>
      <c r="F4" s="368"/>
      <c r="G4" s="368"/>
      <c r="H4" s="368"/>
      <c r="I4" s="368"/>
      <c r="J4" s="368"/>
      <c r="K4" s="248"/>
    </row>
    <row r="5" spans="2:11" ht="5.25" customHeight="1">
      <c r="B5" s="247"/>
      <c r="C5" s="249"/>
      <c r="D5" s="249"/>
      <c r="E5" s="249"/>
      <c r="F5" s="249"/>
      <c r="G5" s="249"/>
      <c r="H5" s="249"/>
      <c r="I5" s="249"/>
      <c r="J5" s="249"/>
      <c r="K5" s="248"/>
    </row>
    <row r="6" spans="2:11" ht="15" customHeight="1">
      <c r="B6" s="247"/>
      <c r="C6" s="365" t="s">
        <v>2523</v>
      </c>
      <c r="D6" s="365"/>
      <c r="E6" s="365"/>
      <c r="F6" s="365"/>
      <c r="G6" s="365"/>
      <c r="H6" s="365"/>
      <c r="I6" s="365"/>
      <c r="J6" s="365"/>
      <c r="K6" s="248"/>
    </row>
    <row r="7" spans="2:11" ht="15" customHeight="1">
      <c r="B7" s="251"/>
      <c r="C7" s="365" t="s">
        <v>2524</v>
      </c>
      <c r="D7" s="365"/>
      <c r="E7" s="365"/>
      <c r="F7" s="365"/>
      <c r="G7" s="365"/>
      <c r="H7" s="365"/>
      <c r="I7" s="365"/>
      <c r="J7" s="365"/>
      <c r="K7" s="248"/>
    </row>
    <row r="8" spans="2:1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ht="15" customHeight="1">
      <c r="B9" s="251"/>
      <c r="C9" s="365" t="s">
        <v>2525</v>
      </c>
      <c r="D9" s="365"/>
      <c r="E9" s="365"/>
      <c r="F9" s="365"/>
      <c r="G9" s="365"/>
      <c r="H9" s="365"/>
      <c r="I9" s="365"/>
      <c r="J9" s="365"/>
      <c r="K9" s="248"/>
    </row>
    <row r="10" spans="2:11" ht="15" customHeight="1">
      <c r="B10" s="251"/>
      <c r="C10" s="250"/>
      <c r="D10" s="365" t="s">
        <v>2526</v>
      </c>
      <c r="E10" s="365"/>
      <c r="F10" s="365"/>
      <c r="G10" s="365"/>
      <c r="H10" s="365"/>
      <c r="I10" s="365"/>
      <c r="J10" s="365"/>
      <c r="K10" s="248"/>
    </row>
    <row r="11" spans="2:11" ht="15" customHeight="1">
      <c r="B11" s="251"/>
      <c r="C11" s="252"/>
      <c r="D11" s="365" t="s">
        <v>2527</v>
      </c>
      <c r="E11" s="365"/>
      <c r="F11" s="365"/>
      <c r="G11" s="365"/>
      <c r="H11" s="365"/>
      <c r="I11" s="365"/>
      <c r="J11" s="365"/>
      <c r="K11" s="248"/>
    </row>
    <row r="12" spans="2:11" ht="12.75" customHeight="1">
      <c r="B12" s="251"/>
      <c r="C12" s="252"/>
      <c r="D12" s="252"/>
      <c r="E12" s="252"/>
      <c r="F12" s="252"/>
      <c r="G12" s="252"/>
      <c r="H12" s="252"/>
      <c r="I12" s="252"/>
      <c r="J12" s="252"/>
      <c r="K12" s="248"/>
    </row>
    <row r="13" spans="2:11" ht="15" customHeight="1">
      <c r="B13" s="251"/>
      <c r="C13" s="252"/>
      <c r="D13" s="365" t="s">
        <v>2528</v>
      </c>
      <c r="E13" s="365"/>
      <c r="F13" s="365"/>
      <c r="G13" s="365"/>
      <c r="H13" s="365"/>
      <c r="I13" s="365"/>
      <c r="J13" s="365"/>
      <c r="K13" s="248"/>
    </row>
    <row r="14" spans="2:11" ht="15" customHeight="1">
      <c r="B14" s="251"/>
      <c r="C14" s="252"/>
      <c r="D14" s="365" t="s">
        <v>2529</v>
      </c>
      <c r="E14" s="365"/>
      <c r="F14" s="365"/>
      <c r="G14" s="365"/>
      <c r="H14" s="365"/>
      <c r="I14" s="365"/>
      <c r="J14" s="365"/>
      <c r="K14" s="248"/>
    </row>
    <row r="15" spans="2:11" ht="15" customHeight="1">
      <c r="B15" s="251"/>
      <c r="C15" s="252"/>
      <c r="D15" s="365" t="s">
        <v>2530</v>
      </c>
      <c r="E15" s="365"/>
      <c r="F15" s="365"/>
      <c r="G15" s="365"/>
      <c r="H15" s="365"/>
      <c r="I15" s="365"/>
      <c r="J15" s="365"/>
      <c r="K15" s="248"/>
    </row>
    <row r="16" spans="2:11" ht="15" customHeight="1">
      <c r="B16" s="251"/>
      <c r="C16" s="252"/>
      <c r="D16" s="252"/>
      <c r="E16" s="253" t="s">
        <v>73</v>
      </c>
      <c r="F16" s="365" t="s">
        <v>2531</v>
      </c>
      <c r="G16" s="365"/>
      <c r="H16" s="365"/>
      <c r="I16" s="365"/>
      <c r="J16" s="365"/>
      <c r="K16" s="248"/>
    </row>
    <row r="17" spans="2:11" ht="15" customHeight="1">
      <c r="B17" s="251"/>
      <c r="C17" s="252"/>
      <c r="D17" s="252"/>
      <c r="E17" s="253" t="s">
        <v>2532</v>
      </c>
      <c r="F17" s="365" t="s">
        <v>2533</v>
      </c>
      <c r="G17" s="365"/>
      <c r="H17" s="365"/>
      <c r="I17" s="365"/>
      <c r="J17" s="365"/>
      <c r="K17" s="248"/>
    </row>
    <row r="18" spans="2:11" ht="15" customHeight="1">
      <c r="B18" s="251"/>
      <c r="C18" s="252"/>
      <c r="D18" s="252"/>
      <c r="E18" s="253" t="s">
        <v>2534</v>
      </c>
      <c r="F18" s="365" t="s">
        <v>2535</v>
      </c>
      <c r="G18" s="365"/>
      <c r="H18" s="365"/>
      <c r="I18" s="365"/>
      <c r="J18" s="365"/>
      <c r="K18" s="248"/>
    </row>
    <row r="19" spans="2:11" ht="15" customHeight="1">
      <c r="B19" s="251"/>
      <c r="C19" s="252"/>
      <c r="D19" s="252"/>
      <c r="E19" s="253" t="s">
        <v>2536</v>
      </c>
      <c r="F19" s="365" t="s">
        <v>2537</v>
      </c>
      <c r="G19" s="365"/>
      <c r="H19" s="365"/>
      <c r="I19" s="365"/>
      <c r="J19" s="365"/>
      <c r="K19" s="248"/>
    </row>
    <row r="20" spans="2:11" ht="15" customHeight="1">
      <c r="B20" s="251"/>
      <c r="C20" s="252"/>
      <c r="D20" s="252"/>
      <c r="E20" s="253" t="s">
        <v>2538</v>
      </c>
      <c r="F20" s="365" t="s">
        <v>2539</v>
      </c>
      <c r="G20" s="365"/>
      <c r="H20" s="365"/>
      <c r="I20" s="365"/>
      <c r="J20" s="365"/>
      <c r="K20" s="248"/>
    </row>
    <row r="21" spans="2:11" ht="15" customHeight="1">
      <c r="B21" s="251"/>
      <c r="C21" s="252"/>
      <c r="D21" s="252"/>
      <c r="E21" s="253" t="s">
        <v>2540</v>
      </c>
      <c r="F21" s="365" t="s">
        <v>2541</v>
      </c>
      <c r="G21" s="365"/>
      <c r="H21" s="365"/>
      <c r="I21" s="365"/>
      <c r="J21" s="365"/>
      <c r="K21" s="248"/>
    </row>
    <row r="22" spans="2:11" ht="12.75" customHeight="1">
      <c r="B22" s="251"/>
      <c r="C22" s="252"/>
      <c r="D22" s="252"/>
      <c r="E22" s="252"/>
      <c r="F22" s="252"/>
      <c r="G22" s="252"/>
      <c r="H22" s="252"/>
      <c r="I22" s="252"/>
      <c r="J22" s="252"/>
      <c r="K22" s="248"/>
    </row>
    <row r="23" spans="2:11" ht="15" customHeight="1">
      <c r="B23" s="251"/>
      <c r="C23" s="365" t="s">
        <v>2542</v>
      </c>
      <c r="D23" s="365"/>
      <c r="E23" s="365"/>
      <c r="F23" s="365"/>
      <c r="G23" s="365"/>
      <c r="H23" s="365"/>
      <c r="I23" s="365"/>
      <c r="J23" s="365"/>
      <c r="K23" s="248"/>
    </row>
    <row r="24" spans="2:11" ht="15" customHeight="1">
      <c r="B24" s="251"/>
      <c r="C24" s="365" t="s">
        <v>2543</v>
      </c>
      <c r="D24" s="365"/>
      <c r="E24" s="365"/>
      <c r="F24" s="365"/>
      <c r="G24" s="365"/>
      <c r="H24" s="365"/>
      <c r="I24" s="365"/>
      <c r="J24" s="365"/>
      <c r="K24" s="248"/>
    </row>
    <row r="25" spans="2:11" ht="15" customHeight="1">
      <c r="B25" s="251"/>
      <c r="C25" s="250"/>
      <c r="D25" s="365" t="s">
        <v>2544</v>
      </c>
      <c r="E25" s="365"/>
      <c r="F25" s="365"/>
      <c r="G25" s="365"/>
      <c r="H25" s="365"/>
      <c r="I25" s="365"/>
      <c r="J25" s="365"/>
      <c r="K25" s="248"/>
    </row>
    <row r="26" spans="2:11" ht="15" customHeight="1">
      <c r="B26" s="251"/>
      <c r="C26" s="252"/>
      <c r="D26" s="365" t="s">
        <v>2545</v>
      </c>
      <c r="E26" s="365"/>
      <c r="F26" s="365"/>
      <c r="G26" s="365"/>
      <c r="H26" s="365"/>
      <c r="I26" s="365"/>
      <c r="J26" s="365"/>
      <c r="K26" s="248"/>
    </row>
    <row r="27" spans="2:11" ht="12.75" customHeight="1">
      <c r="B27" s="251"/>
      <c r="C27" s="252"/>
      <c r="D27" s="252"/>
      <c r="E27" s="252"/>
      <c r="F27" s="252"/>
      <c r="G27" s="252"/>
      <c r="H27" s="252"/>
      <c r="I27" s="252"/>
      <c r="J27" s="252"/>
      <c r="K27" s="248"/>
    </row>
    <row r="28" spans="2:11" ht="15" customHeight="1">
      <c r="B28" s="251"/>
      <c r="C28" s="252"/>
      <c r="D28" s="365" t="s">
        <v>2546</v>
      </c>
      <c r="E28" s="365"/>
      <c r="F28" s="365"/>
      <c r="G28" s="365"/>
      <c r="H28" s="365"/>
      <c r="I28" s="365"/>
      <c r="J28" s="365"/>
      <c r="K28" s="248"/>
    </row>
    <row r="29" spans="2:11" ht="15" customHeight="1">
      <c r="B29" s="251"/>
      <c r="C29" s="252"/>
      <c r="D29" s="365" t="s">
        <v>2547</v>
      </c>
      <c r="E29" s="365"/>
      <c r="F29" s="365"/>
      <c r="G29" s="365"/>
      <c r="H29" s="365"/>
      <c r="I29" s="365"/>
      <c r="J29" s="365"/>
      <c r="K29" s="248"/>
    </row>
    <row r="30" spans="2:11" ht="12.75" customHeight="1">
      <c r="B30" s="251"/>
      <c r="C30" s="252"/>
      <c r="D30" s="252"/>
      <c r="E30" s="252"/>
      <c r="F30" s="252"/>
      <c r="G30" s="252"/>
      <c r="H30" s="252"/>
      <c r="I30" s="252"/>
      <c r="J30" s="252"/>
      <c r="K30" s="248"/>
    </row>
    <row r="31" spans="2:11" ht="15" customHeight="1">
      <c r="B31" s="251"/>
      <c r="C31" s="252"/>
      <c r="D31" s="365" t="s">
        <v>2548</v>
      </c>
      <c r="E31" s="365"/>
      <c r="F31" s="365"/>
      <c r="G31" s="365"/>
      <c r="H31" s="365"/>
      <c r="I31" s="365"/>
      <c r="J31" s="365"/>
      <c r="K31" s="248"/>
    </row>
    <row r="32" spans="2:11" ht="15" customHeight="1">
      <c r="B32" s="251"/>
      <c r="C32" s="252"/>
      <c r="D32" s="365" t="s">
        <v>2549</v>
      </c>
      <c r="E32" s="365"/>
      <c r="F32" s="365"/>
      <c r="G32" s="365"/>
      <c r="H32" s="365"/>
      <c r="I32" s="365"/>
      <c r="J32" s="365"/>
      <c r="K32" s="248"/>
    </row>
    <row r="33" spans="2:11" ht="15" customHeight="1">
      <c r="B33" s="251"/>
      <c r="C33" s="252"/>
      <c r="D33" s="365" t="s">
        <v>2550</v>
      </c>
      <c r="E33" s="365"/>
      <c r="F33" s="365"/>
      <c r="G33" s="365"/>
      <c r="H33" s="365"/>
      <c r="I33" s="365"/>
      <c r="J33" s="365"/>
      <c r="K33" s="248"/>
    </row>
    <row r="34" spans="2:11" ht="15" customHeight="1">
      <c r="B34" s="251"/>
      <c r="C34" s="252"/>
      <c r="D34" s="250"/>
      <c r="E34" s="254" t="s">
        <v>116</v>
      </c>
      <c r="F34" s="250"/>
      <c r="G34" s="365" t="s">
        <v>2551</v>
      </c>
      <c r="H34" s="365"/>
      <c r="I34" s="365"/>
      <c r="J34" s="365"/>
      <c r="K34" s="248"/>
    </row>
    <row r="35" spans="2:11" ht="30.75" customHeight="1">
      <c r="B35" s="251"/>
      <c r="C35" s="252"/>
      <c r="D35" s="250"/>
      <c r="E35" s="254" t="s">
        <v>2552</v>
      </c>
      <c r="F35" s="250"/>
      <c r="G35" s="365" t="s">
        <v>2553</v>
      </c>
      <c r="H35" s="365"/>
      <c r="I35" s="365"/>
      <c r="J35" s="365"/>
      <c r="K35" s="248"/>
    </row>
    <row r="36" spans="2:11" ht="15" customHeight="1">
      <c r="B36" s="251"/>
      <c r="C36" s="252"/>
      <c r="D36" s="250"/>
      <c r="E36" s="254" t="s">
        <v>51</v>
      </c>
      <c r="F36" s="250"/>
      <c r="G36" s="365" t="s">
        <v>2554</v>
      </c>
      <c r="H36" s="365"/>
      <c r="I36" s="365"/>
      <c r="J36" s="365"/>
      <c r="K36" s="248"/>
    </row>
    <row r="37" spans="2:11" ht="15" customHeight="1">
      <c r="B37" s="251"/>
      <c r="C37" s="252"/>
      <c r="D37" s="250"/>
      <c r="E37" s="254" t="s">
        <v>117</v>
      </c>
      <c r="F37" s="250"/>
      <c r="G37" s="365" t="s">
        <v>2555</v>
      </c>
      <c r="H37" s="365"/>
      <c r="I37" s="365"/>
      <c r="J37" s="365"/>
      <c r="K37" s="248"/>
    </row>
    <row r="38" spans="2:11" ht="15" customHeight="1">
      <c r="B38" s="251"/>
      <c r="C38" s="252"/>
      <c r="D38" s="250"/>
      <c r="E38" s="254" t="s">
        <v>118</v>
      </c>
      <c r="F38" s="250"/>
      <c r="G38" s="365" t="s">
        <v>2556</v>
      </c>
      <c r="H38" s="365"/>
      <c r="I38" s="365"/>
      <c r="J38" s="365"/>
      <c r="K38" s="248"/>
    </row>
    <row r="39" spans="2:11" ht="15" customHeight="1">
      <c r="B39" s="251"/>
      <c r="C39" s="252"/>
      <c r="D39" s="250"/>
      <c r="E39" s="254" t="s">
        <v>119</v>
      </c>
      <c r="F39" s="250"/>
      <c r="G39" s="365" t="s">
        <v>2557</v>
      </c>
      <c r="H39" s="365"/>
      <c r="I39" s="365"/>
      <c r="J39" s="365"/>
      <c r="K39" s="248"/>
    </row>
    <row r="40" spans="2:11" ht="15" customHeight="1">
      <c r="B40" s="251"/>
      <c r="C40" s="252"/>
      <c r="D40" s="250"/>
      <c r="E40" s="254" t="s">
        <v>2558</v>
      </c>
      <c r="F40" s="250"/>
      <c r="G40" s="365" t="s">
        <v>2559</v>
      </c>
      <c r="H40" s="365"/>
      <c r="I40" s="365"/>
      <c r="J40" s="365"/>
      <c r="K40" s="248"/>
    </row>
    <row r="41" spans="2:11" ht="15" customHeight="1">
      <c r="B41" s="251"/>
      <c r="C41" s="252"/>
      <c r="D41" s="250"/>
      <c r="E41" s="254"/>
      <c r="F41" s="250"/>
      <c r="G41" s="365" t="s">
        <v>2560</v>
      </c>
      <c r="H41" s="365"/>
      <c r="I41" s="365"/>
      <c r="J41" s="365"/>
      <c r="K41" s="248"/>
    </row>
    <row r="42" spans="2:11" ht="15" customHeight="1">
      <c r="B42" s="251"/>
      <c r="C42" s="252"/>
      <c r="D42" s="250"/>
      <c r="E42" s="254" t="s">
        <v>2561</v>
      </c>
      <c r="F42" s="250"/>
      <c r="G42" s="365" t="s">
        <v>2562</v>
      </c>
      <c r="H42" s="365"/>
      <c r="I42" s="365"/>
      <c r="J42" s="365"/>
      <c r="K42" s="248"/>
    </row>
    <row r="43" spans="2:11" ht="15" customHeight="1">
      <c r="B43" s="251"/>
      <c r="C43" s="252"/>
      <c r="D43" s="250"/>
      <c r="E43" s="254" t="s">
        <v>121</v>
      </c>
      <c r="F43" s="250"/>
      <c r="G43" s="365" t="s">
        <v>2563</v>
      </c>
      <c r="H43" s="365"/>
      <c r="I43" s="365"/>
      <c r="J43" s="365"/>
      <c r="K43" s="248"/>
    </row>
    <row r="44" spans="2:11" ht="12.75" customHeight="1">
      <c r="B44" s="251"/>
      <c r="C44" s="252"/>
      <c r="D44" s="250"/>
      <c r="E44" s="250"/>
      <c r="F44" s="250"/>
      <c r="G44" s="250"/>
      <c r="H44" s="250"/>
      <c r="I44" s="250"/>
      <c r="J44" s="250"/>
      <c r="K44" s="248"/>
    </row>
    <row r="45" spans="2:11" ht="15" customHeight="1">
      <c r="B45" s="251"/>
      <c r="C45" s="252"/>
      <c r="D45" s="365" t="s">
        <v>2564</v>
      </c>
      <c r="E45" s="365"/>
      <c r="F45" s="365"/>
      <c r="G45" s="365"/>
      <c r="H45" s="365"/>
      <c r="I45" s="365"/>
      <c r="J45" s="365"/>
      <c r="K45" s="248"/>
    </row>
    <row r="46" spans="2:11" ht="15" customHeight="1">
      <c r="B46" s="251"/>
      <c r="C46" s="252"/>
      <c r="D46" s="252"/>
      <c r="E46" s="365" t="s">
        <v>2565</v>
      </c>
      <c r="F46" s="365"/>
      <c r="G46" s="365"/>
      <c r="H46" s="365"/>
      <c r="I46" s="365"/>
      <c r="J46" s="365"/>
      <c r="K46" s="248"/>
    </row>
    <row r="47" spans="2:11" ht="15" customHeight="1">
      <c r="B47" s="251"/>
      <c r="C47" s="252"/>
      <c r="D47" s="252"/>
      <c r="E47" s="365" t="s">
        <v>2566</v>
      </c>
      <c r="F47" s="365"/>
      <c r="G47" s="365"/>
      <c r="H47" s="365"/>
      <c r="I47" s="365"/>
      <c r="J47" s="365"/>
      <c r="K47" s="248"/>
    </row>
    <row r="48" spans="2:11" ht="15" customHeight="1">
      <c r="B48" s="251"/>
      <c r="C48" s="252"/>
      <c r="D48" s="252"/>
      <c r="E48" s="365" t="s">
        <v>2567</v>
      </c>
      <c r="F48" s="365"/>
      <c r="G48" s="365"/>
      <c r="H48" s="365"/>
      <c r="I48" s="365"/>
      <c r="J48" s="365"/>
      <c r="K48" s="248"/>
    </row>
    <row r="49" spans="2:11" ht="15" customHeight="1">
      <c r="B49" s="251"/>
      <c r="C49" s="252"/>
      <c r="D49" s="365" t="s">
        <v>2568</v>
      </c>
      <c r="E49" s="365"/>
      <c r="F49" s="365"/>
      <c r="G49" s="365"/>
      <c r="H49" s="365"/>
      <c r="I49" s="365"/>
      <c r="J49" s="365"/>
      <c r="K49" s="248"/>
    </row>
    <row r="50" spans="2:11" ht="25.5" customHeight="1">
      <c r="B50" s="247"/>
      <c r="C50" s="368" t="s">
        <v>2569</v>
      </c>
      <c r="D50" s="368"/>
      <c r="E50" s="368"/>
      <c r="F50" s="368"/>
      <c r="G50" s="368"/>
      <c r="H50" s="368"/>
      <c r="I50" s="368"/>
      <c r="J50" s="368"/>
      <c r="K50" s="248"/>
    </row>
    <row r="51" spans="2:11" ht="5.25" customHeight="1">
      <c r="B51" s="247"/>
      <c r="C51" s="249"/>
      <c r="D51" s="249"/>
      <c r="E51" s="249"/>
      <c r="F51" s="249"/>
      <c r="G51" s="249"/>
      <c r="H51" s="249"/>
      <c r="I51" s="249"/>
      <c r="J51" s="249"/>
      <c r="K51" s="248"/>
    </row>
    <row r="52" spans="2:11" ht="15" customHeight="1">
      <c r="B52" s="247"/>
      <c r="C52" s="365" t="s">
        <v>2570</v>
      </c>
      <c r="D52" s="365"/>
      <c r="E52" s="365"/>
      <c r="F52" s="365"/>
      <c r="G52" s="365"/>
      <c r="H52" s="365"/>
      <c r="I52" s="365"/>
      <c r="J52" s="365"/>
      <c r="K52" s="248"/>
    </row>
    <row r="53" spans="2:11" ht="15" customHeight="1">
      <c r="B53" s="247"/>
      <c r="C53" s="365" t="s">
        <v>2571</v>
      </c>
      <c r="D53" s="365"/>
      <c r="E53" s="365"/>
      <c r="F53" s="365"/>
      <c r="G53" s="365"/>
      <c r="H53" s="365"/>
      <c r="I53" s="365"/>
      <c r="J53" s="365"/>
      <c r="K53" s="248"/>
    </row>
    <row r="54" spans="2:11" ht="12.75" customHeight="1">
      <c r="B54" s="247"/>
      <c r="C54" s="250"/>
      <c r="D54" s="250"/>
      <c r="E54" s="250"/>
      <c r="F54" s="250"/>
      <c r="G54" s="250"/>
      <c r="H54" s="250"/>
      <c r="I54" s="250"/>
      <c r="J54" s="250"/>
      <c r="K54" s="248"/>
    </row>
    <row r="55" spans="2:11" ht="15" customHeight="1">
      <c r="B55" s="247"/>
      <c r="C55" s="365" t="s">
        <v>2572</v>
      </c>
      <c r="D55" s="365"/>
      <c r="E55" s="365"/>
      <c r="F55" s="365"/>
      <c r="G55" s="365"/>
      <c r="H55" s="365"/>
      <c r="I55" s="365"/>
      <c r="J55" s="365"/>
      <c r="K55" s="248"/>
    </row>
    <row r="56" spans="2:11" ht="15" customHeight="1">
      <c r="B56" s="247"/>
      <c r="C56" s="252"/>
      <c r="D56" s="365" t="s">
        <v>2573</v>
      </c>
      <c r="E56" s="365"/>
      <c r="F56" s="365"/>
      <c r="G56" s="365"/>
      <c r="H56" s="365"/>
      <c r="I56" s="365"/>
      <c r="J56" s="365"/>
      <c r="K56" s="248"/>
    </row>
    <row r="57" spans="2:11" ht="15" customHeight="1">
      <c r="B57" s="247"/>
      <c r="C57" s="252"/>
      <c r="D57" s="365" t="s">
        <v>2574</v>
      </c>
      <c r="E57" s="365"/>
      <c r="F57" s="365"/>
      <c r="G57" s="365"/>
      <c r="H57" s="365"/>
      <c r="I57" s="365"/>
      <c r="J57" s="365"/>
      <c r="K57" s="248"/>
    </row>
    <row r="58" spans="2:11" ht="15" customHeight="1">
      <c r="B58" s="247"/>
      <c r="C58" s="252"/>
      <c r="D58" s="365" t="s">
        <v>2575</v>
      </c>
      <c r="E58" s="365"/>
      <c r="F58" s="365"/>
      <c r="G58" s="365"/>
      <c r="H58" s="365"/>
      <c r="I58" s="365"/>
      <c r="J58" s="365"/>
      <c r="K58" s="248"/>
    </row>
    <row r="59" spans="2:11" ht="15" customHeight="1">
      <c r="B59" s="247"/>
      <c r="C59" s="252"/>
      <c r="D59" s="365" t="s">
        <v>2576</v>
      </c>
      <c r="E59" s="365"/>
      <c r="F59" s="365"/>
      <c r="G59" s="365"/>
      <c r="H59" s="365"/>
      <c r="I59" s="365"/>
      <c r="J59" s="365"/>
      <c r="K59" s="248"/>
    </row>
    <row r="60" spans="2:11" ht="15" customHeight="1">
      <c r="B60" s="247"/>
      <c r="C60" s="252"/>
      <c r="D60" s="367" t="s">
        <v>2577</v>
      </c>
      <c r="E60" s="367"/>
      <c r="F60" s="367"/>
      <c r="G60" s="367"/>
      <c r="H60" s="367"/>
      <c r="I60" s="367"/>
      <c r="J60" s="367"/>
      <c r="K60" s="248"/>
    </row>
    <row r="61" spans="2:11" ht="15" customHeight="1">
      <c r="B61" s="247"/>
      <c r="C61" s="252"/>
      <c r="D61" s="365" t="s">
        <v>2578</v>
      </c>
      <c r="E61" s="365"/>
      <c r="F61" s="365"/>
      <c r="G61" s="365"/>
      <c r="H61" s="365"/>
      <c r="I61" s="365"/>
      <c r="J61" s="365"/>
      <c r="K61" s="248"/>
    </row>
    <row r="62" spans="2:11" ht="12.75" customHeight="1">
      <c r="B62" s="247"/>
      <c r="C62" s="252"/>
      <c r="D62" s="252"/>
      <c r="E62" s="255"/>
      <c r="F62" s="252"/>
      <c r="G62" s="252"/>
      <c r="H62" s="252"/>
      <c r="I62" s="252"/>
      <c r="J62" s="252"/>
      <c r="K62" s="248"/>
    </row>
    <row r="63" spans="2:11" ht="15" customHeight="1">
      <c r="B63" s="247"/>
      <c r="C63" s="252"/>
      <c r="D63" s="365" t="s">
        <v>2579</v>
      </c>
      <c r="E63" s="365"/>
      <c r="F63" s="365"/>
      <c r="G63" s="365"/>
      <c r="H63" s="365"/>
      <c r="I63" s="365"/>
      <c r="J63" s="365"/>
      <c r="K63" s="248"/>
    </row>
    <row r="64" spans="2:11" ht="15" customHeight="1">
      <c r="B64" s="247"/>
      <c r="C64" s="252"/>
      <c r="D64" s="367" t="s">
        <v>2580</v>
      </c>
      <c r="E64" s="367"/>
      <c r="F64" s="367"/>
      <c r="G64" s="367"/>
      <c r="H64" s="367"/>
      <c r="I64" s="367"/>
      <c r="J64" s="367"/>
      <c r="K64" s="248"/>
    </row>
    <row r="65" spans="2:11" ht="15" customHeight="1">
      <c r="B65" s="247"/>
      <c r="C65" s="252"/>
      <c r="D65" s="365" t="s">
        <v>2581</v>
      </c>
      <c r="E65" s="365"/>
      <c r="F65" s="365"/>
      <c r="G65" s="365"/>
      <c r="H65" s="365"/>
      <c r="I65" s="365"/>
      <c r="J65" s="365"/>
      <c r="K65" s="248"/>
    </row>
    <row r="66" spans="2:11" ht="15" customHeight="1">
      <c r="B66" s="247"/>
      <c r="C66" s="252"/>
      <c r="D66" s="365" t="s">
        <v>2582</v>
      </c>
      <c r="E66" s="365"/>
      <c r="F66" s="365"/>
      <c r="G66" s="365"/>
      <c r="H66" s="365"/>
      <c r="I66" s="365"/>
      <c r="J66" s="365"/>
      <c r="K66" s="248"/>
    </row>
    <row r="67" spans="2:11" ht="15" customHeight="1">
      <c r="B67" s="247"/>
      <c r="C67" s="252"/>
      <c r="D67" s="365" t="s">
        <v>2583</v>
      </c>
      <c r="E67" s="365"/>
      <c r="F67" s="365"/>
      <c r="G67" s="365"/>
      <c r="H67" s="365"/>
      <c r="I67" s="365"/>
      <c r="J67" s="365"/>
      <c r="K67" s="248"/>
    </row>
    <row r="68" spans="2:11" ht="15" customHeight="1">
      <c r="B68" s="247"/>
      <c r="C68" s="252"/>
      <c r="D68" s="365" t="s">
        <v>2584</v>
      </c>
      <c r="E68" s="365"/>
      <c r="F68" s="365"/>
      <c r="G68" s="365"/>
      <c r="H68" s="365"/>
      <c r="I68" s="365"/>
      <c r="J68" s="365"/>
      <c r="K68" s="248"/>
    </row>
    <row r="69" spans="2:11" ht="12.75" customHeight="1">
      <c r="B69" s="256"/>
      <c r="C69" s="257"/>
      <c r="D69" s="257"/>
      <c r="E69" s="257"/>
      <c r="F69" s="257"/>
      <c r="G69" s="257"/>
      <c r="H69" s="257"/>
      <c r="I69" s="257"/>
      <c r="J69" s="257"/>
      <c r="K69" s="258"/>
    </row>
    <row r="70" spans="2:11" ht="18.75" customHeight="1">
      <c r="B70" s="259"/>
      <c r="C70" s="259"/>
      <c r="D70" s="259"/>
      <c r="E70" s="259"/>
      <c r="F70" s="259"/>
      <c r="G70" s="259"/>
      <c r="H70" s="259"/>
      <c r="I70" s="259"/>
      <c r="J70" s="259"/>
      <c r="K70" s="260"/>
    </row>
    <row r="71" spans="2:11" ht="18.75" customHeight="1"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2:11" ht="7.5" customHeight="1">
      <c r="B72" s="261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ht="45" customHeight="1">
      <c r="B73" s="264"/>
      <c r="C73" s="366" t="s">
        <v>2520</v>
      </c>
      <c r="D73" s="366"/>
      <c r="E73" s="366"/>
      <c r="F73" s="366"/>
      <c r="G73" s="366"/>
      <c r="H73" s="366"/>
      <c r="I73" s="366"/>
      <c r="J73" s="366"/>
      <c r="K73" s="265"/>
    </row>
    <row r="74" spans="2:11" ht="17.25" customHeight="1">
      <c r="B74" s="264"/>
      <c r="C74" s="266" t="s">
        <v>2585</v>
      </c>
      <c r="D74" s="266"/>
      <c r="E74" s="266"/>
      <c r="F74" s="266" t="s">
        <v>2586</v>
      </c>
      <c r="G74" s="267"/>
      <c r="H74" s="266" t="s">
        <v>117</v>
      </c>
      <c r="I74" s="266" t="s">
        <v>55</v>
      </c>
      <c r="J74" s="266" t="s">
        <v>2587</v>
      </c>
      <c r="K74" s="265"/>
    </row>
    <row r="75" spans="2:11" ht="17.25" customHeight="1">
      <c r="B75" s="264"/>
      <c r="C75" s="268" t="s">
        <v>2588</v>
      </c>
      <c r="D75" s="268"/>
      <c r="E75" s="268"/>
      <c r="F75" s="269" t="s">
        <v>2589</v>
      </c>
      <c r="G75" s="270"/>
      <c r="H75" s="268"/>
      <c r="I75" s="268"/>
      <c r="J75" s="268" t="s">
        <v>2590</v>
      </c>
      <c r="K75" s="265"/>
    </row>
    <row r="76" spans="2:11" ht="5.25" customHeight="1">
      <c r="B76" s="264"/>
      <c r="C76" s="271"/>
      <c r="D76" s="271"/>
      <c r="E76" s="271"/>
      <c r="F76" s="271"/>
      <c r="G76" s="272"/>
      <c r="H76" s="271"/>
      <c r="I76" s="271"/>
      <c r="J76" s="271"/>
      <c r="K76" s="265"/>
    </row>
    <row r="77" spans="2:11" ht="15" customHeight="1">
      <c r="B77" s="264"/>
      <c r="C77" s="254" t="s">
        <v>51</v>
      </c>
      <c r="D77" s="271"/>
      <c r="E77" s="271"/>
      <c r="F77" s="273" t="s">
        <v>2591</v>
      </c>
      <c r="G77" s="272"/>
      <c r="H77" s="254" t="s">
        <v>2592</v>
      </c>
      <c r="I77" s="254" t="s">
        <v>2593</v>
      </c>
      <c r="J77" s="254">
        <v>20</v>
      </c>
      <c r="K77" s="265"/>
    </row>
    <row r="78" spans="2:11" ht="15" customHeight="1">
      <c r="B78" s="264"/>
      <c r="C78" s="254" t="s">
        <v>2594</v>
      </c>
      <c r="D78" s="254"/>
      <c r="E78" s="254"/>
      <c r="F78" s="273" t="s">
        <v>2591</v>
      </c>
      <c r="G78" s="272"/>
      <c r="H78" s="254" t="s">
        <v>2595</v>
      </c>
      <c r="I78" s="254" t="s">
        <v>2593</v>
      </c>
      <c r="J78" s="254">
        <v>120</v>
      </c>
      <c r="K78" s="265"/>
    </row>
    <row r="79" spans="2:11" ht="15" customHeight="1">
      <c r="B79" s="274"/>
      <c r="C79" s="254" t="s">
        <v>2596</v>
      </c>
      <c r="D79" s="254"/>
      <c r="E79" s="254"/>
      <c r="F79" s="273" t="s">
        <v>2597</v>
      </c>
      <c r="G79" s="272"/>
      <c r="H79" s="254" t="s">
        <v>2598</v>
      </c>
      <c r="I79" s="254" t="s">
        <v>2593</v>
      </c>
      <c r="J79" s="254">
        <v>50</v>
      </c>
      <c r="K79" s="265"/>
    </row>
    <row r="80" spans="2:11" ht="15" customHeight="1">
      <c r="B80" s="274"/>
      <c r="C80" s="254" t="s">
        <v>2599</v>
      </c>
      <c r="D80" s="254"/>
      <c r="E80" s="254"/>
      <c r="F80" s="273" t="s">
        <v>2591</v>
      </c>
      <c r="G80" s="272"/>
      <c r="H80" s="254" t="s">
        <v>2600</v>
      </c>
      <c r="I80" s="254" t="s">
        <v>2601</v>
      </c>
      <c r="J80" s="254"/>
      <c r="K80" s="265"/>
    </row>
    <row r="81" spans="2:11" ht="15" customHeight="1">
      <c r="B81" s="274"/>
      <c r="C81" s="275" t="s">
        <v>2602</v>
      </c>
      <c r="D81" s="275"/>
      <c r="E81" s="275"/>
      <c r="F81" s="276" t="s">
        <v>2597</v>
      </c>
      <c r="G81" s="275"/>
      <c r="H81" s="275" t="s">
        <v>2603</v>
      </c>
      <c r="I81" s="275" t="s">
        <v>2593</v>
      </c>
      <c r="J81" s="275">
        <v>15</v>
      </c>
      <c r="K81" s="265"/>
    </row>
    <row r="82" spans="2:11" ht="15" customHeight="1">
      <c r="B82" s="274"/>
      <c r="C82" s="275" t="s">
        <v>2604</v>
      </c>
      <c r="D82" s="275"/>
      <c r="E82" s="275"/>
      <c r="F82" s="276" t="s">
        <v>2597</v>
      </c>
      <c r="G82" s="275"/>
      <c r="H82" s="275" t="s">
        <v>2605</v>
      </c>
      <c r="I82" s="275" t="s">
        <v>2593</v>
      </c>
      <c r="J82" s="275">
        <v>15</v>
      </c>
      <c r="K82" s="265"/>
    </row>
    <row r="83" spans="2:11" ht="15" customHeight="1">
      <c r="B83" s="274"/>
      <c r="C83" s="275" t="s">
        <v>2606</v>
      </c>
      <c r="D83" s="275"/>
      <c r="E83" s="275"/>
      <c r="F83" s="276" t="s">
        <v>2597</v>
      </c>
      <c r="G83" s="275"/>
      <c r="H83" s="275" t="s">
        <v>2607</v>
      </c>
      <c r="I83" s="275" t="s">
        <v>2593</v>
      </c>
      <c r="J83" s="275">
        <v>20</v>
      </c>
      <c r="K83" s="265"/>
    </row>
    <row r="84" spans="2:11" ht="15" customHeight="1">
      <c r="B84" s="274"/>
      <c r="C84" s="275" t="s">
        <v>2608</v>
      </c>
      <c r="D84" s="275"/>
      <c r="E84" s="275"/>
      <c r="F84" s="276" t="s">
        <v>2597</v>
      </c>
      <c r="G84" s="275"/>
      <c r="H84" s="275" t="s">
        <v>2609</v>
      </c>
      <c r="I84" s="275" t="s">
        <v>2593</v>
      </c>
      <c r="J84" s="275">
        <v>20</v>
      </c>
      <c r="K84" s="265"/>
    </row>
    <row r="85" spans="2:11" ht="15" customHeight="1">
      <c r="B85" s="274"/>
      <c r="C85" s="254" t="s">
        <v>2610</v>
      </c>
      <c r="D85" s="254"/>
      <c r="E85" s="254"/>
      <c r="F85" s="273" t="s">
        <v>2597</v>
      </c>
      <c r="G85" s="272"/>
      <c r="H85" s="254" t="s">
        <v>2611</v>
      </c>
      <c r="I85" s="254" t="s">
        <v>2593</v>
      </c>
      <c r="J85" s="254">
        <v>50</v>
      </c>
      <c r="K85" s="265"/>
    </row>
    <row r="86" spans="2:11" ht="15" customHeight="1">
      <c r="B86" s="274"/>
      <c r="C86" s="254" t="s">
        <v>2612</v>
      </c>
      <c r="D86" s="254"/>
      <c r="E86" s="254"/>
      <c r="F86" s="273" t="s">
        <v>2597</v>
      </c>
      <c r="G86" s="272"/>
      <c r="H86" s="254" t="s">
        <v>2613</v>
      </c>
      <c r="I86" s="254" t="s">
        <v>2593</v>
      </c>
      <c r="J86" s="254">
        <v>20</v>
      </c>
      <c r="K86" s="265"/>
    </row>
    <row r="87" spans="2:11" ht="15" customHeight="1">
      <c r="B87" s="274"/>
      <c r="C87" s="254" t="s">
        <v>2614</v>
      </c>
      <c r="D87" s="254"/>
      <c r="E87" s="254"/>
      <c r="F87" s="273" t="s">
        <v>2597</v>
      </c>
      <c r="G87" s="272"/>
      <c r="H87" s="254" t="s">
        <v>2615</v>
      </c>
      <c r="I87" s="254" t="s">
        <v>2593</v>
      </c>
      <c r="J87" s="254">
        <v>20</v>
      </c>
      <c r="K87" s="265"/>
    </row>
    <row r="88" spans="2:11" ht="15" customHeight="1">
      <c r="B88" s="274"/>
      <c r="C88" s="254" t="s">
        <v>2616</v>
      </c>
      <c r="D88" s="254"/>
      <c r="E88" s="254"/>
      <c r="F88" s="273" t="s">
        <v>2597</v>
      </c>
      <c r="G88" s="272"/>
      <c r="H88" s="254" t="s">
        <v>2617</v>
      </c>
      <c r="I88" s="254" t="s">
        <v>2593</v>
      </c>
      <c r="J88" s="254">
        <v>50</v>
      </c>
      <c r="K88" s="265"/>
    </row>
    <row r="89" spans="2:11" ht="15" customHeight="1">
      <c r="B89" s="274"/>
      <c r="C89" s="254" t="s">
        <v>2618</v>
      </c>
      <c r="D89" s="254"/>
      <c r="E89" s="254"/>
      <c r="F89" s="273" t="s">
        <v>2597</v>
      </c>
      <c r="G89" s="272"/>
      <c r="H89" s="254" t="s">
        <v>2618</v>
      </c>
      <c r="I89" s="254" t="s">
        <v>2593</v>
      </c>
      <c r="J89" s="254">
        <v>50</v>
      </c>
      <c r="K89" s="265"/>
    </row>
    <row r="90" spans="2:11" ht="15" customHeight="1">
      <c r="B90" s="274"/>
      <c r="C90" s="254" t="s">
        <v>122</v>
      </c>
      <c r="D90" s="254"/>
      <c r="E90" s="254"/>
      <c r="F90" s="273" t="s">
        <v>2597</v>
      </c>
      <c r="G90" s="272"/>
      <c r="H90" s="254" t="s">
        <v>2619</v>
      </c>
      <c r="I90" s="254" t="s">
        <v>2593</v>
      </c>
      <c r="J90" s="254">
        <v>255</v>
      </c>
      <c r="K90" s="265"/>
    </row>
    <row r="91" spans="2:11" ht="15" customHeight="1">
      <c r="B91" s="274"/>
      <c r="C91" s="254" t="s">
        <v>2620</v>
      </c>
      <c r="D91" s="254"/>
      <c r="E91" s="254"/>
      <c r="F91" s="273" t="s">
        <v>2591</v>
      </c>
      <c r="G91" s="272"/>
      <c r="H91" s="254" t="s">
        <v>2621</v>
      </c>
      <c r="I91" s="254" t="s">
        <v>2622</v>
      </c>
      <c r="J91" s="254"/>
      <c r="K91" s="265"/>
    </row>
    <row r="92" spans="2:11" ht="15" customHeight="1">
      <c r="B92" s="274"/>
      <c r="C92" s="254" t="s">
        <v>2623</v>
      </c>
      <c r="D92" s="254"/>
      <c r="E92" s="254"/>
      <c r="F92" s="273" t="s">
        <v>2591</v>
      </c>
      <c r="G92" s="272"/>
      <c r="H92" s="254" t="s">
        <v>2624</v>
      </c>
      <c r="I92" s="254" t="s">
        <v>2625</v>
      </c>
      <c r="J92" s="254"/>
      <c r="K92" s="265"/>
    </row>
    <row r="93" spans="2:11" ht="15" customHeight="1">
      <c r="B93" s="274"/>
      <c r="C93" s="254" t="s">
        <v>2626</v>
      </c>
      <c r="D93" s="254"/>
      <c r="E93" s="254"/>
      <c r="F93" s="273" t="s">
        <v>2591</v>
      </c>
      <c r="G93" s="272"/>
      <c r="H93" s="254" t="s">
        <v>2626</v>
      </c>
      <c r="I93" s="254" t="s">
        <v>2625</v>
      </c>
      <c r="J93" s="254"/>
      <c r="K93" s="265"/>
    </row>
    <row r="94" spans="2:11" ht="15" customHeight="1">
      <c r="B94" s="274"/>
      <c r="C94" s="254" t="s">
        <v>36</v>
      </c>
      <c r="D94" s="254"/>
      <c r="E94" s="254"/>
      <c r="F94" s="273" t="s">
        <v>2591</v>
      </c>
      <c r="G94" s="272"/>
      <c r="H94" s="254" t="s">
        <v>2627</v>
      </c>
      <c r="I94" s="254" t="s">
        <v>2625</v>
      </c>
      <c r="J94" s="254"/>
      <c r="K94" s="265"/>
    </row>
    <row r="95" spans="2:11" ht="15" customHeight="1">
      <c r="B95" s="274"/>
      <c r="C95" s="254" t="s">
        <v>46</v>
      </c>
      <c r="D95" s="254"/>
      <c r="E95" s="254"/>
      <c r="F95" s="273" t="s">
        <v>2591</v>
      </c>
      <c r="G95" s="272"/>
      <c r="H95" s="254" t="s">
        <v>2628</v>
      </c>
      <c r="I95" s="254" t="s">
        <v>2625</v>
      </c>
      <c r="J95" s="254"/>
      <c r="K95" s="265"/>
    </row>
    <row r="96" spans="2:11" ht="15" customHeight="1">
      <c r="B96" s="277"/>
      <c r="C96" s="278"/>
      <c r="D96" s="278"/>
      <c r="E96" s="278"/>
      <c r="F96" s="278"/>
      <c r="G96" s="278"/>
      <c r="H96" s="278"/>
      <c r="I96" s="278"/>
      <c r="J96" s="278"/>
      <c r="K96" s="279"/>
    </row>
    <row r="97" spans="2:11" ht="18.75" customHeight="1">
      <c r="B97" s="280"/>
      <c r="C97" s="281"/>
      <c r="D97" s="281"/>
      <c r="E97" s="281"/>
      <c r="F97" s="281"/>
      <c r="G97" s="281"/>
      <c r="H97" s="281"/>
      <c r="I97" s="281"/>
      <c r="J97" s="281"/>
      <c r="K97" s="280"/>
    </row>
    <row r="98" spans="2:11" ht="18.75" customHeight="1">
      <c r="B98" s="260"/>
      <c r="C98" s="260"/>
      <c r="D98" s="260"/>
      <c r="E98" s="260"/>
      <c r="F98" s="260"/>
      <c r="G98" s="260"/>
      <c r="H98" s="260"/>
      <c r="I98" s="260"/>
      <c r="J98" s="260"/>
      <c r="K98" s="260"/>
    </row>
    <row r="99" spans="2:11" ht="7.5" customHeight="1">
      <c r="B99" s="261"/>
      <c r="C99" s="262"/>
      <c r="D99" s="262"/>
      <c r="E99" s="262"/>
      <c r="F99" s="262"/>
      <c r="G99" s="262"/>
      <c r="H99" s="262"/>
      <c r="I99" s="262"/>
      <c r="J99" s="262"/>
      <c r="K99" s="263"/>
    </row>
    <row r="100" spans="2:11" ht="45" customHeight="1">
      <c r="B100" s="264"/>
      <c r="C100" s="366" t="s">
        <v>2629</v>
      </c>
      <c r="D100" s="366"/>
      <c r="E100" s="366"/>
      <c r="F100" s="366"/>
      <c r="G100" s="366"/>
      <c r="H100" s="366"/>
      <c r="I100" s="366"/>
      <c r="J100" s="366"/>
      <c r="K100" s="265"/>
    </row>
    <row r="101" spans="2:11" ht="17.25" customHeight="1">
      <c r="B101" s="264"/>
      <c r="C101" s="266" t="s">
        <v>2585</v>
      </c>
      <c r="D101" s="266"/>
      <c r="E101" s="266"/>
      <c r="F101" s="266" t="s">
        <v>2586</v>
      </c>
      <c r="G101" s="267"/>
      <c r="H101" s="266" t="s">
        <v>117</v>
      </c>
      <c r="I101" s="266" t="s">
        <v>55</v>
      </c>
      <c r="J101" s="266" t="s">
        <v>2587</v>
      </c>
      <c r="K101" s="265"/>
    </row>
    <row r="102" spans="2:11" ht="17.25" customHeight="1">
      <c r="B102" s="264"/>
      <c r="C102" s="268" t="s">
        <v>2588</v>
      </c>
      <c r="D102" s="268"/>
      <c r="E102" s="268"/>
      <c r="F102" s="269" t="s">
        <v>2589</v>
      </c>
      <c r="G102" s="270"/>
      <c r="H102" s="268"/>
      <c r="I102" s="268"/>
      <c r="J102" s="268" t="s">
        <v>2590</v>
      </c>
      <c r="K102" s="265"/>
    </row>
    <row r="103" spans="2:11" ht="5.25" customHeight="1">
      <c r="B103" s="264"/>
      <c r="C103" s="266"/>
      <c r="D103" s="266"/>
      <c r="E103" s="266"/>
      <c r="F103" s="266"/>
      <c r="G103" s="282"/>
      <c r="H103" s="266"/>
      <c r="I103" s="266"/>
      <c r="J103" s="266"/>
      <c r="K103" s="265"/>
    </row>
    <row r="104" spans="2:11" ht="15" customHeight="1">
      <c r="B104" s="264"/>
      <c r="C104" s="254" t="s">
        <v>51</v>
      </c>
      <c r="D104" s="271"/>
      <c r="E104" s="271"/>
      <c r="F104" s="273" t="s">
        <v>2591</v>
      </c>
      <c r="G104" s="282"/>
      <c r="H104" s="254" t="s">
        <v>2630</v>
      </c>
      <c r="I104" s="254" t="s">
        <v>2593</v>
      </c>
      <c r="J104" s="254">
        <v>20</v>
      </c>
      <c r="K104" s="265"/>
    </row>
    <row r="105" spans="2:11" ht="15" customHeight="1">
      <c r="B105" s="264"/>
      <c r="C105" s="254" t="s">
        <v>2594</v>
      </c>
      <c r="D105" s="254"/>
      <c r="E105" s="254"/>
      <c r="F105" s="273" t="s">
        <v>2591</v>
      </c>
      <c r="G105" s="254"/>
      <c r="H105" s="254" t="s">
        <v>2630</v>
      </c>
      <c r="I105" s="254" t="s">
        <v>2593</v>
      </c>
      <c r="J105" s="254">
        <v>120</v>
      </c>
      <c r="K105" s="265"/>
    </row>
    <row r="106" spans="2:11" ht="15" customHeight="1">
      <c r="B106" s="274"/>
      <c r="C106" s="254" t="s">
        <v>2596</v>
      </c>
      <c r="D106" s="254"/>
      <c r="E106" s="254"/>
      <c r="F106" s="273" t="s">
        <v>2597</v>
      </c>
      <c r="G106" s="254"/>
      <c r="H106" s="254" t="s">
        <v>2630</v>
      </c>
      <c r="I106" s="254" t="s">
        <v>2593</v>
      </c>
      <c r="J106" s="254">
        <v>50</v>
      </c>
      <c r="K106" s="265"/>
    </row>
    <row r="107" spans="2:11" ht="15" customHeight="1">
      <c r="B107" s="274"/>
      <c r="C107" s="254" t="s">
        <v>2599</v>
      </c>
      <c r="D107" s="254"/>
      <c r="E107" s="254"/>
      <c r="F107" s="273" t="s">
        <v>2591</v>
      </c>
      <c r="G107" s="254"/>
      <c r="H107" s="254" t="s">
        <v>2630</v>
      </c>
      <c r="I107" s="254" t="s">
        <v>2601</v>
      </c>
      <c r="J107" s="254"/>
      <c r="K107" s="265"/>
    </row>
    <row r="108" spans="2:11" ht="15" customHeight="1">
      <c r="B108" s="274"/>
      <c r="C108" s="254" t="s">
        <v>2610</v>
      </c>
      <c r="D108" s="254"/>
      <c r="E108" s="254"/>
      <c r="F108" s="273" t="s">
        <v>2597</v>
      </c>
      <c r="G108" s="254"/>
      <c r="H108" s="254" t="s">
        <v>2630</v>
      </c>
      <c r="I108" s="254" t="s">
        <v>2593</v>
      </c>
      <c r="J108" s="254">
        <v>50</v>
      </c>
      <c r="K108" s="265"/>
    </row>
    <row r="109" spans="2:11" ht="15" customHeight="1">
      <c r="B109" s="274"/>
      <c r="C109" s="254" t="s">
        <v>2618</v>
      </c>
      <c r="D109" s="254"/>
      <c r="E109" s="254"/>
      <c r="F109" s="273" t="s">
        <v>2597</v>
      </c>
      <c r="G109" s="254"/>
      <c r="H109" s="254" t="s">
        <v>2630</v>
      </c>
      <c r="I109" s="254" t="s">
        <v>2593</v>
      </c>
      <c r="J109" s="254">
        <v>50</v>
      </c>
      <c r="K109" s="265"/>
    </row>
    <row r="110" spans="2:11" ht="15" customHeight="1">
      <c r="B110" s="274"/>
      <c r="C110" s="254" t="s">
        <v>2616</v>
      </c>
      <c r="D110" s="254"/>
      <c r="E110" s="254"/>
      <c r="F110" s="273" t="s">
        <v>2597</v>
      </c>
      <c r="G110" s="254"/>
      <c r="H110" s="254" t="s">
        <v>2630</v>
      </c>
      <c r="I110" s="254" t="s">
        <v>2593</v>
      </c>
      <c r="J110" s="254">
        <v>50</v>
      </c>
      <c r="K110" s="265"/>
    </row>
    <row r="111" spans="2:11" ht="15" customHeight="1">
      <c r="B111" s="274"/>
      <c r="C111" s="254" t="s">
        <v>51</v>
      </c>
      <c r="D111" s="254"/>
      <c r="E111" s="254"/>
      <c r="F111" s="273" t="s">
        <v>2591</v>
      </c>
      <c r="G111" s="254"/>
      <c r="H111" s="254" t="s">
        <v>2631</v>
      </c>
      <c r="I111" s="254" t="s">
        <v>2593</v>
      </c>
      <c r="J111" s="254">
        <v>20</v>
      </c>
      <c r="K111" s="265"/>
    </row>
    <row r="112" spans="2:11" ht="15" customHeight="1">
      <c r="B112" s="274"/>
      <c r="C112" s="254" t="s">
        <v>2632</v>
      </c>
      <c r="D112" s="254"/>
      <c r="E112" s="254"/>
      <c r="F112" s="273" t="s">
        <v>2591</v>
      </c>
      <c r="G112" s="254"/>
      <c r="H112" s="254" t="s">
        <v>2633</v>
      </c>
      <c r="I112" s="254" t="s">
        <v>2593</v>
      </c>
      <c r="J112" s="254">
        <v>120</v>
      </c>
      <c r="K112" s="265"/>
    </row>
    <row r="113" spans="2:11" ht="15" customHeight="1">
      <c r="B113" s="274"/>
      <c r="C113" s="254" t="s">
        <v>36</v>
      </c>
      <c r="D113" s="254"/>
      <c r="E113" s="254"/>
      <c r="F113" s="273" t="s">
        <v>2591</v>
      </c>
      <c r="G113" s="254"/>
      <c r="H113" s="254" t="s">
        <v>2634</v>
      </c>
      <c r="I113" s="254" t="s">
        <v>2625</v>
      </c>
      <c r="J113" s="254"/>
      <c r="K113" s="265"/>
    </row>
    <row r="114" spans="2:11" ht="15" customHeight="1">
      <c r="B114" s="274"/>
      <c r="C114" s="254" t="s">
        <v>46</v>
      </c>
      <c r="D114" s="254"/>
      <c r="E114" s="254"/>
      <c r="F114" s="273" t="s">
        <v>2591</v>
      </c>
      <c r="G114" s="254"/>
      <c r="H114" s="254" t="s">
        <v>2635</v>
      </c>
      <c r="I114" s="254" t="s">
        <v>2625</v>
      </c>
      <c r="J114" s="254"/>
      <c r="K114" s="265"/>
    </row>
    <row r="115" spans="2:11" ht="15" customHeight="1">
      <c r="B115" s="274"/>
      <c r="C115" s="254" t="s">
        <v>55</v>
      </c>
      <c r="D115" s="254"/>
      <c r="E115" s="254"/>
      <c r="F115" s="273" t="s">
        <v>2591</v>
      </c>
      <c r="G115" s="254"/>
      <c r="H115" s="254" t="s">
        <v>2636</v>
      </c>
      <c r="I115" s="254" t="s">
        <v>2637</v>
      </c>
      <c r="J115" s="254"/>
      <c r="K115" s="265"/>
    </row>
    <row r="116" spans="2:11" ht="15" customHeight="1">
      <c r="B116" s="277"/>
      <c r="C116" s="283"/>
      <c r="D116" s="283"/>
      <c r="E116" s="283"/>
      <c r="F116" s="283"/>
      <c r="G116" s="283"/>
      <c r="H116" s="283"/>
      <c r="I116" s="283"/>
      <c r="J116" s="283"/>
      <c r="K116" s="279"/>
    </row>
    <row r="117" spans="2:11" ht="18.75" customHeight="1">
      <c r="B117" s="284"/>
      <c r="C117" s="250"/>
      <c r="D117" s="250"/>
      <c r="E117" s="250"/>
      <c r="F117" s="285"/>
      <c r="G117" s="250"/>
      <c r="H117" s="250"/>
      <c r="I117" s="250"/>
      <c r="J117" s="250"/>
      <c r="K117" s="284"/>
    </row>
    <row r="118" spans="2:11" ht="18.75" customHeight="1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</row>
    <row r="119" spans="2:11" ht="7.5" customHeight="1">
      <c r="B119" s="286"/>
      <c r="C119" s="287"/>
      <c r="D119" s="287"/>
      <c r="E119" s="287"/>
      <c r="F119" s="287"/>
      <c r="G119" s="287"/>
      <c r="H119" s="287"/>
      <c r="I119" s="287"/>
      <c r="J119" s="287"/>
      <c r="K119" s="288"/>
    </row>
    <row r="120" spans="2:11" ht="45" customHeight="1">
      <c r="B120" s="289"/>
      <c r="C120" s="363" t="s">
        <v>2638</v>
      </c>
      <c r="D120" s="363"/>
      <c r="E120" s="363"/>
      <c r="F120" s="363"/>
      <c r="G120" s="363"/>
      <c r="H120" s="363"/>
      <c r="I120" s="363"/>
      <c r="J120" s="363"/>
      <c r="K120" s="290"/>
    </row>
    <row r="121" spans="2:11" ht="17.25" customHeight="1">
      <c r="B121" s="291"/>
      <c r="C121" s="266" t="s">
        <v>2585</v>
      </c>
      <c r="D121" s="266"/>
      <c r="E121" s="266"/>
      <c r="F121" s="266" t="s">
        <v>2586</v>
      </c>
      <c r="G121" s="267"/>
      <c r="H121" s="266" t="s">
        <v>117</v>
      </c>
      <c r="I121" s="266" t="s">
        <v>55</v>
      </c>
      <c r="J121" s="266" t="s">
        <v>2587</v>
      </c>
      <c r="K121" s="292"/>
    </row>
    <row r="122" spans="2:11" ht="17.25" customHeight="1">
      <c r="B122" s="291"/>
      <c r="C122" s="268" t="s">
        <v>2588</v>
      </c>
      <c r="D122" s="268"/>
      <c r="E122" s="268"/>
      <c r="F122" s="269" t="s">
        <v>2589</v>
      </c>
      <c r="G122" s="270"/>
      <c r="H122" s="268"/>
      <c r="I122" s="268"/>
      <c r="J122" s="268" t="s">
        <v>2590</v>
      </c>
      <c r="K122" s="292"/>
    </row>
    <row r="123" spans="2:11" ht="5.25" customHeight="1">
      <c r="B123" s="293"/>
      <c r="C123" s="271"/>
      <c r="D123" s="271"/>
      <c r="E123" s="271"/>
      <c r="F123" s="271"/>
      <c r="G123" s="254"/>
      <c r="H123" s="271"/>
      <c r="I123" s="271"/>
      <c r="J123" s="271"/>
      <c r="K123" s="294"/>
    </row>
    <row r="124" spans="2:11" ht="15" customHeight="1">
      <c r="B124" s="293"/>
      <c r="C124" s="254" t="s">
        <v>2594</v>
      </c>
      <c r="D124" s="271"/>
      <c r="E124" s="271"/>
      <c r="F124" s="273" t="s">
        <v>2591</v>
      </c>
      <c r="G124" s="254"/>
      <c r="H124" s="254" t="s">
        <v>2630</v>
      </c>
      <c r="I124" s="254" t="s">
        <v>2593</v>
      </c>
      <c r="J124" s="254">
        <v>120</v>
      </c>
      <c r="K124" s="295"/>
    </row>
    <row r="125" spans="2:11" ht="15" customHeight="1">
      <c r="B125" s="293"/>
      <c r="C125" s="254" t="s">
        <v>2639</v>
      </c>
      <c r="D125" s="254"/>
      <c r="E125" s="254"/>
      <c r="F125" s="273" t="s">
        <v>2591</v>
      </c>
      <c r="G125" s="254"/>
      <c r="H125" s="254" t="s">
        <v>2640</v>
      </c>
      <c r="I125" s="254" t="s">
        <v>2593</v>
      </c>
      <c r="J125" s="254" t="s">
        <v>2641</v>
      </c>
      <c r="K125" s="295"/>
    </row>
    <row r="126" spans="2:11" ht="15" customHeight="1">
      <c r="B126" s="293"/>
      <c r="C126" s="254" t="s">
        <v>2540</v>
      </c>
      <c r="D126" s="254"/>
      <c r="E126" s="254"/>
      <c r="F126" s="273" t="s">
        <v>2591</v>
      </c>
      <c r="G126" s="254"/>
      <c r="H126" s="254" t="s">
        <v>2642</v>
      </c>
      <c r="I126" s="254" t="s">
        <v>2593</v>
      </c>
      <c r="J126" s="254" t="s">
        <v>2641</v>
      </c>
      <c r="K126" s="295"/>
    </row>
    <row r="127" spans="2:11" ht="15" customHeight="1">
      <c r="B127" s="293"/>
      <c r="C127" s="254" t="s">
        <v>2602</v>
      </c>
      <c r="D127" s="254"/>
      <c r="E127" s="254"/>
      <c r="F127" s="273" t="s">
        <v>2597</v>
      </c>
      <c r="G127" s="254"/>
      <c r="H127" s="254" t="s">
        <v>2603</v>
      </c>
      <c r="I127" s="254" t="s">
        <v>2593</v>
      </c>
      <c r="J127" s="254">
        <v>15</v>
      </c>
      <c r="K127" s="295"/>
    </row>
    <row r="128" spans="2:11" ht="15" customHeight="1">
      <c r="B128" s="293"/>
      <c r="C128" s="275" t="s">
        <v>2604</v>
      </c>
      <c r="D128" s="275"/>
      <c r="E128" s="275"/>
      <c r="F128" s="276" t="s">
        <v>2597</v>
      </c>
      <c r="G128" s="275"/>
      <c r="H128" s="275" t="s">
        <v>2605</v>
      </c>
      <c r="I128" s="275" t="s">
        <v>2593</v>
      </c>
      <c r="J128" s="275">
        <v>15</v>
      </c>
      <c r="K128" s="295"/>
    </row>
    <row r="129" spans="2:11" ht="15" customHeight="1">
      <c r="B129" s="293"/>
      <c r="C129" s="275" t="s">
        <v>2606</v>
      </c>
      <c r="D129" s="275"/>
      <c r="E129" s="275"/>
      <c r="F129" s="276" t="s">
        <v>2597</v>
      </c>
      <c r="G129" s="275"/>
      <c r="H129" s="275" t="s">
        <v>2607</v>
      </c>
      <c r="I129" s="275" t="s">
        <v>2593</v>
      </c>
      <c r="J129" s="275">
        <v>20</v>
      </c>
      <c r="K129" s="295"/>
    </row>
    <row r="130" spans="2:11" ht="15" customHeight="1">
      <c r="B130" s="293"/>
      <c r="C130" s="275" t="s">
        <v>2608</v>
      </c>
      <c r="D130" s="275"/>
      <c r="E130" s="275"/>
      <c r="F130" s="276" t="s">
        <v>2597</v>
      </c>
      <c r="G130" s="275"/>
      <c r="H130" s="275" t="s">
        <v>2609</v>
      </c>
      <c r="I130" s="275" t="s">
        <v>2593</v>
      </c>
      <c r="J130" s="275">
        <v>20</v>
      </c>
      <c r="K130" s="295"/>
    </row>
    <row r="131" spans="2:11" ht="15" customHeight="1">
      <c r="B131" s="293"/>
      <c r="C131" s="254" t="s">
        <v>2596</v>
      </c>
      <c r="D131" s="254"/>
      <c r="E131" s="254"/>
      <c r="F131" s="273" t="s">
        <v>2597</v>
      </c>
      <c r="G131" s="254"/>
      <c r="H131" s="254" t="s">
        <v>2630</v>
      </c>
      <c r="I131" s="254" t="s">
        <v>2593</v>
      </c>
      <c r="J131" s="254">
        <v>50</v>
      </c>
      <c r="K131" s="295"/>
    </row>
    <row r="132" spans="2:11" ht="15" customHeight="1">
      <c r="B132" s="293"/>
      <c r="C132" s="254" t="s">
        <v>2610</v>
      </c>
      <c r="D132" s="254"/>
      <c r="E132" s="254"/>
      <c r="F132" s="273" t="s">
        <v>2597</v>
      </c>
      <c r="G132" s="254"/>
      <c r="H132" s="254" t="s">
        <v>2630</v>
      </c>
      <c r="I132" s="254" t="s">
        <v>2593</v>
      </c>
      <c r="J132" s="254">
        <v>50</v>
      </c>
      <c r="K132" s="295"/>
    </row>
    <row r="133" spans="2:11" ht="15" customHeight="1">
      <c r="B133" s="293"/>
      <c r="C133" s="254" t="s">
        <v>2616</v>
      </c>
      <c r="D133" s="254"/>
      <c r="E133" s="254"/>
      <c r="F133" s="273" t="s">
        <v>2597</v>
      </c>
      <c r="G133" s="254"/>
      <c r="H133" s="254" t="s">
        <v>2630</v>
      </c>
      <c r="I133" s="254" t="s">
        <v>2593</v>
      </c>
      <c r="J133" s="254">
        <v>50</v>
      </c>
      <c r="K133" s="295"/>
    </row>
    <row r="134" spans="2:11" ht="15" customHeight="1">
      <c r="B134" s="293"/>
      <c r="C134" s="254" t="s">
        <v>2618</v>
      </c>
      <c r="D134" s="254"/>
      <c r="E134" s="254"/>
      <c r="F134" s="273" t="s">
        <v>2597</v>
      </c>
      <c r="G134" s="254"/>
      <c r="H134" s="254" t="s">
        <v>2630</v>
      </c>
      <c r="I134" s="254" t="s">
        <v>2593</v>
      </c>
      <c r="J134" s="254">
        <v>50</v>
      </c>
      <c r="K134" s="295"/>
    </row>
    <row r="135" spans="2:11" ht="15" customHeight="1">
      <c r="B135" s="293"/>
      <c r="C135" s="254" t="s">
        <v>122</v>
      </c>
      <c r="D135" s="254"/>
      <c r="E135" s="254"/>
      <c r="F135" s="273" t="s">
        <v>2597</v>
      </c>
      <c r="G135" s="254"/>
      <c r="H135" s="254" t="s">
        <v>2643</v>
      </c>
      <c r="I135" s="254" t="s">
        <v>2593</v>
      </c>
      <c r="J135" s="254">
        <v>255</v>
      </c>
      <c r="K135" s="295"/>
    </row>
    <row r="136" spans="2:11" ht="15" customHeight="1">
      <c r="B136" s="293"/>
      <c r="C136" s="254" t="s">
        <v>2620</v>
      </c>
      <c r="D136" s="254"/>
      <c r="E136" s="254"/>
      <c r="F136" s="273" t="s">
        <v>2591</v>
      </c>
      <c r="G136" s="254"/>
      <c r="H136" s="254" t="s">
        <v>2644</v>
      </c>
      <c r="I136" s="254" t="s">
        <v>2622</v>
      </c>
      <c r="J136" s="254"/>
      <c r="K136" s="295"/>
    </row>
    <row r="137" spans="2:11" ht="15" customHeight="1">
      <c r="B137" s="293"/>
      <c r="C137" s="254" t="s">
        <v>2623</v>
      </c>
      <c r="D137" s="254"/>
      <c r="E137" s="254"/>
      <c r="F137" s="273" t="s">
        <v>2591</v>
      </c>
      <c r="G137" s="254"/>
      <c r="H137" s="254" t="s">
        <v>2645</v>
      </c>
      <c r="I137" s="254" t="s">
        <v>2625</v>
      </c>
      <c r="J137" s="254"/>
      <c r="K137" s="295"/>
    </row>
    <row r="138" spans="2:11" ht="15" customHeight="1">
      <c r="B138" s="293"/>
      <c r="C138" s="254" t="s">
        <v>2626</v>
      </c>
      <c r="D138" s="254"/>
      <c r="E138" s="254"/>
      <c r="F138" s="273" t="s">
        <v>2591</v>
      </c>
      <c r="G138" s="254"/>
      <c r="H138" s="254" t="s">
        <v>2626</v>
      </c>
      <c r="I138" s="254" t="s">
        <v>2625</v>
      </c>
      <c r="J138" s="254"/>
      <c r="K138" s="295"/>
    </row>
    <row r="139" spans="2:11" ht="15" customHeight="1">
      <c r="B139" s="293"/>
      <c r="C139" s="254" t="s">
        <v>36</v>
      </c>
      <c r="D139" s="254"/>
      <c r="E139" s="254"/>
      <c r="F139" s="273" t="s">
        <v>2591</v>
      </c>
      <c r="G139" s="254"/>
      <c r="H139" s="254" t="s">
        <v>2646</v>
      </c>
      <c r="I139" s="254" t="s">
        <v>2625</v>
      </c>
      <c r="J139" s="254"/>
      <c r="K139" s="295"/>
    </row>
    <row r="140" spans="2:11" ht="15" customHeight="1">
      <c r="B140" s="293"/>
      <c r="C140" s="254" t="s">
        <v>2647</v>
      </c>
      <c r="D140" s="254"/>
      <c r="E140" s="254"/>
      <c r="F140" s="273" t="s">
        <v>2591</v>
      </c>
      <c r="G140" s="254"/>
      <c r="H140" s="254" t="s">
        <v>2648</v>
      </c>
      <c r="I140" s="254" t="s">
        <v>2625</v>
      </c>
      <c r="J140" s="254"/>
      <c r="K140" s="295"/>
    </row>
    <row r="141" spans="2:11" ht="15" customHeight="1">
      <c r="B141" s="296"/>
      <c r="C141" s="297"/>
      <c r="D141" s="297"/>
      <c r="E141" s="297"/>
      <c r="F141" s="297"/>
      <c r="G141" s="297"/>
      <c r="H141" s="297"/>
      <c r="I141" s="297"/>
      <c r="J141" s="297"/>
      <c r="K141" s="298"/>
    </row>
    <row r="142" spans="2:11" ht="18.75" customHeight="1">
      <c r="B142" s="250"/>
      <c r="C142" s="250"/>
      <c r="D142" s="250"/>
      <c r="E142" s="250"/>
      <c r="F142" s="285"/>
      <c r="G142" s="250"/>
      <c r="H142" s="250"/>
      <c r="I142" s="250"/>
      <c r="J142" s="250"/>
      <c r="K142" s="250"/>
    </row>
    <row r="143" spans="2:11" ht="18.75" customHeight="1"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</row>
    <row r="144" spans="2:11" ht="7.5" customHeight="1">
      <c r="B144" s="261"/>
      <c r="C144" s="262"/>
      <c r="D144" s="262"/>
      <c r="E144" s="262"/>
      <c r="F144" s="262"/>
      <c r="G144" s="262"/>
      <c r="H144" s="262"/>
      <c r="I144" s="262"/>
      <c r="J144" s="262"/>
      <c r="K144" s="263"/>
    </row>
    <row r="145" spans="2:11" ht="45" customHeight="1">
      <c r="B145" s="264"/>
      <c r="C145" s="366" t="s">
        <v>2649</v>
      </c>
      <c r="D145" s="366"/>
      <c r="E145" s="366"/>
      <c r="F145" s="366"/>
      <c r="G145" s="366"/>
      <c r="H145" s="366"/>
      <c r="I145" s="366"/>
      <c r="J145" s="366"/>
      <c r="K145" s="265"/>
    </row>
    <row r="146" spans="2:11" ht="17.25" customHeight="1">
      <c r="B146" s="264"/>
      <c r="C146" s="266" t="s">
        <v>2585</v>
      </c>
      <c r="D146" s="266"/>
      <c r="E146" s="266"/>
      <c r="F146" s="266" t="s">
        <v>2586</v>
      </c>
      <c r="G146" s="267"/>
      <c r="H146" s="266" t="s">
        <v>117</v>
      </c>
      <c r="I146" s="266" t="s">
        <v>55</v>
      </c>
      <c r="J146" s="266" t="s">
        <v>2587</v>
      </c>
      <c r="K146" s="265"/>
    </row>
    <row r="147" spans="2:11" ht="17.25" customHeight="1">
      <c r="B147" s="264"/>
      <c r="C147" s="268" t="s">
        <v>2588</v>
      </c>
      <c r="D147" s="268"/>
      <c r="E147" s="268"/>
      <c r="F147" s="269" t="s">
        <v>2589</v>
      </c>
      <c r="G147" s="270"/>
      <c r="H147" s="268"/>
      <c r="I147" s="268"/>
      <c r="J147" s="268" t="s">
        <v>2590</v>
      </c>
      <c r="K147" s="265"/>
    </row>
    <row r="148" spans="2:11" ht="5.25" customHeight="1">
      <c r="B148" s="274"/>
      <c r="C148" s="271"/>
      <c r="D148" s="271"/>
      <c r="E148" s="271"/>
      <c r="F148" s="271"/>
      <c r="G148" s="272"/>
      <c r="H148" s="271"/>
      <c r="I148" s="271"/>
      <c r="J148" s="271"/>
      <c r="K148" s="295"/>
    </row>
    <row r="149" spans="2:11" ht="15" customHeight="1">
      <c r="B149" s="274"/>
      <c r="C149" s="299" t="s">
        <v>2594</v>
      </c>
      <c r="D149" s="254"/>
      <c r="E149" s="254"/>
      <c r="F149" s="300" t="s">
        <v>2591</v>
      </c>
      <c r="G149" s="254"/>
      <c r="H149" s="299" t="s">
        <v>2630</v>
      </c>
      <c r="I149" s="299" t="s">
        <v>2593</v>
      </c>
      <c r="J149" s="299">
        <v>120</v>
      </c>
      <c r="K149" s="295"/>
    </row>
    <row r="150" spans="2:11" ht="15" customHeight="1">
      <c r="B150" s="274"/>
      <c r="C150" s="299" t="s">
        <v>2639</v>
      </c>
      <c r="D150" s="254"/>
      <c r="E150" s="254"/>
      <c r="F150" s="300" t="s">
        <v>2591</v>
      </c>
      <c r="G150" s="254"/>
      <c r="H150" s="299" t="s">
        <v>2650</v>
      </c>
      <c r="I150" s="299" t="s">
        <v>2593</v>
      </c>
      <c r="J150" s="299" t="s">
        <v>2641</v>
      </c>
      <c r="K150" s="295"/>
    </row>
    <row r="151" spans="2:11" ht="15" customHeight="1">
      <c r="B151" s="274"/>
      <c r="C151" s="299" t="s">
        <v>2540</v>
      </c>
      <c r="D151" s="254"/>
      <c r="E151" s="254"/>
      <c r="F151" s="300" t="s">
        <v>2591</v>
      </c>
      <c r="G151" s="254"/>
      <c r="H151" s="299" t="s">
        <v>2651</v>
      </c>
      <c r="I151" s="299" t="s">
        <v>2593</v>
      </c>
      <c r="J151" s="299" t="s">
        <v>2641</v>
      </c>
      <c r="K151" s="295"/>
    </row>
    <row r="152" spans="2:11" ht="15" customHeight="1">
      <c r="B152" s="274"/>
      <c r="C152" s="299" t="s">
        <v>2596</v>
      </c>
      <c r="D152" s="254"/>
      <c r="E152" s="254"/>
      <c r="F152" s="300" t="s">
        <v>2597</v>
      </c>
      <c r="G152" s="254"/>
      <c r="H152" s="299" t="s">
        <v>2630</v>
      </c>
      <c r="I152" s="299" t="s">
        <v>2593</v>
      </c>
      <c r="J152" s="299">
        <v>50</v>
      </c>
      <c r="K152" s="295"/>
    </row>
    <row r="153" spans="2:11" ht="15" customHeight="1">
      <c r="B153" s="274"/>
      <c r="C153" s="299" t="s">
        <v>2599</v>
      </c>
      <c r="D153" s="254"/>
      <c r="E153" s="254"/>
      <c r="F153" s="300" t="s">
        <v>2591</v>
      </c>
      <c r="G153" s="254"/>
      <c r="H153" s="299" t="s">
        <v>2630</v>
      </c>
      <c r="I153" s="299" t="s">
        <v>2601</v>
      </c>
      <c r="J153" s="299"/>
      <c r="K153" s="295"/>
    </row>
    <row r="154" spans="2:11" ht="15" customHeight="1">
      <c r="B154" s="274"/>
      <c r="C154" s="299" t="s">
        <v>2610</v>
      </c>
      <c r="D154" s="254"/>
      <c r="E154" s="254"/>
      <c r="F154" s="300" t="s">
        <v>2597</v>
      </c>
      <c r="G154" s="254"/>
      <c r="H154" s="299" t="s">
        <v>2630</v>
      </c>
      <c r="I154" s="299" t="s">
        <v>2593</v>
      </c>
      <c r="J154" s="299">
        <v>50</v>
      </c>
      <c r="K154" s="295"/>
    </row>
    <row r="155" spans="2:11" ht="15" customHeight="1">
      <c r="B155" s="274"/>
      <c r="C155" s="299" t="s">
        <v>2618</v>
      </c>
      <c r="D155" s="254"/>
      <c r="E155" s="254"/>
      <c r="F155" s="300" t="s">
        <v>2597</v>
      </c>
      <c r="G155" s="254"/>
      <c r="H155" s="299" t="s">
        <v>2630</v>
      </c>
      <c r="I155" s="299" t="s">
        <v>2593</v>
      </c>
      <c r="J155" s="299">
        <v>50</v>
      </c>
      <c r="K155" s="295"/>
    </row>
    <row r="156" spans="2:11" ht="15" customHeight="1">
      <c r="B156" s="274"/>
      <c r="C156" s="299" t="s">
        <v>2616</v>
      </c>
      <c r="D156" s="254"/>
      <c r="E156" s="254"/>
      <c r="F156" s="300" t="s">
        <v>2597</v>
      </c>
      <c r="G156" s="254"/>
      <c r="H156" s="299" t="s">
        <v>2630</v>
      </c>
      <c r="I156" s="299" t="s">
        <v>2593</v>
      </c>
      <c r="J156" s="299">
        <v>50</v>
      </c>
      <c r="K156" s="295"/>
    </row>
    <row r="157" spans="2:11" ht="15" customHeight="1">
      <c r="B157" s="274"/>
      <c r="C157" s="299" t="s">
        <v>80</v>
      </c>
      <c r="D157" s="254"/>
      <c r="E157" s="254"/>
      <c r="F157" s="300" t="s">
        <v>2591</v>
      </c>
      <c r="G157" s="254"/>
      <c r="H157" s="299" t="s">
        <v>2652</v>
      </c>
      <c r="I157" s="299" t="s">
        <v>2593</v>
      </c>
      <c r="J157" s="299" t="s">
        <v>2653</v>
      </c>
      <c r="K157" s="295"/>
    </row>
    <row r="158" spans="2:11" ht="15" customHeight="1">
      <c r="B158" s="274"/>
      <c r="C158" s="299" t="s">
        <v>2654</v>
      </c>
      <c r="D158" s="254"/>
      <c r="E158" s="254"/>
      <c r="F158" s="300" t="s">
        <v>2591</v>
      </c>
      <c r="G158" s="254"/>
      <c r="H158" s="299" t="s">
        <v>2655</v>
      </c>
      <c r="I158" s="299" t="s">
        <v>2625</v>
      </c>
      <c r="J158" s="299"/>
      <c r="K158" s="295"/>
    </row>
    <row r="159" spans="2:11" ht="15" customHeight="1">
      <c r="B159" s="301"/>
      <c r="C159" s="283"/>
      <c r="D159" s="283"/>
      <c r="E159" s="283"/>
      <c r="F159" s="283"/>
      <c r="G159" s="283"/>
      <c r="H159" s="283"/>
      <c r="I159" s="283"/>
      <c r="J159" s="283"/>
      <c r="K159" s="302"/>
    </row>
    <row r="160" spans="2:11" ht="18.75" customHeight="1">
      <c r="B160" s="250"/>
      <c r="C160" s="254"/>
      <c r="D160" s="254"/>
      <c r="E160" s="254"/>
      <c r="F160" s="273"/>
      <c r="G160" s="254"/>
      <c r="H160" s="254"/>
      <c r="I160" s="254"/>
      <c r="J160" s="254"/>
      <c r="K160" s="250"/>
    </row>
    <row r="161" spans="2:11" ht="18.75" customHeight="1"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363" t="s">
        <v>2656</v>
      </c>
      <c r="D163" s="363"/>
      <c r="E163" s="363"/>
      <c r="F163" s="363"/>
      <c r="G163" s="363"/>
      <c r="H163" s="363"/>
      <c r="I163" s="363"/>
      <c r="J163" s="363"/>
      <c r="K163" s="245"/>
    </row>
    <row r="164" spans="2:11" ht="17.25" customHeight="1">
      <c r="B164" s="244"/>
      <c r="C164" s="266" t="s">
        <v>2585</v>
      </c>
      <c r="D164" s="266"/>
      <c r="E164" s="266"/>
      <c r="F164" s="266" t="s">
        <v>2586</v>
      </c>
      <c r="G164" s="303"/>
      <c r="H164" s="304" t="s">
        <v>117</v>
      </c>
      <c r="I164" s="304" t="s">
        <v>55</v>
      </c>
      <c r="J164" s="266" t="s">
        <v>2587</v>
      </c>
      <c r="K164" s="245"/>
    </row>
    <row r="165" spans="2:11" ht="17.25" customHeight="1">
      <c r="B165" s="247"/>
      <c r="C165" s="268" t="s">
        <v>2588</v>
      </c>
      <c r="D165" s="268"/>
      <c r="E165" s="268"/>
      <c r="F165" s="269" t="s">
        <v>2589</v>
      </c>
      <c r="G165" s="305"/>
      <c r="H165" s="306"/>
      <c r="I165" s="306"/>
      <c r="J165" s="268" t="s">
        <v>2590</v>
      </c>
      <c r="K165" s="248"/>
    </row>
    <row r="166" spans="2:11" ht="5.25" customHeight="1">
      <c r="B166" s="274"/>
      <c r="C166" s="271"/>
      <c r="D166" s="271"/>
      <c r="E166" s="271"/>
      <c r="F166" s="271"/>
      <c r="G166" s="272"/>
      <c r="H166" s="271"/>
      <c r="I166" s="271"/>
      <c r="J166" s="271"/>
      <c r="K166" s="295"/>
    </row>
    <row r="167" spans="2:11" ht="15" customHeight="1">
      <c r="B167" s="274"/>
      <c r="C167" s="254" t="s">
        <v>2594</v>
      </c>
      <c r="D167" s="254"/>
      <c r="E167" s="254"/>
      <c r="F167" s="273" t="s">
        <v>2591</v>
      </c>
      <c r="G167" s="254"/>
      <c r="H167" s="254" t="s">
        <v>2630</v>
      </c>
      <c r="I167" s="254" t="s">
        <v>2593</v>
      </c>
      <c r="J167" s="254">
        <v>120</v>
      </c>
      <c r="K167" s="295"/>
    </row>
    <row r="168" spans="2:11" ht="15" customHeight="1">
      <c r="B168" s="274"/>
      <c r="C168" s="254" t="s">
        <v>2639</v>
      </c>
      <c r="D168" s="254"/>
      <c r="E168" s="254"/>
      <c r="F168" s="273" t="s">
        <v>2591</v>
      </c>
      <c r="G168" s="254"/>
      <c r="H168" s="254" t="s">
        <v>2640</v>
      </c>
      <c r="I168" s="254" t="s">
        <v>2593</v>
      </c>
      <c r="J168" s="254" t="s">
        <v>2641</v>
      </c>
      <c r="K168" s="295"/>
    </row>
    <row r="169" spans="2:11" ht="15" customHeight="1">
      <c r="B169" s="274"/>
      <c r="C169" s="254" t="s">
        <v>2540</v>
      </c>
      <c r="D169" s="254"/>
      <c r="E169" s="254"/>
      <c r="F169" s="273" t="s">
        <v>2591</v>
      </c>
      <c r="G169" s="254"/>
      <c r="H169" s="254" t="s">
        <v>2657</v>
      </c>
      <c r="I169" s="254" t="s">
        <v>2593</v>
      </c>
      <c r="J169" s="254" t="s">
        <v>2641</v>
      </c>
      <c r="K169" s="295"/>
    </row>
    <row r="170" spans="2:11" ht="15" customHeight="1">
      <c r="B170" s="274"/>
      <c r="C170" s="254" t="s">
        <v>2596</v>
      </c>
      <c r="D170" s="254"/>
      <c r="E170" s="254"/>
      <c r="F170" s="273" t="s">
        <v>2597</v>
      </c>
      <c r="G170" s="254"/>
      <c r="H170" s="254" t="s">
        <v>2657</v>
      </c>
      <c r="I170" s="254" t="s">
        <v>2593</v>
      </c>
      <c r="J170" s="254">
        <v>50</v>
      </c>
      <c r="K170" s="295"/>
    </row>
    <row r="171" spans="2:11" ht="15" customHeight="1">
      <c r="B171" s="274"/>
      <c r="C171" s="254" t="s">
        <v>2599</v>
      </c>
      <c r="D171" s="254"/>
      <c r="E171" s="254"/>
      <c r="F171" s="273" t="s">
        <v>2591</v>
      </c>
      <c r="G171" s="254"/>
      <c r="H171" s="254" t="s">
        <v>2657</v>
      </c>
      <c r="I171" s="254" t="s">
        <v>2601</v>
      </c>
      <c r="J171" s="254"/>
      <c r="K171" s="295"/>
    </row>
    <row r="172" spans="2:11" ht="15" customHeight="1">
      <c r="B172" s="274"/>
      <c r="C172" s="254" t="s">
        <v>2610</v>
      </c>
      <c r="D172" s="254"/>
      <c r="E172" s="254"/>
      <c r="F172" s="273" t="s">
        <v>2597</v>
      </c>
      <c r="G172" s="254"/>
      <c r="H172" s="254" t="s">
        <v>2657</v>
      </c>
      <c r="I172" s="254" t="s">
        <v>2593</v>
      </c>
      <c r="J172" s="254">
        <v>50</v>
      </c>
      <c r="K172" s="295"/>
    </row>
    <row r="173" spans="2:11" ht="15" customHeight="1">
      <c r="B173" s="274"/>
      <c r="C173" s="254" t="s">
        <v>2618</v>
      </c>
      <c r="D173" s="254"/>
      <c r="E173" s="254"/>
      <c r="F173" s="273" t="s">
        <v>2597</v>
      </c>
      <c r="G173" s="254"/>
      <c r="H173" s="254" t="s">
        <v>2657</v>
      </c>
      <c r="I173" s="254" t="s">
        <v>2593</v>
      </c>
      <c r="J173" s="254">
        <v>50</v>
      </c>
      <c r="K173" s="295"/>
    </row>
    <row r="174" spans="2:11" ht="15" customHeight="1">
      <c r="B174" s="274"/>
      <c r="C174" s="254" t="s">
        <v>2616</v>
      </c>
      <c r="D174" s="254"/>
      <c r="E174" s="254"/>
      <c r="F174" s="273" t="s">
        <v>2597</v>
      </c>
      <c r="G174" s="254"/>
      <c r="H174" s="254" t="s">
        <v>2657</v>
      </c>
      <c r="I174" s="254" t="s">
        <v>2593</v>
      </c>
      <c r="J174" s="254">
        <v>50</v>
      </c>
      <c r="K174" s="295"/>
    </row>
    <row r="175" spans="2:11" ht="15" customHeight="1">
      <c r="B175" s="274"/>
      <c r="C175" s="254" t="s">
        <v>116</v>
      </c>
      <c r="D175" s="254"/>
      <c r="E175" s="254"/>
      <c r="F175" s="273" t="s">
        <v>2591</v>
      </c>
      <c r="G175" s="254"/>
      <c r="H175" s="254" t="s">
        <v>2658</v>
      </c>
      <c r="I175" s="254" t="s">
        <v>2659</v>
      </c>
      <c r="J175" s="254"/>
      <c r="K175" s="295"/>
    </row>
    <row r="176" spans="2:11" ht="15" customHeight="1">
      <c r="B176" s="274"/>
      <c r="C176" s="254" t="s">
        <v>55</v>
      </c>
      <c r="D176" s="254"/>
      <c r="E176" s="254"/>
      <c r="F176" s="273" t="s">
        <v>2591</v>
      </c>
      <c r="G176" s="254"/>
      <c r="H176" s="254" t="s">
        <v>2660</v>
      </c>
      <c r="I176" s="254" t="s">
        <v>2661</v>
      </c>
      <c r="J176" s="254">
        <v>1</v>
      </c>
      <c r="K176" s="295"/>
    </row>
    <row r="177" spans="2:11" ht="15" customHeight="1">
      <c r="B177" s="274"/>
      <c r="C177" s="254" t="s">
        <v>51</v>
      </c>
      <c r="D177" s="254"/>
      <c r="E177" s="254"/>
      <c r="F177" s="273" t="s">
        <v>2591</v>
      </c>
      <c r="G177" s="254"/>
      <c r="H177" s="254" t="s">
        <v>2662</v>
      </c>
      <c r="I177" s="254" t="s">
        <v>2593</v>
      </c>
      <c r="J177" s="254">
        <v>20</v>
      </c>
      <c r="K177" s="295"/>
    </row>
    <row r="178" spans="2:11" ht="15" customHeight="1">
      <c r="B178" s="274"/>
      <c r="C178" s="254" t="s">
        <v>117</v>
      </c>
      <c r="D178" s="254"/>
      <c r="E178" s="254"/>
      <c r="F178" s="273" t="s">
        <v>2591</v>
      </c>
      <c r="G178" s="254"/>
      <c r="H178" s="254" t="s">
        <v>2663</v>
      </c>
      <c r="I178" s="254" t="s">
        <v>2593</v>
      </c>
      <c r="J178" s="254">
        <v>255</v>
      </c>
      <c r="K178" s="295"/>
    </row>
    <row r="179" spans="2:11" ht="15" customHeight="1">
      <c r="B179" s="274"/>
      <c r="C179" s="254" t="s">
        <v>118</v>
      </c>
      <c r="D179" s="254"/>
      <c r="E179" s="254"/>
      <c r="F179" s="273" t="s">
        <v>2591</v>
      </c>
      <c r="G179" s="254"/>
      <c r="H179" s="254" t="s">
        <v>2556</v>
      </c>
      <c r="I179" s="254" t="s">
        <v>2593</v>
      </c>
      <c r="J179" s="254">
        <v>10</v>
      </c>
      <c r="K179" s="295"/>
    </row>
    <row r="180" spans="2:11" ht="15" customHeight="1">
      <c r="B180" s="274"/>
      <c r="C180" s="254" t="s">
        <v>119</v>
      </c>
      <c r="D180" s="254"/>
      <c r="E180" s="254"/>
      <c r="F180" s="273" t="s">
        <v>2591</v>
      </c>
      <c r="G180" s="254"/>
      <c r="H180" s="254" t="s">
        <v>2664</v>
      </c>
      <c r="I180" s="254" t="s">
        <v>2625</v>
      </c>
      <c r="J180" s="254"/>
      <c r="K180" s="295"/>
    </row>
    <row r="181" spans="2:11" ht="15" customHeight="1">
      <c r="B181" s="274"/>
      <c r="C181" s="254" t="s">
        <v>2665</v>
      </c>
      <c r="D181" s="254"/>
      <c r="E181" s="254"/>
      <c r="F181" s="273" t="s">
        <v>2591</v>
      </c>
      <c r="G181" s="254"/>
      <c r="H181" s="254" t="s">
        <v>2666</v>
      </c>
      <c r="I181" s="254" t="s">
        <v>2625</v>
      </c>
      <c r="J181" s="254"/>
      <c r="K181" s="295"/>
    </row>
    <row r="182" spans="2:11" ht="15" customHeight="1">
      <c r="B182" s="274"/>
      <c r="C182" s="254" t="s">
        <v>2654</v>
      </c>
      <c r="D182" s="254"/>
      <c r="E182" s="254"/>
      <c r="F182" s="273" t="s">
        <v>2591</v>
      </c>
      <c r="G182" s="254"/>
      <c r="H182" s="254" t="s">
        <v>2667</v>
      </c>
      <c r="I182" s="254" t="s">
        <v>2625</v>
      </c>
      <c r="J182" s="254"/>
      <c r="K182" s="295"/>
    </row>
    <row r="183" spans="2:11" ht="15" customHeight="1">
      <c r="B183" s="274"/>
      <c r="C183" s="254" t="s">
        <v>121</v>
      </c>
      <c r="D183" s="254"/>
      <c r="E183" s="254"/>
      <c r="F183" s="273" t="s">
        <v>2597</v>
      </c>
      <c r="G183" s="254"/>
      <c r="H183" s="254" t="s">
        <v>2668</v>
      </c>
      <c r="I183" s="254" t="s">
        <v>2593</v>
      </c>
      <c r="J183" s="254">
        <v>50</v>
      </c>
      <c r="K183" s="295"/>
    </row>
    <row r="184" spans="2:11" ht="15" customHeight="1">
      <c r="B184" s="274"/>
      <c r="C184" s="254" t="s">
        <v>2669</v>
      </c>
      <c r="D184" s="254"/>
      <c r="E184" s="254"/>
      <c r="F184" s="273" t="s">
        <v>2597</v>
      </c>
      <c r="G184" s="254"/>
      <c r="H184" s="254" t="s">
        <v>2670</v>
      </c>
      <c r="I184" s="254" t="s">
        <v>2671</v>
      </c>
      <c r="J184" s="254"/>
      <c r="K184" s="295"/>
    </row>
    <row r="185" spans="2:11" ht="15" customHeight="1">
      <c r="B185" s="274"/>
      <c r="C185" s="254" t="s">
        <v>2672</v>
      </c>
      <c r="D185" s="254"/>
      <c r="E185" s="254"/>
      <c r="F185" s="273" t="s">
        <v>2597</v>
      </c>
      <c r="G185" s="254"/>
      <c r="H185" s="254" t="s">
        <v>2673</v>
      </c>
      <c r="I185" s="254" t="s">
        <v>2671</v>
      </c>
      <c r="J185" s="254"/>
      <c r="K185" s="295"/>
    </row>
    <row r="186" spans="2:11" ht="15" customHeight="1">
      <c r="B186" s="274"/>
      <c r="C186" s="254" t="s">
        <v>2674</v>
      </c>
      <c r="D186" s="254"/>
      <c r="E186" s="254"/>
      <c r="F186" s="273" t="s">
        <v>2597</v>
      </c>
      <c r="G186" s="254"/>
      <c r="H186" s="254" t="s">
        <v>2675</v>
      </c>
      <c r="I186" s="254" t="s">
        <v>2671</v>
      </c>
      <c r="J186" s="254"/>
      <c r="K186" s="295"/>
    </row>
    <row r="187" spans="2:11" ht="15" customHeight="1">
      <c r="B187" s="274"/>
      <c r="C187" s="307" t="s">
        <v>2676</v>
      </c>
      <c r="D187" s="254"/>
      <c r="E187" s="254"/>
      <c r="F187" s="273" t="s">
        <v>2597</v>
      </c>
      <c r="G187" s="254"/>
      <c r="H187" s="254" t="s">
        <v>2677</v>
      </c>
      <c r="I187" s="254" t="s">
        <v>2678</v>
      </c>
      <c r="J187" s="308" t="s">
        <v>2679</v>
      </c>
      <c r="K187" s="295"/>
    </row>
    <row r="188" spans="2:11" ht="15" customHeight="1">
      <c r="B188" s="301"/>
      <c r="C188" s="309"/>
      <c r="D188" s="283"/>
      <c r="E188" s="283"/>
      <c r="F188" s="283"/>
      <c r="G188" s="283"/>
      <c r="H188" s="283"/>
      <c r="I188" s="283"/>
      <c r="J188" s="283"/>
      <c r="K188" s="302"/>
    </row>
    <row r="189" spans="2:11" ht="18.75" customHeight="1">
      <c r="B189" s="310"/>
      <c r="C189" s="311"/>
      <c r="D189" s="311"/>
      <c r="E189" s="311"/>
      <c r="F189" s="312"/>
      <c r="G189" s="254"/>
      <c r="H189" s="254"/>
      <c r="I189" s="254"/>
      <c r="J189" s="254"/>
      <c r="K189" s="250"/>
    </row>
    <row r="190" spans="2:11" ht="18.75" customHeight="1">
      <c r="B190" s="250"/>
      <c r="C190" s="254"/>
      <c r="D190" s="254"/>
      <c r="E190" s="254"/>
      <c r="F190" s="273"/>
      <c r="G190" s="254"/>
      <c r="H190" s="254"/>
      <c r="I190" s="254"/>
      <c r="J190" s="254"/>
      <c r="K190" s="250"/>
    </row>
    <row r="191" spans="2:11" ht="18.75" customHeight="1"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</row>
    <row r="192" spans="2:11" ht="13.5">
      <c r="B192" s="241"/>
      <c r="C192" s="242"/>
      <c r="D192" s="242"/>
      <c r="E192" s="242"/>
      <c r="F192" s="242"/>
      <c r="G192" s="242"/>
      <c r="H192" s="242"/>
      <c r="I192" s="242"/>
      <c r="J192" s="242"/>
      <c r="K192" s="243"/>
    </row>
    <row r="193" spans="2:11" ht="21">
      <c r="B193" s="244"/>
      <c r="C193" s="363" t="s">
        <v>2680</v>
      </c>
      <c r="D193" s="363"/>
      <c r="E193" s="363"/>
      <c r="F193" s="363"/>
      <c r="G193" s="363"/>
      <c r="H193" s="363"/>
      <c r="I193" s="363"/>
      <c r="J193" s="363"/>
      <c r="K193" s="245"/>
    </row>
    <row r="194" spans="2:11" ht="25.5" customHeight="1">
      <c r="B194" s="244"/>
      <c r="C194" s="313" t="s">
        <v>2681</v>
      </c>
      <c r="D194" s="313"/>
      <c r="E194" s="313"/>
      <c r="F194" s="313" t="s">
        <v>2682</v>
      </c>
      <c r="G194" s="314"/>
      <c r="H194" s="364" t="s">
        <v>2683</v>
      </c>
      <c r="I194" s="364"/>
      <c r="J194" s="364"/>
      <c r="K194" s="245"/>
    </row>
    <row r="195" spans="2:11" ht="5.25" customHeight="1">
      <c r="B195" s="274"/>
      <c r="C195" s="271"/>
      <c r="D195" s="271"/>
      <c r="E195" s="271"/>
      <c r="F195" s="271"/>
      <c r="G195" s="254"/>
      <c r="H195" s="271"/>
      <c r="I195" s="271"/>
      <c r="J195" s="271"/>
      <c r="K195" s="295"/>
    </row>
    <row r="196" spans="2:11" ht="15" customHeight="1">
      <c r="B196" s="274"/>
      <c r="C196" s="254" t="s">
        <v>2684</v>
      </c>
      <c r="D196" s="254"/>
      <c r="E196" s="254"/>
      <c r="F196" s="273" t="s">
        <v>41</v>
      </c>
      <c r="G196" s="254"/>
      <c r="H196" s="362" t="s">
        <v>2685</v>
      </c>
      <c r="I196" s="362"/>
      <c r="J196" s="362"/>
      <c r="K196" s="295"/>
    </row>
    <row r="197" spans="2:11" ht="15" customHeight="1">
      <c r="B197" s="274"/>
      <c r="C197" s="280"/>
      <c r="D197" s="254"/>
      <c r="E197" s="254"/>
      <c r="F197" s="273" t="s">
        <v>42</v>
      </c>
      <c r="G197" s="254"/>
      <c r="H197" s="362" t="s">
        <v>2686</v>
      </c>
      <c r="I197" s="362"/>
      <c r="J197" s="362"/>
      <c r="K197" s="295"/>
    </row>
    <row r="198" spans="2:11" ht="15" customHeight="1">
      <c r="B198" s="274"/>
      <c r="C198" s="280"/>
      <c r="D198" s="254"/>
      <c r="E198" s="254"/>
      <c r="F198" s="273" t="s">
        <v>45</v>
      </c>
      <c r="G198" s="254"/>
      <c r="H198" s="362" t="s">
        <v>2687</v>
      </c>
      <c r="I198" s="362"/>
      <c r="J198" s="362"/>
      <c r="K198" s="295"/>
    </row>
    <row r="199" spans="2:11" ht="15" customHeight="1">
      <c r="B199" s="274"/>
      <c r="C199" s="254"/>
      <c r="D199" s="254"/>
      <c r="E199" s="254"/>
      <c r="F199" s="273" t="s">
        <v>43</v>
      </c>
      <c r="G199" s="254"/>
      <c r="H199" s="362" t="s">
        <v>2688</v>
      </c>
      <c r="I199" s="362"/>
      <c r="J199" s="362"/>
      <c r="K199" s="295"/>
    </row>
    <row r="200" spans="2:11" ht="15" customHeight="1">
      <c r="B200" s="274"/>
      <c r="C200" s="254"/>
      <c r="D200" s="254"/>
      <c r="E200" s="254"/>
      <c r="F200" s="273" t="s">
        <v>44</v>
      </c>
      <c r="G200" s="254"/>
      <c r="H200" s="362" t="s">
        <v>2689</v>
      </c>
      <c r="I200" s="362"/>
      <c r="J200" s="362"/>
      <c r="K200" s="295"/>
    </row>
    <row r="201" spans="2:11" ht="15" customHeight="1">
      <c r="B201" s="274"/>
      <c r="C201" s="254"/>
      <c r="D201" s="254"/>
      <c r="E201" s="254"/>
      <c r="F201" s="273"/>
      <c r="G201" s="254"/>
      <c r="H201" s="254"/>
      <c r="I201" s="254"/>
      <c r="J201" s="254"/>
      <c r="K201" s="295"/>
    </row>
    <row r="202" spans="2:11" ht="15" customHeight="1">
      <c r="B202" s="274"/>
      <c r="C202" s="254" t="s">
        <v>2637</v>
      </c>
      <c r="D202" s="254"/>
      <c r="E202" s="254"/>
      <c r="F202" s="273" t="s">
        <v>73</v>
      </c>
      <c r="G202" s="254"/>
      <c r="H202" s="362" t="s">
        <v>2690</v>
      </c>
      <c r="I202" s="362"/>
      <c r="J202" s="362"/>
      <c r="K202" s="295"/>
    </row>
    <row r="203" spans="2:11" ht="15" customHeight="1">
      <c r="B203" s="274"/>
      <c r="C203" s="280"/>
      <c r="D203" s="254"/>
      <c r="E203" s="254"/>
      <c r="F203" s="273" t="s">
        <v>2534</v>
      </c>
      <c r="G203" s="254"/>
      <c r="H203" s="362" t="s">
        <v>2535</v>
      </c>
      <c r="I203" s="362"/>
      <c r="J203" s="362"/>
      <c r="K203" s="295"/>
    </row>
    <row r="204" spans="2:11" ht="15" customHeight="1">
      <c r="B204" s="274"/>
      <c r="C204" s="254"/>
      <c r="D204" s="254"/>
      <c r="E204" s="254"/>
      <c r="F204" s="273" t="s">
        <v>2532</v>
      </c>
      <c r="G204" s="254"/>
      <c r="H204" s="362" t="s">
        <v>2691</v>
      </c>
      <c r="I204" s="362"/>
      <c r="J204" s="362"/>
      <c r="K204" s="295"/>
    </row>
    <row r="205" spans="2:11" ht="15" customHeight="1">
      <c r="B205" s="315"/>
      <c r="C205" s="280"/>
      <c r="D205" s="280"/>
      <c r="E205" s="280"/>
      <c r="F205" s="273" t="s">
        <v>2536</v>
      </c>
      <c r="G205" s="259"/>
      <c r="H205" s="361" t="s">
        <v>2537</v>
      </c>
      <c r="I205" s="361"/>
      <c r="J205" s="361"/>
      <c r="K205" s="316"/>
    </row>
    <row r="206" spans="2:11" ht="15" customHeight="1">
      <c r="B206" s="315"/>
      <c r="C206" s="280"/>
      <c r="D206" s="280"/>
      <c r="E206" s="280"/>
      <c r="F206" s="273" t="s">
        <v>2538</v>
      </c>
      <c r="G206" s="259"/>
      <c r="H206" s="361" t="s">
        <v>2503</v>
      </c>
      <c r="I206" s="361"/>
      <c r="J206" s="361"/>
      <c r="K206" s="316"/>
    </row>
    <row r="207" spans="2:11" ht="15" customHeight="1">
      <c r="B207" s="315"/>
      <c r="C207" s="280"/>
      <c r="D207" s="280"/>
      <c r="E207" s="280"/>
      <c r="F207" s="317"/>
      <c r="G207" s="259"/>
      <c r="H207" s="318"/>
      <c r="I207" s="318"/>
      <c r="J207" s="318"/>
      <c r="K207" s="316"/>
    </row>
    <row r="208" spans="2:11" ht="15" customHeight="1">
      <c r="B208" s="315"/>
      <c r="C208" s="254" t="s">
        <v>2661</v>
      </c>
      <c r="D208" s="280"/>
      <c r="E208" s="280"/>
      <c r="F208" s="273">
        <v>1</v>
      </c>
      <c r="G208" s="259"/>
      <c r="H208" s="361" t="s">
        <v>2692</v>
      </c>
      <c r="I208" s="361"/>
      <c r="J208" s="361"/>
      <c r="K208" s="316"/>
    </row>
    <row r="209" spans="2:11" ht="15" customHeight="1">
      <c r="B209" s="315"/>
      <c r="C209" s="280"/>
      <c r="D209" s="280"/>
      <c r="E209" s="280"/>
      <c r="F209" s="273">
        <v>2</v>
      </c>
      <c r="G209" s="259"/>
      <c r="H209" s="361" t="s">
        <v>2693</v>
      </c>
      <c r="I209" s="361"/>
      <c r="J209" s="361"/>
      <c r="K209" s="316"/>
    </row>
    <row r="210" spans="2:11" ht="15" customHeight="1">
      <c r="B210" s="315"/>
      <c r="C210" s="280"/>
      <c r="D210" s="280"/>
      <c r="E210" s="280"/>
      <c r="F210" s="273">
        <v>3</v>
      </c>
      <c r="G210" s="259"/>
      <c r="H210" s="361" t="s">
        <v>2694</v>
      </c>
      <c r="I210" s="361"/>
      <c r="J210" s="361"/>
      <c r="K210" s="316"/>
    </row>
    <row r="211" spans="2:11" ht="15" customHeight="1">
      <c r="B211" s="315"/>
      <c r="C211" s="280"/>
      <c r="D211" s="280"/>
      <c r="E211" s="280"/>
      <c r="F211" s="273">
        <v>4</v>
      </c>
      <c r="G211" s="259"/>
      <c r="H211" s="361" t="s">
        <v>2695</v>
      </c>
      <c r="I211" s="361"/>
      <c r="J211" s="361"/>
      <c r="K211" s="316"/>
    </row>
    <row r="212" spans="2:11" ht="12.75" customHeight="1">
      <c r="B212" s="319"/>
      <c r="C212" s="320"/>
      <c r="D212" s="320"/>
      <c r="E212" s="320"/>
      <c r="F212" s="320"/>
      <c r="G212" s="320"/>
      <c r="H212" s="320"/>
      <c r="I212" s="320"/>
      <c r="J212" s="320"/>
      <c r="K212" s="32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CHTNTN\bazant</dc:creator>
  <cp:keywords/>
  <dc:description/>
  <cp:lastModifiedBy>Administrator</cp:lastModifiedBy>
  <dcterms:created xsi:type="dcterms:W3CDTF">2016-03-02T02:29:41Z</dcterms:created>
  <dcterms:modified xsi:type="dcterms:W3CDTF">2016-03-02T06:56:09Z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