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8515" windowHeight="1248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'Rekapitulace'!$G$9</definedName>
    <definedName name="Dodavka0">'Položky'!#REF!</definedName>
    <definedName name="HSV">'Rekapitulace'!$E$9</definedName>
    <definedName name="HSV0">'Položky'!#REF!</definedName>
    <definedName name="HZS">'Rekapitulace'!$I$9</definedName>
    <definedName name="HZS0">'Položky'!#REF!</definedName>
    <definedName name="JKSO">'Krycí list'!$G$2</definedName>
    <definedName name="MJ">'Krycí list'!$G$5</definedName>
    <definedName name="Mont">'Rekapitulace'!$H$9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'Položky'!$A$1:$G$45</definedName>
    <definedName name="_xlnm.Print_Area" localSheetId="1">'Rekapitulace'!$A$1:$I$17</definedName>
    <definedName name="PocetMJ">'Krycí list'!$G$6</definedName>
    <definedName name="Poznamka">'Krycí list'!$B$37</definedName>
    <definedName name="Projektant">'Krycí list'!$C$8</definedName>
    <definedName name="PSV">'Rekapitulace'!$F$9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<sst xmlns="http://schemas.openxmlformats.org/spreadsheetml/2006/main" count="189" uniqueCount="125">
  <si>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</si>
  <si>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</si>
  <si>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</si>
  <si>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</si>
  <si>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</si>
  <si>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</si>
  <si>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</si>
  <si>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</si>
  <si>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</si>
  <si>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</si>
  <si>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</si>
  <si>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</si>
  <si>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</si>
  <si>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</si>
  <si>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</si>
  <si>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</si>
  <si>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</si>
  <si>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</si>
  <si>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</si>
  <si>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</si>
  <si>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</si>
  <si>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</si>
  <si>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</si>
  <si>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</si>
  <si>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</si>
  <si>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</si>
  <si>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</si>
  <si>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</si>
  <si>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</si>
  <si>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</si>
  <si>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</si>
  <si>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</si>
  <si>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</si>
  <si>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</si>
  <si>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</si>
  <si>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</si>
  <si>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</si>
  <si>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</si>
  <si>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</si>
  <si>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</si>
  <si>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</si>
  <si>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</si>
  <si>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</si>
  <si>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</si>
  <si>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</si>
  <si>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</si>
  <si>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</si>
  <si>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</si>
  <si>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</si>
  <si>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</si>
  <si>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</si>
  <si>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</si>
  <si>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</si>
  <si>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</si>
  <si>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</si>
  <si>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</si>
  <si>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</si>
  <si>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</si>
  <si>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</si>
  <si>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</si>
  <si>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</si>
  <si>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</si>
  <si>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</si>
  <si>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</si>
  <si>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</si>
  <si>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</si>
  <si>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</si>
  <si>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</si>
  <si>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</si>
  <si>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</si>
  <si>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</si>
  <si>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</si>
  <si>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</si>
  <si>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</si>
  <si>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</si>
  <si>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</si>
  <si>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</si>
  <si>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Stavební část</t>
  </si>
  <si>
    <t>Stavební část - výchozí rozpočet</t>
  </si>
  <si>
    <t>m2</t>
  </si>
  <si>
    <t>9</t>
  </si>
  <si>
    <t>9-01</t>
  </si>
  <si>
    <t>orientační cena - zához rýh, nika pro rozvaděč</t>
  </si>
  <si>
    <t>9-02</t>
  </si>
  <si>
    <t>orientační cena - oprava omítek, otvory, zazdívky</t>
  </si>
  <si>
    <t>9-03</t>
  </si>
  <si>
    <t>orientační cena - otvory, rýhy, zazdívky, opravy omítek</t>
  </si>
  <si>
    <t>94</t>
  </si>
  <si>
    <t>Lešení a stavební výtahy</t>
  </si>
  <si>
    <t>Zařízení staveniště</t>
  </si>
  <si>
    <t>Provoz investora</t>
  </si>
  <si>
    <t>Projektový servis spol. s r.o.</t>
  </si>
  <si>
    <t>Bude určen výběrovým řízením</t>
  </si>
  <si>
    <t>Ministerstvo zemědělství ČR</t>
  </si>
  <si>
    <t>Omytí hrubé nečistoty</t>
  </si>
  <si>
    <t>schodiště - stupně a podstupnice</t>
  </si>
  <si>
    <t>sokl - z vnitřní a vnější strany (v zrcadle schodiště)</t>
  </si>
  <si>
    <t>podesty a mezipodesty</t>
  </si>
  <si>
    <t>9-04</t>
  </si>
  <si>
    <t>9-05</t>
  </si>
  <si>
    <t>9-06</t>
  </si>
  <si>
    <t>9-07</t>
  </si>
  <si>
    <t>9-08</t>
  </si>
  <si>
    <t>9-09</t>
  </si>
  <si>
    <t>9-10</t>
  </si>
  <si>
    <t>9-11</t>
  </si>
  <si>
    <t>9-12</t>
  </si>
  <si>
    <t>Chemické ruční čištění, mechanické čištění kartáčem</t>
  </si>
  <si>
    <t>Odstranění nečistot po chemickém čištění</t>
  </si>
  <si>
    <t>Vysušení povrchu a penetrace vysušeného povrchu</t>
  </si>
  <si>
    <t>9-13</t>
  </si>
  <si>
    <t>9-14</t>
  </si>
  <si>
    <t>9-15</t>
  </si>
  <si>
    <t>Hydrofobizace a napuštění povrchu</t>
  </si>
  <si>
    <t>Ostatní konstrukce a práce</t>
  </si>
  <si>
    <t>941941052R00</t>
  </si>
  <si>
    <t>Montáž lešení leh.řad.s podlahami,š.1,5 m, H 24 m</t>
  </si>
  <si>
    <t>941941392R00</t>
  </si>
  <si>
    <t>Příplatek za každý měsíc použití lešení k pol.1052</t>
  </si>
  <si>
    <t>941941852R00</t>
  </si>
  <si>
    <t>Demontáž lešení leh.řad.s podlahami,š.1,5 m,H 24 m</t>
  </si>
  <si>
    <t>Renovace terasového schodiště v budově MZE Chrudim</t>
  </si>
  <si>
    <t>9-16</t>
  </si>
  <si>
    <t>Nátěr schodu odlišným odstínem barvy</t>
  </si>
  <si>
    <t>první a poslední schod (stupeň + podstupeň) v každém rameni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</si>
</sst>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65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8"/>
      <name val="Trebuchet MS"/>
      <family val="2"/>
    </font>
    <font>
      <u val="single"/>
      <sz val="8"/>
      <color indexed="12"/>
      <name val="Trebuchet MS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448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7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8" fillId="2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4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4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8" fillId="26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48" fillId="27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48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4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52" fillId="31" borderId="3" applyNumberFormat="0" applyAlignment="0" applyProtection="0"/>
    <xf numFmtId="0" fontId="27" fillId="32" borderId="4" applyNumberFormat="0" applyAlignment="0" applyProtection="0"/>
    <xf numFmtId="0" fontId="27" fillId="32" borderId="4" applyNumberFormat="0" applyAlignment="0" applyProtection="0"/>
    <xf numFmtId="0" fontId="27" fillId="32" borderId="4" applyNumberForma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3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54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55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7" fillId="33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Alignment="0">
      <protection locked="0"/>
    </xf>
    <xf numFmtId="0" fontId="38" fillId="0" borderId="0" applyAlignment="0">
      <protection locked="0"/>
    </xf>
    <xf numFmtId="0" fontId="38" fillId="0" borderId="0" applyAlignment="0">
      <protection locked="0"/>
    </xf>
    <xf numFmtId="0" fontId="38" fillId="0" borderId="0" applyAlignment="0">
      <protection locked="0"/>
    </xf>
    <xf numFmtId="0" fontId="38" fillId="0" borderId="0" applyAlignment="0">
      <protection locked="0"/>
    </xf>
    <xf numFmtId="0" fontId="38" fillId="0" borderId="0" applyAlignment="0">
      <protection locked="0"/>
    </xf>
    <xf numFmtId="0" fontId="38" fillId="0" borderId="0" applyAlignment="0">
      <protection locked="0"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34" borderId="11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9" fontId="47" fillId="0" borderId="0" applyFont="0" applyFill="0" applyBorder="0" applyAlignment="0" applyProtection="0"/>
    <xf numFmtId="0" fontId="58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59" fillId="35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1" fillId="36" borderId="15" applyNumberFormat="0" applyAlignment="0" applyProtection="0"/>
    <xf numFmtId="0" fontId="25" fillId="16" borderId="16" applyNumberFormat="0" applyAlignment="0" applyProtection="0"/>
    <xf numFmtId="0" fontId="25" fillId="16" borderId="16" applyNumberFormat="0" applyAlignment="0" applyProtection="0"/>
    <xf numFmtId="0" fontId="25" fillId="16" borderId="16" applyNumberFormat="0" applyAlignment="0" applyProtection="0"/>
    <xf numFmtId="0" fontId="62" fillId="37" borderId="15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37" fillId="38" borderId="16" applyNumberFormat="0" applyAlignment="0" applyProtection="0"/>
    <xf numFmtId="0" fontId="63" fillId="37" borderId="17" applyNumberFormat="0" applyAlignment="0" applyProtection="0"/>
    <xf numFmtId="0" fontId="26" fillId="38" borderId="18" applyNumberFormat="0" applyAlignment="0" applyProtection="0"/>
    <xf numFmtId="0" fontId="26" fillId="38" borderId="18" applyNumberFormat="0" applyAlignment="0" applyProtection="0"/>
    <xf numFmtId="0" fontId="26" fillId="38" borderId="18" applyNumberFormat="0" applyAlignment="0" applyProtection="0"/>
    <xf numFmtId="0" fontId="6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48" fillId="41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48" fillId="42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48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48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19" xfId="0" applyFont="1" applyBorder="1" applyAlignment="1">
      <alignment horizontal="centerContinuous" vertical="top"/>
    </xf>
    <xf numFmtId="0" fontId="3" fillId="0" borderId="19" xfId="0" applyFont="1" applyBorder="1" applyAlignment="1">
      <alignment horizontal="centerContinuous"/>
    </xf>
    <xf numFmtId="0" fontId="4" fillId="49" borderId="20" xfId="0" applyFont="1" applyFill="1" applyBorder="1" applyAlignment="1">
      <alignment horizontal="left"/>
    </xf>
    <xf numFmtId="0" fontId="5" fillId="49" borderId="21" xfId="0" applyFont="1" applyFill="1" applyBorder="1" applyAlignment="1">
      <alignment horizontal="centerContinuous"/>
    </xf>
    <xf numFmtId="0" fontId="6" fillId="49" borderId="22" xfId="0" applyFont="1" applyFill="1" applyBorder="1" applyAlignment="1">
      <alignment horizontal="left"/>
    </xf>
    <xf numFmtId="0" fontId="5" fillId="0" borderId="23" xfId="0" applyFont="1" applyBorder="1" applyAlignment="1">
      <alignment/>
    </xf>
    <xf numFmtId="49" fontId="5" fillId="0" borderId="24" xfId="0" applyNumberFormat="1" applyFont="1" applyBorder="1" applyAlignment="1">
      <alignment horizontal="left"/>
    </xf>
    <xf numFmtId="0" fontId="3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horizontal="left"/>
    </xf>
    <xf numFmtId="0" fontId="4" fillId="0" borderId="25" xfId="0" applyFont="1" applyBorder="1" applyAlignment="1">
      <alignment/>
    </xf>
    <xf numFmtId="49" fontId="5" fillId="0" borderId="29" xfId="0" applyNumberFormat="1" applyFont="1" applyBorder="1" applyAlignment="1">
      <alignment horizontal="left"/>
    </xf>
    <xf numFmtId="49" fontId="4" fillId="49" borderId="25" xfId="0" applyNumberFormat="1" applyFont="1" applyFill="1" applyBorder="1" applyAlignment="1">
      <alignment/>
    </xf>
    <xf numFmtId="49" fontId="3" fillId="49" borderId="26" xfId="0" applyNumberFormat="1" applyFont="1" applyFill="1" applyBorder="1" applyAlignment="1">
      <alignment/>
    </xf>
    <xf numFmtId="0" fontId="4" fillId="49" borderId="27" xfId="0" applyFont="1" applyFill="1" applyBorder="1" applyAlignment="1">
      <alignment/>
    </xf>
    <xf numFmtId="0" fontId="3" fillId="49" borderId="27" xfId="0" applyFont="1" applyFill="1" applyBorder="1" applyAlignment="1">
      <alignment/>
    </xf>
    <xf numFmtId="0" fontId="3" fillId="49" borderId="26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3" fontId="5" fillId="0" borderId="29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49" borderId="30" xfId="0" applyNumberFormat="1" applyFont="1" applyFill="1" applyBorder="1" applyAlignment="1">
      <alignment/>
    </xf>
    <xf numFmtId="49" fontId="3" fillId="49" borderId="31" xfId="0" applyNumberFormat="1" applyFont="1" applyFill="1" applyBorder="1" applyAlignment="1">
      <alignment/>
    </xf>
    <xf numFmtId="49" fontId="5" fillId="0" borderId="28" xfId="0" applyNumberFormat="1" applyFont="1" applyBorder="1" applyAlignment="1">
      <alignment horizontal="left"/>
    </xf>
    <xf numFmtId="0" fontId="5" fillId="0" borderId="32" xfId="0" applyFont="1" applyBorder="1" applyAlignment="1">
      <alignment/>
    </xf>
    <xf numFmtId="0" fontId="5" fillId="0" borderId="28" xfId="0" applyNumberFormat="1" applyFont="1" applyBorder="1" applyAlignment="1">
      <alignment/>
    </xf>
    <xf numFmtId="0" fontId="5" fillId="0" borderId="33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33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28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28" xfId="0" applyFont="1" applyBorder="1" applyAlignment="1">
      <alignment/>
    </xf>
    <xf numFmtId="0" fontId="5" fillId="0" borderId="33" xfId="0" applyFont="1" applyBorder="1" applyAlignment="1">
      <alignment/>
    </xf>
    <xf numFmtId="3" fontId="0" fillId="0" borderId="0" xfId="0" applyNumberFormat="1" applyAlignment="1">
      <alignment/>
    </xf>
    <xf numFmtId="0" fontId="5" fillId="0" borderId="25" xfId="0" applyFont="1" applyBorder="1" applyAlignment="1">
      <alignment/>
    </xf>
    <xf numFmtId="0" fontId="5" fillId="0" borderId="2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2" fillId="0" borderId="35" xfId="0" applyFont="1" applyBorder="1" applyAlignment="1">
      <alignment horizontal="centerContinuous" vertical="center"/>
    </xf>
    <xf numFmtId="0" fontId="7" fillId="0" borderId="36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3" fillId="0" borderId="37" xfId="0" applyFont="1" applyBorder="1" applyAlignment="1">
      <alignment horizontal="centerContinuous" vertical="center"/>
    </xf>
    <xf numFmtId="0" fontId="4" fillId="49" borderId="38" xfId="0" applyFont="1" applyFill="1" applyBorder="1" applyAlignment="1">
      <alignment horizontal="left"/>
    </xf>
    <xf numFmtId="0" fontId="3" fillId="49" borderId="39" xfId="0" applyFont="1" applyFill="1" applyBorder="1" applyAlignment="1">
      <alignment horizontal="left"/>
    </xf>
    <xf numFmtId="0" fontId="3" fillId="49" borderId="40" xfId="0" applyFont="1" applyFill="1" applyBorder="1" applyAlignment="1">
      <alignment horizontal="centerContinuous"/>
    </xf>
    <xf numFmtId="0" fontId="4" fillId="49" borderId="39" xfId="0" applyFont="1" applyFill="1" applyBorder="1" applyAlignment="1">
      <alignment horizontal="centerContinuous"/>
    </xf>
    <xf numFmtId="0" fontId="3" fillId="49" borderId="39" xfId="0" applyFont="1" applyFill="1" applyBorder="1" applyAlignment="1">
      <alignment horizontal="centerContinuous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3" fontId="3" fillId="0" borderId="24" xfId="0" applyNumberFormat="1" applyFont="1" applyBorder="1" applyAlignment="1">
      <alignment/>
    </xf>
    <xf numFmtId="0" fontId="3" fillId="0" borderId="20" xfId="0" applyFont="1" applyBorder="1" applyAlignment="1">
      <alignment/>
    </xf>
    <xf numFmtId="3" fontId="3" fillId="0" borderId="22" xfId="0" applyNumberFormat="1" applyFont="1" applyBorder="1" applyAlignment="1">
      <alignment/>
    </xf>
    <xf numFmtId="0" fontId="3" fillId="0" borderId="21" xfId="0" applyFont="1" applyBorder="1" applyAlignment="1">
      <alignment/>
    </xf>
    <xf numFmtId="3" fontId="3" fillId="0" borderId="27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2" xfId="0" applyFont="1" applyBorder="1" applyAlignment="1">
      <alignment shrinkToFit="1"/>
    </xf>
    <xf numFmtId="0" fontId="3" fillId="0" borderId="44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45" xfId="0" applyNumberFormat="1" applyFont="1" applyBorder="1" applyAlignment="1">
      <alignment/>
    </xf>
    <xf numFmtId="0" fontId="3" fillId="0" borderId="46" xfId="0" applyFont="1" applyBorder="1" applyAlignment="1">
      <alignment/>
    </xf>
    <xf numFmtId="3" fontId="3" fillId="0" borderId="47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4" fillId="49" borderId="20" xfId="0" applyFont="1" applyFill="1" applyBorder="1" applyAlignment="1">
      <alignment/>
    </xf>
    <xf numFmtId="0" fontId="4" fillId="49" borderId="22" xfId="0" applyFont="1" applyFill="1" applyBorder="1" applyAlignment="1">
      <alignment/>
    </xf>
    <xf numFmtId="0" fontId="4" fillId="49" borderId="21" xfId="0" applyFont="1" applyFill="1" applyBorder="1" applyAlignment="1">
      <alignment/>
    </xf>
    <xf numFmtId="0" fontId="4" fillId="49" borderId="49" xfId="0" applyFont="1" applyFill="1" applyBorder="1" applyAlignment="1">
      <alignment/>
    </xf>
    <xf numFmtId="0" fontId="4" fillId="49" borderId="50" xfId="0" applyFont="1" applyFill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165" fontId="3" fillId="0" borderId="57" xfId="0" applyNumberFormat="1" applyFont="1" applyBorder="1" applyAlignment="1">
      <alignment horizontal="right"/>
    </xf>
    <xf numFmtId="0" fontId="3" fillId="0" borderId="57" xfId="0" applyFont="1" applyBorder="1" applyAlignment="1">
      <alignment/>
    </xf>
    <xf numFmtId="0" fontId="3" fillId="0" borderId="27" xfId="0" applyFont="1" applyBorder="1" applyAlignment="1">
      <alignment/>
    </xf>
    <xf numFmtId="165" fontId="3" fillId="0" borderId="26" xfId="0" applyNumberFormat="1" applyFont="1" applyBorder="1" applyAlignment="1">
      <alignment horizontal="right"/>
    </xf>
    <xf numFmtId="0" fontId="7" fillId="49" borderId="46" xfId="0" applyFont="1" applyFill="1" applyBorder="1" applyAlignment="1">
      <alignment/>
    </xf>
    <xf numFmtId="0" fontId="7" fillId="49" borderId="47" xfId="0" applyFont="1" applyFill="1" applyBorder="1" applyAlignment="1">
      <alignment/>
    </xf>
    <xf numFmtId="0" fontId="7" fillId="49" borderId="48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58" xfId="385" applyFont="1" applyBorder="1">
      <alignment/>
      <protection/>
    </xf>
    <xf numFmtId="0" fontId="3" fillId="0" borderId="58" xfId="385" applyFont="1" applyBorder="1">
      <alignment/>
      <protection/>
    </xf>
    <xf numFmtId="0" fontId="3" fillId="0" borderId="58" xfId="385" applyFont="1" applyBorder="1" applyAlignment="1">
      <alignment horizontal="right"/>
      <protection/>
    </xf>
    <xf numFmtId="0" fontId="3" fillId="0" borderId="59" xfId="385" applyFont="1" applyBorder="1">
      <alignment/>
      <protection/>
    </xf>
    <xf numFmtId="0" fontId="3" fillId="0" borderId="58" xfId="0" applyNumberFormat="1" applyFont="1" applyBorder="1" applyAlignment="1">
      <alignment horizontal="left"/>
    </xf>
    <xf numFmtId="0" fontId="3" fillId="0" borderId="60" xfId="0" applyNumberFormat="1" applyFont="1" applyBorder="1" applyAlignment="1">
      <alignment/>
    </xf>
    <xf numFmtId="0" fontId="4" fillId="0" borderId="61" xfId="385" applyFont="1" applyBorder="1">
      <alignment/>
      <protection/>
    </xf>
    <xf numFmtId="0" fontId="3" fillId="0" borderId="61" xfId="385" applyFont="1" applyBorder="1">
      <alignment/>
      <protection/>
    </xf>
    <xf numFmtId="0" fontId="3" fillId="0" borderId="61" xfId="385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49" borderId="38" xfId="0" applyNumberFormat="1" applyFont="1" applyFill="1" applyBorder="1" applyAlignment="1">
      <alignment horizontal="center"/>
    </xf>
    <xf numFmtId="0" fontId="4" fillId="49" borderId="39" xfId="0" applyFont="1" applyFill="1" applyBorder="1" applyAlignment="1">
      <alignment horizontal="center"/>
    </xf>
    <xf numFmtId="0" fontId="4" fillId="49" borderId="40" xfId="0" applyFont="1" applyFill="1" applyBorder="1" applyAlignment="1">
      <alignment horizontal="center"/>
    </xf>
    <xf numFmtId="0" fontId="4" fillId="49" borderId="62" xfId="0" applyFont="1" applyFill="1" applyBorder="1" applyAlignment="1">
      <alignment horizontal="center"/>
    </xf>
    <xf numFmtId="0" fontId="4" fillId="49" borderId="63" xfId="0" applyFont="1" applyFill="1" applyBorder="1" applyAlignment="1">
      <alignment horizontal="center"/>
    </xf>
    <xf numFmtId="0" fontId="4" fillId="49" borderId="64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52" xfId="0" applyNumberFormat="1" applyFont="1" applyBorder="1" applyAlignment="1">
      <alignment/>
    </xf>
    <xf numFmtId="0" fontId="4" fillId="49" borderId="38" xfId="0" applyFont="1" applyFill="1" applyBorder="1" applyAlignment="1">
      <alignment/>
    </xf>
    <xf numFmtId="0" fontId="4" fillId="49" borderId="39" xfId="0" applyFont="1" applyFill="1" applyBorder="1" applyAlignment="1">
      <alignment/>
    </xf>
    <xf numFmtId="3" fontId="4" fillId="49" borderId="40" xfId="0" applyNumberFormat="1" applyFont="1" applyFill="1" applyBorder="1" applyAlignment="1">
      <alignment/>
    </xf>
    <xf numFmtId="3" fontId="4" fillId="49" borderId="62" xfId="0" applyNumberFormat="1" applyFont="1" applyFill="1" applyBorder="1" applyAlignment="1">
      <alignment/>
    </xf>
    <xf numFmtId="3" fontId="4" fillId="49" borderId="63" xfId="0" applyNumberFormat="1" applyFont="1" applyFill="1" applyBorder="1" applyAlignment="1">
      <alignment/>
    </xf>
    <xf numFmtId="3" fontId="4" fillId="49" borderId="64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49" borderId="50" xfId="0" applyFont="1" applyFill="1" applyBorder="1" applyAlignment="1">
      <alignment/>
    </xf>
    <xf numFmtId="0" fontId="4" fillId="49" borderId="65" xfId="0" applyFont="1" applyFill="1" applyBorder="1" applyAlignment="1">
      <alignment horizontal="right"/>
    </xf>
    <xf numFmtId="0" fontId="4" fillId="49" borderId="22" xfId="0" applyFont="1" applyFill="1" applyBorder="1" applyAlignment="1">
      <alignment horizontal="right"/>
    </xf>
    <xf numFmtId="0" fontId="4" fillId="49" borderId="21" xfId="0" applyFont="1" applyFill="1" applyBorder="1" applyAlignment="1">
      <alignment horizontal="center"/>
    </xf>
    <xf numFmtId="4" fontId="6" fillId="49" borderId="22" xfId="0" applyNumberFormat="1" applyFont="1" applyFill="1" applyBorder="1" applyAlignment="1">
      <alignment horizontal="right"/>
    </xf>
    <xf numFmtId="4" fontId="6" fillId="49" borderId="50" xfId="0" applyNumberFormat="1" applyFont="1" applyFill="1" applyBorder="1" applyAlignment="1">
      <alignment horizontal="right"/>
    </xf>
    <xf numFmtId="0" fontId="3" fillId="0" borderId="34" xfId="0" applyFont="1" applyBorder="1" applyAlignment="1">
      <alignment/>
    </xf>
    <xf numFmtId="3" fontId="3" fillId="0" borderId="43" xfId="0" applyNumberFormat="1" applyFont="1" applyBorder="1" applyAlignment="1">
      <alignment horizontal="right"/>
    </xf>
    <xf numFmtId="165" fontId="3" fillId="0" borderId="28" xfId="0" applyNumberFormat="1" applyFont="1" applyBorder="1" applyAlignment="1">
      <alignment horizontal="right"/>
    </xf>
    <xf numFmtId="3" fontId="3" fillId="0" borderId="53" xfId="0" applyNumberFormat="1" applyFont="1" applyBorder="1" applyAlignment="1">
      <alignment horizontal="right"/>
    </xf>
    <xf numFmtId="4" fontId="3" fillId="0" borderId="42" xfId="0" applyNumberFormat="1" applyFont="1" applyBorder="1" applyAlignment="1">
      <alignment horizontal="right"/>
    </xf>
    <xf numFmtId="3" fontId="3" fillId="0" borderId="34" xfId="0" applyNumberFormat="1" applyFont="1" applyBorder="1" applyAlignment="1">
      <alignment horizontal="right"/>
    </xf>
    <xf numFmtId="0" fontId="3" fillId="49" borderId="46" xfId="0" applyFont="1" applyFill="1" applyBorder="1" applyAlignment="1">
      <alignment/>
    </xf>
    <xf numFmtId="0" fontId="4" fillId="49" borderId="47" xfId="0" applyFont="1" applyFill="1" applyBorder="1" applyAlignment="1">
      <alignment/>
    </xf>
    <xf numFmtId="0" fontId="3" fillId="49" borderId="47" xfId="0" applyFont="1" applyFill="1" applyBorder="1" applyAlignment="1">
      <alignment/>
    </xf>
    <xf numFmtId="4" fontId="3" fillId="49" borderId="66" xfId="0" applyNumberFormat="1" applyFont="1" applyFill="1" applyBorder="1" applyAlignment="1">
      <alignment/>
    </xf>
    <xf numFmtId="4" fontId="3" fillId="49" borderId="46" xfId="0" applyNumberFormat="1" applyFont="1" applyFill="1" applyBorder="1" applyAlignment="1">
      <alignment/>
    </xf>
    <xf numFmtId="4" fontId="3" fillId="49" borderId="47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385">
      <alignment/>
      <protection/>
    </xf>
    <xf numFmtId="0" fontId="3" fillId="0" borderId="0" xfId="385" applyFont="1">
      <alignment/>
      <protection/>
    </xf>
    <xf numFmtId="0" fontId="13" fillId="0" borderId="0" xfId="385" applyFont="1" applyAlignment="1">
      <alignment horizontal="centerContinuous"/>
      <protection/>
    </xf>
    <xf numFmtId="0" fontId="14" fillId="0" borderId="0" xfId="385" applyFont="1" applyAlignment="1">
      <alignment horizontal="centerContinuous"/>
      <protection/>
    </xf>
    <xf numFmtId="0" fontId="14" fillId="0" borderId="0" xfId="385" applyFont="1" applyAlignment="1">
      <alignment horizontal="right"/>
      <protection/>
    </xf>
    <xf numFmtId="0" fontId="5" fillId="0" borderId="59" xfId="385" applyFont="1" applyBorder="1" applyAlignment="1">
      <alignment horizontal="right"/>
      <protection/>
    </xf>
    <xf numFmtId="0" fontId="3" fillId="0" borderId="58" xfId="385" applyFont="1" applyBorder="1" applyAlignment="1">
      <alignment horizontal="left"/>
      <protection/>
    </xf>
    <xf numFmtId="0" fontId="3" fillId="0" borderId="60" xfId="385" applyFont="1" applyBorder="1">
      <alignment/>
      <protection/>
    </xf>
    <xf numFmtId="0" fontId="5" fillId="0" borderId="0" xfId="385" applyFont="1">
      <alignment/>
      <protection/>
    </xf>
    <xf numFmtId="0" fontId="3" fillId="0" borderId="0" xfId="385" applyFont="1" applyAlignment="1">
      <alignment horizontal="right"/>
      <protection/>
    </xf>
    <xf numFmtId="0" fontId="3" fillId="0" borderId="0" xfId="385" applyFont="1" applyAlignment="1">
      <alignment/>
      <protection/>
    </xf>
    <xf numFmtId="49" fontId="5" fillId="49" borderId="28" xfId="385" applyNumberFormat="1" applyFont="1" applyFill="1" applyBorder="1">
      <alignment/>
      <protection/>
    </xf>
    <xf numFmtId="0" fontId="5" fillId="49" borderId="26" xfId="385" applyFont="1" applyFill="1" applyBorder="1" applyAlignment="1">
      <alignment horizontal="center"/>
      <protection/>
    </xf>
    <xf numFmtId="0" fontId="5" fillId="49" borderId="26" xfId="385" applyNumberFormat="1" applyFont="1" applyFill="1" applyBorder="1" applyAlignment="1">
      <alignment horizontal="center"/>
      <protection/>
    </xf>
    <xf numFmtId="0" fontId="5" fillId="49" borderId="28" xfId="385" applyFont="1" applyFill="1" applyBorder="1" applyAlignment="1">
      <alignment horizontal="center"/>
      <protection/>
    </xf>
    <xf numFmtId="0" fontId="4" fillId="0" borderId="67" xfId="385" applyFont="1" applyBorder="1" applyAlignment="1">
      <alignment horizontal="center"/>
      <protection/>
    </xf>
    <xf numFmtId="49" fontId="4" fillId="0" borderId="67" xfId="385" applyNumberFormat="1" applyFont="1" applyBorder="1" applyAlignment="1">
      <alignment horizontal="left"/>
      <protection/>
    </xf>
    <xf numFmtId="0" fontId="4" fillId="0" borderId="68" xfId="385" applyFont="1" applyBorder="1">
      <alignment/>
      <protection/>
    </xf>
    <xf numFmtId="0" fontId="3" fillId="0" borderId="27" xfId="385" applyFont="1" applyBorder="1" applyAlignment="1">
      <alignment horizontal="center"/>
      <protection/>
    </xf>
    <xf numFmtId="0" fontId="3" fillId="0" borderId="27" xfId="385" applyNumberFormat="1" applyFont="1" applyBorder="1" applyAlignment="1">
      <alignment horizontal="right"/>
      <protection/>
    </xf>
    <xf numFmtId="0" fontId="3" fillId="0" borderId="26" xfId="385" applyNumberFormat="1" applyFont="1" applyBorder="1">
      <alignment/>
      <protection/>
    </xf>
    <xf numFmtId="0" fontId="0" fillId="0" borderId="0" xfId="385" applyNumberFormat="1">
      <alignment/>
      <protection/>
    </xf>
    <xf numFmtId="0" fontId="15" fillId="0" borderId="0" xfId="385" applyFont="1">
      <alignment/>
      <protection/>
    </xf>
    <xf numFmtId="0" fontId="16" fillId="0" borderId="69" xfId="385" applyFont="1" applyBorder="1" applyAlignment="1">
      <alignment horizontal="center" vertical="top"/>
      <protection/>
    </xf>
    <xf numFmtId="49" fontId="16" fillId="0" borderId="69" xfId="385" applyNumberFormat="1" applyFont="1" applyBorder="1" applyAlignment="1">
      <alignment horizontal="left" vertical="top"/>
      <protection/>
    </xf>
    <xf numFmtId="0" fontId="16" fillId="0" borderId="69" xfId="385" applyFont="1" applyBorder="1" applyAlignment="1">
      <alignment vertical="top" wrapText="1"/>
      <protection/>
    </xf>
    <xf numFmtId="49" fontId="16" fillId="0" borderId="69" xfId="385" applyNumberFormat="1" applyFont="1" applyBorder="1" applyAlignment="1">
      <alignment horizontal="center" shrinkToFit="1"/>
      <protection/>
    </xf>
    <xf numFmtId="4" fontId="16" fillId="0" borderId="69" xfId="385" applyNumberFormat="1" applyFont="1" applyBorder="1" applyAlignment="1">
      <alignment horizontal="right"/>
      <protection/>
    </xf>
    <xf numFmtId="4" fontId="16" fillId="0" borderId="69" xfId="385" applyNumberFormat="1" applyFont="1" applyBorder="1">
      <alignment/>
      <protection/>
    </xf>
    <xf numFmtId="0" fontId="15" fillId="0" borderId="0" xfId="385" applyFont="1">
      <alignment/>
      <protection/>
    </xf>
    <xf numFmtId="0" fontId="5" fillId="0" borderId="67" xfId="385" applyFont="1" applyBorder="1" applyAlignment="1">
      <alignment horizontal="center"/>
      <protection/>
    </xf>
    <xf numFmtId="49" fontId="5" fillId="0" borderId="67" xfId="385" applyNumberFormat="1" applyFont="1" applyBorder="1" applyAlignment="1">
      <alignment horizontal="left"/>
      <protection/>
    </xf>
    <xf numFmtId="0" fontId="19" fillId="0" borderId="0" xfId="385" applyFont="1" applyAlignment="1">
      <alignment wrapText="1"/>
      <protection/>
    </xf>
    <xf numFmtId="0" fontId="3" fillId="49" borderId="28" xfId="385" applyFont="1" applyFill="1" applyBorder="1" applyAlignment="1">
      <alignment horizontal="center"/>
      <protection/>
    </xf>
    <xf numFmtId="49" fontId="20" fillId="49" borderId="28" xfId="385" applyNumberFormat="1" applyFont="1" applyFill="1" applyBorder="1" applyAlignment="1">
      <alignment horizontal="left"/>
      <protection/>
    </xf>
    <xf numFmtId="0" fontId="20" fillId="49" borderId="68" xfId="385" applyFont="1" applyFill="1" applyBorder="1">
      <alignment/>
      <protection/>
    </xf>
    <xf numFmtId="0" fontId="3" fillId="49" borderId="27" xfId="385" applyFont="1" applyFill="1" applyBorder="1" applyAlignment="1">
      <alignment horizontal="center"/>
      <protection/>
    </xf>
    <xf numFmtId="4" fontId="3" fillId="49" borderId="27" xfId="385" applyNumberFormat="1" applyFont="1" applyFill="1" applyBorder="1" applyAlignment="1">
      <alignment horizontal="right"/>
      <protection/>
    </xf>
    <xf numFmtId="4" fontId="3" fillId="49" borderId="26" xfId="385" applyNumberFormat="1" applyFont="1" applyFill="1" applyBorder="1" applyAlignment="1">
      <alignment horizontal="right"/>
      <protection/>
    </xf>
    <xf numFmtId="4" fontId="4" fillId="49" borderId="28" xfId="385" applyNumberFormat="1" applyFont="1" applyFill="1" applyBorder="1">
      <alignment/>
      <protection/>
    </xf>
    <xf numFmtId="3" fontId="0" fillId="0" borderId="0" xfId="385" applyNumberFormat="1">
      <alignment/>
      <protection/>
    </xf>
    <xf numFmtId="0" fontId="0" fillId="0" borderId="0" xfId="385" applyBorder="1">
      <alignment/>
      <protection/>
    </xf>
    <xf numFmtId="0" fontId="21" fillId="0" borderId="0" xfId="385" applyFont="1" applyAlignment="1">
      <alignment/>
      <protection/>
    </xf>
    <xf numFmtId="0" fontId="0" fillId="0" borderId="0" xfId="385" applyAlignment="1">
      <alignment horizontal="right"/>
      <protection/>
    </xf>
    <xf numFmtId="0" fontId="22" fillId="0" borderId="0" xfId="385" applyFont="1" applyBorder="1">
      <alignment/>
      <protection/>
    </xf>
    <xf numFmtId="3" fontId="22" fillId="0" borderId="0" xfId="385" applyNumberFormat="1" applyFont="1" applyBorder="1" applyAlignment="1">
      <alignment horizontal="right"/>
      <protection/>
    </xf>
    <xf numFmtId="4" fontId="22" fillId="0" borderId="0" xfId="385" applyNumberFormat="1" applyFont="1" applyBorder="1">
      <alignment/>
      <protection/>
    </xf>
    <xf numFmtId="0" fontId="21" fillId="0" borderId="0" xfId="385" applyFont="1" applyBorder="1" applyAlignment="1">
      <alignment/>
      <protection/>
    </xf>
    <xf numFmtId="0" fontId="0" fillId="0" borderId="0" xfId="385" applyBorder="1" applyAlignment="1">
      <alignment horizontal="right"/>
      <protection/>
    </xf>
    <xf numFmtId="49" fontId="5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67" xfId="0" applyNumberFormat="1" applyFont="1" applyBorder="1" applyAlignment="1">
      <alignment/>
    </xf>
    <xf numFmtId="3" fontId="3" fillId="0" borderId="70" xfId="0" applyNumberFormat="1" applyFont="1" applyBorder="1" applyAlignment="1">
      <alignment/>
    </xf>
    <xf numFmtId="0" fontId="10" fillId="49" borderId="27" xfId="0" applyFont="1" applyFill="1" applyBorder="1" applyAlignment="1">
      <alignment/>
    </xf>
    <xf numFmtId="0" fontId="0" fillId="49" borderId="0" xfId="0" applyFont="1" applyFill="1" applyBorder="1" applyAlignment="1">
      <alignment/>
    </xf>
    <xf numFmtId="0" fontId="0" fillId="0" borderId="0" xfId="385" applyFill="1">
      <alignment/>
      <protection/>
    </xf>
    <xf numFmtId="0" fontId="0" fillId="0" borderId="0" xfId="0" applyAlignment="1">
      <alignment horizontal="left" wrapText="1"/>
    </xf>
    <xf numFmtId="166" fontId="3" fillId="0" borderId="68" xfId="0" applyNumberFormat="1" applyFont="1" applyBorder="1" applyAlignment="1">
      <alignment horizontal="right" indent="2"/>
    </xf>
    <xf numFmtId="166" fontId="3" fillId="0" borderId="33" xfId="0" applyNumberFormat="1" applyFont="1" applyBorder="1" applyAlignment="1">
      <alignment horizontal="right" indent="2"/>
    </xf>
    <xf numFmtId="166" fontId="7" fillId="49" borderId="71" xfId="0" applyNumberFormat="1" applyFont="1" applyFill="1" applyBorder="1" applyAlignment="1">
      <alignment horizontal="right" indent="2"/>
    </xf>
    <xf numFmtId="166" fontId="7" fillId="49" borderId="66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5" fillId="0" borderId="28" xfId="0" applyFont="1" applyBorder="1" applyAlignment="1">
      <alignment horizontal="left"/>
    </xf>
    <xf numFmtId="0" fontId="5" fillId="0" borderId="68" xfId="0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3" fillId="0" borderId="46" xfId="0" applyFont="1" applyBorder="1" applyAlignment="1">
      <alignment horizontal="center" shrinkToFit="1"/>
    </xf>
    <xf numFmtId="0" fontId="3" fillId="0" borderId="48" xfId="0" applyFont="1" applyBorder="1" applyAlignment="1">
      <alignment horizontal="center" shrinkToFit="1"/>
    </xf>
    <xf numFmtId="0" fontId="11" fillId="0" borderId="28" xfId="0" applyFont="1" applyBorder="1" applyAlignment="1">
      <alignment horizontal="left"/>
    </xf>
    <xf numFmtId="0" fontId="3" fillId="0" borderId="72" xfId="385" applyFont="1" applyBorder="1" applyAlignment="1">
      <alignment horizontal="center"/>
      <protection/>
    </xf>
    <xf numFmtId="0" fontId="3" fillId="0" borderId="73" xfId="385" applyFont="1" applyBorder="1" applyAlignment="1">
      <alignment horizontal="center"/>
      <protection/>
    </xf>
    <xf numFmtId="0" fontId="3" fillId="0" borderId="74" xfId="385" applyFont="1" applyBorder="1" applyAlignment="1">
      <alignment horizontal="center"/>
      <protection/>
    </xf>
    <xf numFmtId="0" fontId="3" fillId="0" borderId="75" xfId="385" applyFont="1" applyBorder="1" applyAlignment="1">
      <alignment horizontal="center"/>
      <protection/>
    </xf>
    <xf numFmtId="0" fontId="3" fillId="0" borderId="76" xfId="385" applyFont="1" applyBorder="1" applyAlignment="1">
      <alignment horizontal="left"/>
      <protection/>
    </xf>
    <xf numFmtId="0" fontId="3" fillId="0" borderId="61" xfId="385" applyFont="1" applyBorder="1" applyAlignment="1">
      <alignment horizontal="left"/>
      <protection/>
    </xf>
    <xf numFmtId="0" fontId="3" fillId="0" borderId="77" xfId="385" applyFont="1" applyBorder="1" applyAlignment="1">
      <alignment horizontal="left"/>
      <protection/>
    </xf>
    <xf numFmtId="3" fontId="4" fillId="49" borderId="47" xfId="0" applyNumberFormat="1" applyFont="1" applyFill="1" applyBorder="1" applyAlignment="1">
      <alignment horizontal="right"/>
    </xf>
    <xf numFmtId="3" fontId="4" fillId="49" borderId="66" xfId="0" applyNumberFormat="1" applyFont="1" applyFill="1" applyBorder="1" applyAlignment="1">
      <alignment horizontal="right"/>
    </xf>
    <xf numFmtId="0" fontId="17" fillId="50" borderId="51" xfId="385" applyNumberFormat="1" applyFont="1" applyFill="1" applyBorder="1" applyAlignment="1">
      <alignment horizontal="left" wrapText="1" indent="1"/>
      <protection/>
    </xf>
    <xf numFmtId="0" fontId="18" fillId="0" borderId="0" xfId="0" applyNumberFormat="1" applyFont="1" applyAlignment="1">
      <alignment/>
    </xf>
    <xf numFmtId="0" fontId="18" fillId="0" borderId="31" xfId="0" applyNumberFormat="1" applyFont="1" applyBorder="1" applyAlignment="1">
      <alignment/>
    </xf>
    <xf numFmtId="0" fontId="12" fillId="0" borderId="0" xfId="385" applyFont="1" applyAlignment="1">
      <alignment horizontal="center"/>
      <protection/>
    </xf>
    <xf numFmtId="49" fontId="3" fillId="0" borderId="74" xfId="385" applyNumberFormat="1" applyFont="1" applyBorder="1" applyAlignment="1">
      <alignment horizontal="center"/>
      <protection/>
    </xf>
    <xf numFmtId="0" fontId="3" fillId="0" borderId="76" xfId="385" applyFont="1" applyBorder="1" applyAlignment="1">
      <alignment horizontal="center" shrinkToFit="1"/>
      <protection/>
    </xf>
    <xf numFmtId="0" fontId="3" fillId="0" borderId="61" xfId="385" applyFont="1" applyBorder="1" applyAlignment="1">
      <alignment horizontal="center" shrinkToFit="1"/>
      <protection/>
    </xf>
    <xf numFmtId="0" fontId="3" fillId="0" borderId="77" xfId="385" applyFont="1" applyBorder="1" applyAlignment="1">
      <alignment horizontal="center" shrinkToFit="1"/>
      <protection/>
    </xf>
  </cellXfs>
  <cellStyles count="434">
    <cellStyle name="Normal" xfId="0"/>
    <cellStyle name="20 % – Zvýraznění1" xfId="15"/>
    <cellStyle name="20 % – Zvýraznění1 2" xfId="16"/>
    <cellStyle name="20 % – Zvýraznění1 3" xfId="17"/>
    <cellStyle name="20 % – Zvýraznění1 4" xfId="18"/>
    <cellStyle name="20 % – Zvýraznění2" xfId="19"/>
    <cellStyle name="20 % – Zvýraznění2 2" xfId="20"/>
    <cellStyle name="20 % – Zvýraznění2 3" xfId="21"/>
    <cellStyle name="20 % – Zvýraznění2 4" xfId="22"/>
    <cellStyle name="20 % – Zvýraznění3" xfId="23"/>
    <cellStyle name="20 % – Zvýraznění3 2" xfId="24"/>
    <cellStyle name="20 % – Zvýraznění3 3" xfId="25"/>
    <cellStyle name="20 % – Zvýraznění3 4" xfId="26"/>
    <cellStyle name="20 % – Zvýraznění4" xfId="27"/>
    <cellStyle name="20 % – Zvýraznění4 2" xfId="28"/>
    <cellStyle name="20 % – Zvýraznění4 3" xfId="29"/>
    <cellStyle name="20 % – Zvýraznění4 4" xfId="30"/>
    <cellStyle name="20 % – Zvýraznění5" xfId="31"/>
    <cellStyle name="20 % – Zvýraznění5 2" xfId="32"/>
    <cellStyle name="20 % – Zvýraznění5 3" xfId="33"/>
    <cellStyle name="20 % – Zvýraznění5 4" xfId="34"/>
    <cellStyle name="20 % – Zvýraznění6" xfId="35"/>
    <cellStyle name="20 % – Zvýraznění6 2" xfId="36"/>
    <cellStyle name="20 % – Zvýraznění6 3" xfId="37"/>
    <cellStyle name="20 % – Zvýraznění6 4" xfId="38"/>
    <cellStyle name="40 % – Zvýraznění1" xfId="39"/>
    <cellStyle name="40 % – Zvýraznění1 2" xfId="40"/>
    <cellStyle name="40 % – Zvýraznění1 3" xfId="41"/>
    <cellStyle name="40 % – Zvýraznění1 4" xfId="42"/>
    <cellStyle name="40 % – Zvýraznění2" xfId="43"/>
    <cellStyle name="40 % – Zvýraznění2 2" xfId="44"/>
    <cellStyle name="40 % – Zvýraznění2 3" xfId="45"/>
    <cellStyle name="40 % – Zvýraznění2 4" xfId="46"/>
    <cellStyle name="40 % – Zvýraznění3" xfId="47"/>
    <cellStyle name="40 % – Zvýraznění3 2" xfId="48"/>
    <cellStyle name="40 % – Zvýraznění3 3" xfId="49"/>
    <cellStyle name="40 % – Zvýraznění3 4" xfId="50"/>
    <cellStyle name="40 % – Zvýraznění4" xfId="51"/>
    <cellStyle name="40 % – Zvýraznění4 2" xfId="52"/>
    <cellStyle name="40 % – Zvýraznění4 3" xfId="53"/>
    <cellStyle name="40 % – Zvýraznění4 4" xfId="54"/>
    <cellStyle name="40 % – Zvýraznění5" xfId="55"/>
    <cellStyle name="40 % – Zvýraznění5 2" xfId="56"/>
    <cellStyle name="40 % – Zvýraznění5 3" xfId="57"/>
    <cellStyle name="40 % – Zvýraznění5 4" xfId="58"/>
    <cellStyle name="40 % – Zvýraznění6" xfId="59"/>
    <cellStyle name="40 % – Zvýraznění6 2" xfId="60"/>
    <cellStyle name="40 % – Zvýraznění6 3" xfId="61"/>
    <cellStyle name="40 % – Zvýraznění6 4" xfId="62"/>
    <cellStyle name="60 % – Zvýraznění1" xfId="63"/>
    <cellStyle name="60 % – Zvýraznění1 2" xfId="64"/>
    <cellStyle name="60 % – Zvýraznění1 3" xfId="65"/>
    <cellStyle name="60 % – Zvýraznění1 4" xfId="66"/>
    <cellStyle name="60 % – Zvýraznění2" xfId="67"/>
    <cellStyle name="60 % – Zvýraznění2 2" xfId="68"/>
    <cellStyle name="60 % – Zvýraznění2 3" xfId="69"/>
    <cellStyle name="60 % – Zvýraznění2 4" xfId="70"/>
    <cellStyle name="60 % – Zvýraznění3" xfId="71"/>
    <cellStyle name="60 % – Zvýraznění3 2" xfId="72"/>
    <cellStyle name="60 % – Zvýraznění3 3" xfId="73"/>
    <cellStyle name="60 % – Zvýraznění3 4" xfId="74"/>
    <cellStyle name="60 % – Zvýraznění4" xfId="75"/>
    <cellStyle name="60 % – Zvýraznění4 2" xfId="76"/>
    <cellStyle name="60 % – Zvýraznění4 3" xfId="77"/>
    <cellStyle name="60 % – Zvýraznění4 4" xfId="78"/>
    <cellStyle name="60 % – Zvýraznění5" xfId="79"/>
    <cellStyle name="60 % – Zvýraznění5 2" xfId="80"/>
    <cellStyle name="60 % – Zvýraznění5 3" xfId="81"/>
    <cellStyle name="60 % – Zvýraznění5 4" xfId="82"/>
    <cellStyle name="60 % – Zvýraznění6" xfId="83"/>
    <cellStyle name="60 % – Zvýraznění6 2" xfId="84"/>
    <cellStyle name="60 % – Zvýraznění6 3" xfId="85"/>
    <cellStyle name="60 % – Zvýraznění6 4" xfId="86"/>
    <cellStyle name="Celkem" xfId="87"/>
    <cellStyle name="Celkem 2" xfId="88"/>
    <cellStyle name="Celkem 3" xfId="89"/>
    <cellStyle name="Celkem 4" xfId="90"/>
    <cellStyle name="Comma" xfId="91"/>
    <cellStyle name="Comma [0]" xfId="92"/>
    <cellStyle name="Hypertextový odkaz 2" xfId="93"/>
    <cellStyle name="Chybně" xfId="94"/>
    <cellStyle name="Chybně 2" xfId="95"/>
    <cellStyle name="Chybně 3" xfId="96"/>
    <cellStyle name="Chybně 4" xfId="97"/>
    <cellStyle name="Kontrolní buňka" xfId="98"/>
    <cellStyle name="Kontrolní buňka 2" xfId="99"/>
    <cellStyle name="Kontrolní buňka 3" xfId="100"/>
    <cellStyle name="Kontrolní buňka 4" xfId="101"/>
    <cellStyle name="Currency" xfId="102"/>
    <cellStyle name="Currency [0]" xfId="103"/>
    <cellStyle name="Nadpis 1" xfId="104"/>
    <cellStyle name="Nadpis 1 2" xfId="105"/>
    <cellStyle name="Nadpis 1 3" xfId="106"/>
    <cellStyle name="Nadpis 1 4" xfId="107"/>
    <cellStyle name="Nadpis 2" xfId="108"/>
    <cellStyle name="Nadpis 2 2" xfId="109"/>
    <cellStyle name="Nadpis 2 3" xfId="110"/>
    <cellStyle name="Nadpis 2 4" xfId="111"/>
    <cellStyle name="Nadpis 3" xfId="112"/>
    <cellStyle name="Nadpis 3 2" xfId="113"/>
    <cellStyle name="Nadpis 3 3" xfId="114"/>
    <cellStyle name="Nadpis 3 4" xfId="115"/>
    <cellStyle name="Nadpis 4" xfId="116"/>
    <cellStyle name="Nadpis 4 2" xfId="117"/>
    <cellStyle name="Nadpis 4 3" xfId="118"/>
    <cellStyle name="Nadpis 4 4" xfId="119"/>
    <cellStyle name="Název" xfId="120"/>
    <cellStyle name="Název 2" xfId="121"/>
    <cellStyle name="Název 3" xfId="122"/>
    <cellStyle name="Název 4" xfId="123"/>
    <cellStyle name="Neutrální" xfId="124"/>
    <cellStyle name="Neutrální 2" xfId="125"/>
    <cellStyle name="Neutrální 3" xfId="126"/>
    <cellStyle name="Neutrální 4" xfId="127"/>
    <cellStyle name="Normální 2" xfId="128"/>
    <cellStyle name="Normální 2 2" xfId="129"/>
    <cellStyle name="Normální 3" xfId="130"/>
    <cellStyle name="Normální 3 2" xfId="131"/>
    <cellStyle name="Normální 3 2 2" xfId="132"/>
    <cellStyle name="Normální 3 2 3" xfId="133"/>
    <cellStyle name="Normální 4" xfId="134"/>
    <cellStyle name="Normální 4 2" xfId="135"/>
    <cellStyle name="Normální 4 3" xfId="136"/>
    <cellStyle name="Normální 5" xfId="137"/>
    <cellStyle name="Normální 5 10" xfId="138"/>
    <cellStyle name="Normální 5 10 2" xfId="139"/>
    <cellStyle name="Normální 5 10 2 2" xfId="140"/>
    <cellStyle name="Normální 5 10 3" xfId="141"/>
    <cellStyle name="Normální 5 11" xfId="142"/>
    <cellStyle name="Normální 5 11 2" xfId="143"/>
    <cellStyle name="Normální 5 11 2 2" xfId="144"/>
    <cellStyle name="Normální 5 11 3" xfId="145"/>
    <cellStyle name="Normální 5 12" xfId="146"/>
    <cellStyle name="Normální 5 12 2" xfId="147"/>
    <cellStyle name="Normální 5 13" xfId="148"/>
    <cellStyle name="Normální 5 14" xfId="149"/>
    <cellStyle name="Normální 5 2" xfId="150"/>
    <cellStyle name="Normální 5 2 10" xfId="151"/>
    <cellStyle name="Normální 5 2 2" xfId="152"/>
    <cellStyle name="Normální 5 2 2 2" xfId="153"/>
    <cellStyle name="Normální 5 2 2 2 2" xfId="154"/>
    <cellStyle name="Normální 5 2 2 2 2 2" xfId="155"/>
    <cellStyle name="Normální 5 2 2 2 2 2 2" xfId="156"/>
    <cellStyle name="Normální 5 2 2 2 2 3" xfId="157"/>
    <cellStyle name="Normální 5 2 2 2 3" xfId="158"/>
    <cellStyle name="Normální 5 2 2 2 3 2" xfId="159"/>
    <cellStyle name="Normální 5 2 2 2 4" xfId="160"/>
    <cellStyle name="Normální 5 2 2 3" xfId="161"/>
    <cellStyle name="Normální 5 2 2 3 2" xfId="162"/>
    <cellStyle name="Normální 5 2 2 3 2 2" xfId="163"/>
    <cellStyle name="Normální 5 2 2 3 3" xfId="164"/>
    <cellStyle name="Normální 5 2 2 4" xfId="165"/>
    <cellStyle name="Normální 5 2 2 4 2" xfId="166"/>
    <cellStyle name="Normální 5 2 2 4 2 2" xfId="167"/>
    <cellStyle name="Normální 5 2 2 4 3" xfId="168"/>
    <cellStyle name="Normální 5 2 2 5" xfId="169"/>
    <cellStyle name="Normální 5 2 2 5 2" xfId="170"/>
    <cellStyle name="Normální 5 2 2 5 2 2" xfId="171"/>
    <cellStyle name="Normální 5 2 2 5 3" xfId="172"/>
    <cellStyle name="Normální 5 2 2 6" xfId="173"/>
    <cellStyle name="Normální 5 2 2 6 2" xfId="174"/>
    <cellStyle name="Normální 5 2 2 7" xfId="175"/>
    <cellStyle name="Normální 5 2 3" xfId="176"/>
    <cellStyle name="Normální 5 2 3 2" xfId="177"/>
    <cellStyle name="Normální 5 2 3 2 2" xfId="178"/>
    <cellStyle name="Normální 5 2 3 2 2 2" xfId="179"/>
    <cellStyle name="Normální 5 2 3 2 2 2 2" xfId="180"/>
    <cellStyle name="Normální 5 2 3 2 2 3" xfId="181"/>
    <cellStyle name="Normální 5 2 3 2 3" xfId="182"/>
    <cellStyle name="Normální 5 2 3 2 3 2" xfId="183"/>
    <cellStyle name="Normální 5 2 3 2 4" xfId="184"/>
    <cellStyle name="Normální 5 2 3 3" xfId="185"/>
    <cellStyle name="Normální 5 2 3 3 2" xfId="186"/>
    <cellStyle name="Normální 5 2 3 3 2 2" xfId="187"/>
    <cellStyle name="Normální 5 2 3 3 3" xfId="188"/>
    <cellStyle name="Normální 5 2 3 4" xfId="189"/>
    <cellStyle name="Normální 5 2 3 4 2" xfId="190"/>
    <cellStyle name="Normální 5 2 3 4 2 2" xfId="191"/>
    <cellStyle name="Normální 5 2 3 4 3" xfId="192"/>
    <cellStyle name="Normální 5 2 3 5" xfId="193"/>
    <cellStyle name="Normální 5 2 3 5 2" xfId="194"/>
    <cellStyle name="Normální 5 2 3 5 2 2" xfId="195"/>
    <cellStyle name="Normální 5 2 3 5 3" xfId="196"/>
    <cellStyle name="Normální 5 2 3 6" xfId="197"/>
    <cellStyle name="Normální 5 2 3 6 2" xfId="198"/>
    <cellStyle name="Normální 5 2 3 7" xfId="199"/>
    <cellStyle name="Normální 5 2 4" xfId="200"/>
    <cellStyle name="Normální 5 2 4 2" xfId="201"/>
    <cellStyle name="Normální 5 2 4 2 2" xfId="202"/>
    <cellStyle name="Normální 5 2 4 2 2 2" xfId="203"/>
    <cellStyle name="Normální 5 2 4 2 3" xfId="204"/>
    <cellStyle name="Normální 5 2 4 3" xfId="205"/>
    <cellStyle name="Normální 5 2 4 3 2" xfId="206"/>
    <cellStyle name="Normální 5 2 4 4" xfId="207"/>
    <cellStyle name="Normální 5 2 5" xfId="208"/>
    <cellStyle name="Normální 5 2 5 2" xfId="209"/>
    <cellStyle name="Normální 5 2 5 2 2" xfId="210"/>
    <cellStyle name="Normální 5 2 5 3" xfId="211"/>
    <cellStyle name="Normální 5 2 6" xfId="212"/>
    <cellStyle name="Normální 5 2 6 2" xfId="213"/>
    <cellStyle name="Normální 5 2 6 2 2" xfId="214"/>
    <cellStyle name="Normální 5 2 6 3" xfId="215"/>
    <cellStyle name="Normální 5 2 7" xfId="216"/>
    <cellStyle name="Normální 5 2 7 2" xfId="217"/>
    <cellStyle name="Normální 5 2 7 2 2" xfId="218"/>
    <cellStyle name="Normální 5 2 7 3" xfId="219"/>
    <cellStyle name="Normální 5 2 8" xfId="220"/>
    <cellStyle name="Normální 5 2 8 2" xfId="221"/>
    <cellStyle name="Normální 5 2 9" xfId="222"/>
    <cellStyle name="Normální 5 3" xfId="223"/>
    <cellStyle name="Normální 5 3 2" xfId="224"/>
    <cellStyle name="Normální 5 3 2 2" xfId="225"/>
    <cellStyle name="Normální 5 3 2 2 2" xfId="226"/>
    <cellStyle name="Normální 5 3 2 2 2 2" xfId="227"/>
    <cellStyle name="Normální 5 3 2 2 2 2 2" xfId="228"/>
    <cellStyle name="Normální 5 3 2 2 2 3" xfId="229"/>
    <cellStyle name="Normální 5 3 2 2 3" xfId="230"/>
    <cellStyle name="Normální 5 3 2 2 3 2" xfId="231"/>
    <cellStyle name="Normální 5 3 2 2 4" xfId="232"/>
    <cellStyle name="Normální 5 3 2 3" xfId="233"/>
    <cellStyle name="Normální 5 3 2 3 2" xfId="234"/>
    <cellStyle name="Normální 5 3 2 3 2 2" xfId="235"/>
    <cellStyle name="Normální 5 3 2 3 3" xfId="236"/>
    <cellStyle name="Normální 5 3 2 4" xfId="237"/>
    <cellStyle name="Normální 5 3 2 4 2" xfId="238"/>
    <cellStyle name="Normální 5 3 2 4 2 2" xfId="239"/>
    <cellStyle name="Normální 5 3 2 4 3" xfId="240"/>
    <cellStyle name="Normální 5 3 2 5" xfId="241"/>
    <cellStyle name="Normální 5 3 2 5 2" xfId="242"/>
    <cellStyle name="Normální 5 3 2 5 2 2" xfId="243"/>
    <cellStyle name="Normální 5 3 2 5 3" xfId="244"/>
    <cellStyle name="Normální 5 3 2 6" xfId="245"/>
    <cellStyle name="Normální 5 3 2 6 2" xfId="246"/>
    <cellStyle name="Normální 5 3 2 7" xfId="247"/>
    <cellStyle name="Normální 5 3 3" xfId="248"/>
    <cellStyle name="Normální 5 3 3 2" xfId="249"/>
    <cellStyle name="Normální 5 3 3 2 2" xfId="250"/>
    <cellStyle name="Normální 5 3 3 2 2 2" xfId="251"/>
    <cellStyle name="Normální 5 3 3 2 2 2 2" xfId="252"/>
    <cellStyle name="Normální 5 3 3 2 2 3" xfId="253"/>
    <cellStyle name="Normální 5 3 3 2 3" xfId="254"/>
    <cellStyle name="Normální 5 3 3 2 3 2" xfId="255"/>
    <cellStyle name="Normální 5 3 3 2 4" xfId="256"/>
    <cellStyle name="Normální 5 3 3 3" xfId="257"/>
    <cellStyle name="Normální 5 3 3 3 2" xfId="258"/>
    <cellStyle name="Normální 5 3 3 3 2 2" xfId="259"/>
    <cellStyle name="Normální 5 3 3 3 3" xfId="260"/>
    <cellStyle name="Normální 5 3 3 4" xfId="261"/>
    <cellStyle name="Normální 5 3 3 4 2" xfId="262"/>
    <cellStyle name="Normální 5 3 3 4 2 2" xfId="263"/>
    <cellStyle name="Normální 5 3 3 4 3" xfId="264"/>
    <cellStyle name="Normální 5 3 3 5" xfId="265"/>
    <cellStyle name="Normální 5 3 3 5 2" xfId="266"/>
    <cellStyle name="Normální 5 3 3 5 2 2" xfId="267"/>
    <cellStyle name="Normální 5 3 3 5 3" xfId="268"/>
    <cellStyle name="Normální 5 3 3 6" xfId="269"/>
    <cellStyle name="Normální 5 3 3 6 2" xfId="270"/>
    <cellStyle name="Normální 5 3 3 7" xfId="271"/>
    <cellStyle name="Normální 5 3 4" xfId="272"/>
    <cellStyle name="Normální 5 3 4 2" xfId="273"/>
    <cellStyle name="Normální 5 3 4 2 2" xfId="274"/>
    <cellStyle name="Normální 5 3 4 2 2 2" xfId="275"/>
    <cellStyle name="Normální 5 3 4 2 3" xfId="276"/>
    <cellStyle name="Normální 5 3 4 3" xfId="277"/>
    <cellStyle name="Normální 5 3 4 3 2" xfId="278"/>
    <cellStyle name="Normální 5 3 4 4" xfId="279"/>
    <cellStyle name="Normální 5 3 5" xfId="280"/>
    <cellStyle name="Normální 5 3 5 2" xfId="281"/>
    <cellStyle name="Normální 5 3 5 2 2" xfId="282"/>
    <cellStyle name="Normální 5 3 5 3" xfId="283"/>
    <cellStyle name="Normální 5 3 6" xfId="284"/>
    <cellStyle name="Normální 5 3 6 2" xfId="285"/>
    <cellStyle name="Normální 5 3 6 2 2" xfId="286"/>
    <cellStyle name="Normální 5 3 6 3" xfId="287"/>
    <cellStyle name="Normální 5 3 7" xfId="288"/>
    <cellStyle name="Normální 5 3 7 2" xfId="289"/>
    <cellStyle name="Normální 5 3 7 2 2" xfId="290"/>
    <cellStyle name="Normální 5 3 7 3" xfId="291"/>
    <cellStyle name="Normální 5 3 8" xfId="292"/>
    <cellStyle name="Normální 5 3 8 2" xfId="293"/>
    <cellStyle name="Normální 5 3 9" xfId="294"/>
    <cellStyle name="Normální 5 4" xfId="295"/>
    <cellStyle name="Normální 5 4 2" xfId="296"/>
    <cellStyle name="Normální 5 4 2 2" xfId="297"/>
    <cellStyle name="Normální 5 4 2 2 2" xfId="298"/>
    <cellStyle name="Normální 5 4 2 2 2 2" xfId="299"/>
    <cellStyle name="Normální 5 4 2 2 3" xfId="300"/>
    <cellStyle name="Normální 5 4 2 3" xfId="301"/>
    <cellStyle name="Normální 5 4 2 3 2" xfId="302"/>
    <cellStyle name="Normální 5 4 2 4" xfId="303"/>
    <cellStyle name="Normální 5 4 3" xfId="304"/>
    <cellStyle name="Normální 5 4 3 2" xfId="305"/>
    <cellStyle name="Normální 5 4 3 2 2" xfId="306"/>
    <cellStyle name="Normální 5 4 3 3" xfId="307"/>
    <cellStyle name="Normální 5 4 4" xfId="308"/>
    <cellStyle name="Normální 5 4 4 2" xfId="309"/>
    <cellStyle name="Normální 5 4 4 2 2" xfId="310"/>
    <cellStyle name="Normální 5 4 4 3" xfId="311"/>
    <cellStyle name="Normální 5 4 5" xfId="312"/>
    <cellStyle name="Normální 5 4 5 2" xfId="313"/>
    <cellStyle name="Normální 5 4 5 2 2" xfId="314"/>
    <cellStyle name="Normální 5 4 5 3" xfId="315"/>
    <cellStyle name="Normální 5 4 6" xfId="316"/>
    <cellStyle name="Normální 5 4 6 2" xfId="317"/>
    <cellStyle name="Normální 5 4 7" xfId="318"/>
    <cellStyle name="Normální 5 5" xfId="319"/>
    <cellStyle name="Normální 5 5 2" xfId="320"/>
    <cellStyle name="Normální 5 5 2 2" xfId="321"/>
    <cellStyle name="Normální 5 5 2 2 2" xfId="322"/>
    <cellStyle name="Normální 5 5 2 2 2 2" xfId="323"/>
    <cellStyle name="Normální 5 5 2 2 3" xfId="324"/>
    <cellStyle name="Normální 5 5 2 3" xfId="325"/>
    <cellStyle name="Normální 5 5 2 3 2" xfId="326"/>
    <cellStyle name="Normální 5 5 2 4" xfId="327"/>
    <cellStyle name="Normální 5 5 3" xfId="328"/>
    <cellStyle name="Normální 5 5 3 2" xfId="329"/>
    <cellStyle name="Normální 5 5 3 2 2" xfId="330"/>
    <cellStyle name="Normální 5 5 3 3" xfId="331"/>
    <cellStyle name="Normální 5 5 4" xfId="332"/>
    <cellStyle name="Normální 5 5 4 2" xfId="333"/>
    <cellStyle name="Normální 5 5 4 2 2" xfId="334"/>
    <cellStyle name="Normální 5 5 4 3" xfId="335"/>
    <cellStyle name="Normální 5 5 5" xfId="336"/>
    <cellStyle name="Normální 5 5 5 2" xfId="337"/>
    <cellStyle name="Normální 5 5 5 2 2" xfId="338"/>
    <cellStyle name="Normální 5 5 5 3" xfId="339"/>
    <cellStyle name="Normální 5 5 6" xfId="340"/>
    <cellStyle name="Normální 5 5 6 2" xfId="341"/>
    <cellStyle name="Normální 5 5 7" xfId="342"/>
    <cellStyle name="Normální 5 6" xfId="343"/>
    <cellStyle name="Normální 5 6 2" xfId="344"/>
    <cellStyle name="Normální 5 6 2 2" xfId="345"/>
    <cellStyle name="Normální 5 6 2 2 2" xfId="346"/>
    <cellStyle name="Normální 5 6 2 2 2 2" xfId="347"/>
    <cellStyle name="Normální 5 6 2 2 3" xfId="348"/>
    <cellStyle name="Normální 5 6 2 3" xfId="349"/>
    <cellStyle name="Normální 5 6 2 3 2" xfId="350"/>
    <cellStyle name="Normální 5 6 2 4" xfId="351"/>
    <cellStyle name="Normální 5 6 3" xfId="352"/>
    <cellStyle name="Normální 5 6 3 2" xfId="353"/>
    <cellStyle name="Normální 5 6 3 2 2" xfId="354"/>
    <cellStyle name="Normální 5 6 3 3" xfId="355"/>
    <cellStyle name="Normální 5 6 4" xfId="356"/>
    <cellStyle name="Normální 5 6 4 2" xfId="357"/>
    <cellStyle name="Normální 5 6 4 2 2" xfId="358"/>
    <cellStyle name="Normální 5 6 4 3" xfId="359"/>
    <cellStyle name="Normální 5 6 5" xfId="360"/>
    <cellStyle name="Normální 5 6 5 2" xfId="361"/>
    <cellStyle name="Normální 5 6 5 2 2" xfId="362"/>
    <cellStyle name="Normální 5 6 5 3" xfId="363"/>
    <cellStyle name="Normální 5 6 6" xfId="364"/>
    <cellStyle name="Normální 5 6 6 2" xfId="365"/>
    <cellStyle name="Normální 5 6 7" xfId="366"/>
    <cellStyle name="Normální 5 7" xfId="367"/>
    <cellStyle name="Normální 5 7 2" xfId="368"/>
    <cellStyle name="Normální 5 7 2 2" xfId="369"/>
    <cellStyle name="Normální 5 7 2 2 2" xfId="370"/>
    <cellStyle name="Normální 5 7 2 3" xfId="371"/>
    <cellStyle name="Normální 5 7 3" xfId="372"/>
    <cellStyle name="Normální 5 7 3 2" xfId="373"/>
    <cellStyle name="Normální 5 7 4" xfId="374"/>
    <cellStyle name="Normální 5 8" xfId="375"/>
    <cellStyle name="Normální 5 8 2" xfId="376"/>
    <cellStyle name="Normální 5 8 2 2" xfId="377"/>
    <cellStyle name="Normální 5 8 3" xfId="378"/>
    <cellStyle name="Normální 5 9" xfId="379"/>
    <cellStyle name="Normální 5 9 2" xfId="380"/>
    <cellStyle name="Normální 5 9 2 2" xfId="381"/>
    <cellStyle name="Normální 5 9 3" xfId="382"/>
    <cellStyle name="Normální 6" xfId="383"/>
    <cellStyle name="Normální 7" xfId="384"/>
    <cellStyle name="normální_POL.XLS" xfId="385"/>
    <cellStyle name="Poznámka" xfId="386"/>
    <cellStyle name="Poznámka 2" xfId="387"/>
    <cellStyle name="Poznámka 2 2" xfId="388"/>
    <cellStyle name="Poznámka 3" xfId="389"/>
    <cellStyle name="Poznámka 3 2" xfId="390"/>
    <cellStyle name="Poznámka 3 2 2" xfId="391"/>
    <cellStyle name="Poznámka 3 2 3" xfId="392"/>
    <cellStyle name="Poznámka 3 3" xfId="393"/>
    <cellStyle name="Poznámka 4" xfId="394"/>
    <cellStyle name="Percent" xfId="395"/>
    <cellStyle name="Propojená buňka" xfId="396"/>
    <cellStyle name="Propojená buňka 2" xfId="397"/>
    <cellStyle name="Propojená buňka 3" xfId="398"/>
    <cellStyle name="Propojená buňka 4" xfId="399"/>
    <cellStyle name="Správně" xfId="400"/>
    <cellStyle name="Správně 2" xfId="401"/>
    <cellStyle name="Správně 3" xfId="402"/>
    <cellStyle name="Správně 4" xfId="403"/>
    <cellStyle name="Text upozornění" xfId="404"/>
    <cellStyle name="Text upozornění 2" xfId="405"/>
    <cellStyle name="Text upozornění 3" xfId="406"/>
    <cellStyle name="Text upozornění 4" xfId="407"/>
    <cellStyle name="Vstup" xfId="408"/>
    <cellStyle name="Vstup 2" xfId="409"/>
    <cellStyle name="Vstup 3" xfId="410"/>
    <cellStyle name="Vstup 4" xfId="411"/>
    <cellStyle name="Výpočet" xfId="412"/>
    <cellStyle name="Výpočet 2" xfId="413"/>
    <cellStyle name="Výpočet 3" xfId="414"/>
    <cellStyle name="Výpočet 4" xfId="415"/>
    <cellStyle name="Výstup" xfId="416"/>
    <cellStyle name="Výstup 2" xfId="417"/>
    <cellStyle name="Výstup 3" xfId="418"/>
    <cellStyle name="Výstup 4" xfId="419"/>
    <cellStyle name="Vysvětlující text" xfId="420"/>
    <cellStyle name="Vysvětlující text 2" xfId="421"/>
    <cellStyle name="Vysvětlující text 3" xfId="422"/>
    <cellStyle name="Vysvětlující text 4" xfId="423"/>
    <cellStyle name="Zvýraznění 1" xfId="424"/>
    <cellStyle name="Zvýraznění 1 2" xfId="425"/>
    <cellStyle name="Zvýraznění 1 3" xfId="426"/>
    <cellStyle name="Zvýraznění 1 4" xfId="427"/>
    <cellStyle name="Zvýraznění 2" xfId="428"/>
    <cellStyle name="Zvýraznění 2 2" xfId="429"/>
    <cellStyle name="Zvýraznění 2 3" xfId="430"/>
    <cellStyle name="Zvýraznění 2 4" xfId="431"/>
    <cellStyle name="Zvýraznění 3" xfId="432"/>
    <cellStyle name="Zvýraznění 3 2" xfId="433"/>
    <cellStyle name="Zvýraznění 3 3" xfId="434"/>
    <cellStyle name="Zvýraznění 3 4" xfId="435"/>
    <cellStyle name="Zvýraznění 4" xfId="436"/>
    <cellStyle name="Zvýraznění 4 2" xfId="437"/>
    <cellStyle name="Zvýraznění 4 3" xfId="438"/>
    <cellStyle name="Zvýraznění 4 4" xfId="439"/>
    <cellStyle name="Zvýraznění 5" xfId="440"/>
    <cellStyle name="Zvýraznění 5 2" xfId="441"/>
    <cellStyle name="Zvýraznění 5 3" xfId="442"/>
    <cellStyle name="Zvýraznění 5 4" xfId="443"/>
    <cellStyle name="Zvýraznění 6" xfId="444"/>
    <cellStyle name="Zvýraznění 6 2" xfId="445"/>
    <cellStyle name="Zvýraznění 6 3" xfId="446"/>
    <cellStyle name="Zvýraznění 6 4" xfId="4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/>
      <c r="D2" s="5" t="str">
        <f>Rekapitulace!G2</f>
        <v>Stavební část - výchozí rozpočet</v>
      </c>
      <c r="E2" s="4"/>
      <c r="F2" s="6" t="s">
        <v>2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7" ht="12.75" customHeight="1">
      <c r="A5" s="15" t="s">
        <v>75</v>
      </c>
      <c r="B5" s="16"/>
      <c r="C5" s="17" t="s">
        <v>77</v>
      </c>
      <c r="D5" s="18"/>
      <c r="E5" s="19"/>
      <c r="F5" s="11" t="s">
        <v>7</v>
      </c>
      <c r="G5" s="12"/>
    </row>
    <row r="6" spans="1:15" ht="12.75" customHeight="1">
      <c r="A6" s="13" t="s">
        <v>8</v>
      </c>
      <c r="B6" s="9"/>
      <c r="C6" s="10" t="s">
        <v>9</v>
      </c>
      <c r="D6" s="10"/>
      <c r="E6" s="9"/>
      <c r="F6" s="20" t="s">
        <v>10</v>
      </c>
      <c r="G6" s="21">
        <v>0</v>
      </c>
      <c r="O6" s="22"/>
    </row>
    <row r="7" spans="1:7" ht="12.75" customHeight="1">
      <c r="A7" s="23"/>
      <c r="B7" s="24"/>
      <c r="C7" s="196" t="s">
        <v>121</v>
      </c>
      <c r="D7" s="197"/>
      <c r="E7" s="197"/>
      <c r="F7" s="25" t="s">
        <v>11</v>
      </c>
      <c r="G7" s="21">
        <f>IF(PocetMJ=0,,ROUND((F30+F32)/PocetMJ,1))</f>
        <v>0</v>
      </c>
    </row>
    <row r="8" spans="1:9" ht="12.75">
      <c r="A8" s="26" t="s">
        <v>12</v>
      </c>
      <c r="B8" s="11"/>
      <c r="C8" s="205" t="s">
        <v>91</v>
      </c>
      <c r="D8" s="205"/>
      <c r="E8" s="206"/>
      <c r="F8" s="27" t="s">
        <v>13</v>
      </c>
      <c r="G8" s="28"/>
      <c r="H8" s="29"/>
      <c r="I8" s="30"/>
    </row>
    <row r="9" spans="1:8" ht="12.75">
      <c r="A9" s="26" t="s">
        <v>14</v>
      </c>
      <c r="B9" s="11"/>
      <c r="C9" s="205" t="str">
        <f>Projektant</f>
        <v>Projektový servis spol. s r.o.</v>
      </c>
      <c r="D9" s="205"/>
      <c r="E9" s="206"/>
      <c r="F9" s="11"/>
      <c r="G9" s="31"/>
      <c r="H9" s="32"/>
    </row>
    <row r="10" spans="1:8" ht="12.75">
      <c r="A10" s="26" t="s">
        <v>15</v>
      </c>
      <c r="B10" s="11"/>
      <c r="C10" s="205" t="s">
        <v>93</v>
      </c>
      <c r="D10" s="205"/>
      <c r="E10" s="205"/>
      <c r="F10" s="33"/>
      <c r="G10" s="34"/>
      <c r="H10" s="35"/>
    </row>
    <row r="11" spans="1:57" ht="13.5" customHeight="1">
      <c r="A11" s="26" t="s">
        <v>16</v>
      </c>
      <c r="B11" s="11"/>
      <c r="C11" s="210" t="s">
        <v>92</v>
      </c>
      <c r="D11" s="210"/>
      <c r="E11" s="210"/>
      <c r="F11" s="36" t="s">
        <v>17</v>
      </c>
      <c r="G11" s="37"/>
      <c r="H11" s="32"/>
      <c r="BA11" s="38"/>
      <c r="BB11" s="38"/>
      <c r="BC11" s="38"/>
      <c r="BD11" s="38"/>
      <c r="BE11" s="38"/>
    </row>
    <row r="12" spans="1:8" ht="12.75" customHeight="1">
      <c r="A12" s="39" t="s">
        <v>18</v>
      </c>
      <c r="B12" s="9"/>
      <c r="C12" s="207"/>
      <c r="D12" s="207"/>
      <c r="E12" s="207"/>
      <c r="F12" s="40" t="s">
        <v>19</v>
      </c>
      <c r="G12" s="41"/>
      <c r="H12" s="32"/>
    </row>
    <row r="13" spans="1:8" ht="28.5" customHeight="1" thickBot="1">
      <c r="A13" s="42" t="s">
        <v>20</v>
      </c>
      <c r="B13" s="43"/>
      <c r="C13" s="43"/>
      <c r="D13" s="43"/>
      <c r="E13" s="44"/>
      <c r="F13" s="44"/>
      <c r="G13" s="45"/>
      <c r="H13" s="32"/>
    </row>
    <row r="14" spans="1:7" ht="17.25" customHeight="1" thickBot="1">
      <c r="A14" s="46" t="s">
        <v>21</v>
      </c>
      <c r="B14" s="47"/>
      <c r="C14" s="48"/>
      <c r="D14" s="49" t="s">
        <v>22</v>
      </c>
      <c r="E14" s="50"/>
      <c r="F14" s="50"/>
      <c r="G14" s="48"/>
    </row>
    <row r="15" spans="1:7" ht="15.75" customHeight="1">
      <c r="A15" s="51"/>
      <c r="B15" s="52" t="s">
        <v>23</v>
      </c>
      <c r="C15" s="53">
        <f>HSV</f>
        <v>0</v>
      </c>
      <c r="D15" s="54" t="str">
        <f>Rekapitulace!A14</f>
        <v>Zařízení staveniště</v>
      </c>
      <c r="E15" s="55"/>
      <c r="F15" s="56"/>
      <c r="G15" s="53">
        <f>Rekapitulace!I14</f>
        <v>0</v>
      </c>
    </row>
    <row r="16" spans="1:7" ht="15.75" customHeight="1">
      <c r="A16" s="51" t="s">
        <v>24</v>
      </c>
      <c r="B16" s="52" t="s">
        <v>25</v>
      </c>
      <c r="C16" s="53">
        <f>PSV</f>
        <v>0</v>
      </c>
      <c r="D16" s="8" t="str">
        <f>Rekapitulace!A15</f>
        <v>Provoz investora</v>
      </c>
      <c r="E16" s="57"/>
      <c r="F16" s="58"/>
      <c r="G16" s="53">
        <f>Rekapitulace!I15</f>
        <v>0</v>
      </c>
    </row>
    <row r="17" spans="1:7" ht="15.75" customHeight="1">
      <c r="A17" s="51" t="s">
        <v>26</v>
      </c>
      <c r="B17" s="52" t="s">
        <v>27</v>
      </c>
      <c r="C17" s="53">
        <f>Mont</f>
        <v>0</v>
      </c>
      <c r="D17" s="8"/>
      <c r="E17" s="57"/>
      <c r="F17" s="58"/>
      <c r="G17" s="53"/>
    </row>
    <row r="18" spans="1:7" ht="15.75" customHeight="1">
      <c r="A18" s="59" t="s">
        <v>28</v>
      </c>
      <c r="B18" s="60" t="s">
        <v>29</v>
      </c>
      <c r="C18" s="53">
        <f>Dodavka</f>
        <v>0</v>
      </c>
      <c r="D18" s="8"/>
      <c r="E18" s="57"/>
      <c r="F18" s="58"/>
      <c r="G18" s="53"/>
    </row>
    <row r="19" spans="1:7" ht="15.75" customHeight="1">
      <c r="A19" s="61" t="s">
        <v>30</v>
      </c>
      <c r="B19" s="52"/>
      <c r="C19" s="53">
        <f>SUM(C15:C18)</f>
        <v>0</v>
      </c>
      <c r="D19" s="8"/>
      <c r="E19" s="57"/>
      <c r="F19" s="58"/>
      <c r="G19" s="53"/>
    </row>
    <row r="20" spans="1:7" ht="15.75" customHeight="1">
      <c r="A20" s="61"/>
      <c r="B20" s="52"/>
      <c r="C20" s="53"/>
      <c r="D20" s="8"/>
      <c r="E20" s="57"/>
      <c r="F20" s="58"/>
      <c r="G20" s="53"/>
    </row>
    <row r="21" spans="1:7" ht="15.75" customHeight="1">
      <c r="A21" s="61" t="s">
        <v>31</v>
      </c>
      <c r="B21" s="52"/>
      <c r="C21" s="53">
        <f>HZS</f>
        <v>0</v>
      </c>
      <c r="D21" s="8"/>
      <c r="E21" s="57"/>
      <c r="F21" s="58"/>
      <c r="G21" s="53"/>
    </row>
    <row r="22" spans="1:7" ht="15.75" customHeight="1">
      <c r="A22" s="62" t="s">
        <v>32</v>
      </c>
      <c r="B22" s="63"/>
      <c r="C22" s="53">
        <f>C19+C21</f>
        <v>0</v>
      </c>
      <c r="D22" s="8" t="s">
        <v>33</v>
      </c>
      <c r="E22" s="57"/>
      <c r="F22" s="58"/>
      <c r="G22" s="53">
        <f>G23-SUM(G15:G21)</f>
        <v>0</v>
      </c>
    </row>
    <row r="23" spans="1:7" ht="15.75" customHeight="1" thickBot="1">
      <c r="A23" s="208" t="s">
        <v>34</v>
      </c>
      <c r="B23" s="209"/>
      <c r="C23" s="64">
        <f>C22+G23</f>
        <v>0</v>
      </c>
      <c r="D23" s="65" t="s">
        <v>35</v>
      </c>
      <c r="E23" s="66"/>
      <c r="F23" s="67"/>
      <c r="G23" s="53">
        <f>VRN</f>
        <v>0</v>
      </c>
    </row>
    <row r="24" spans="1:7" ht="12.75">
      <c r="A24" s="68" t="s">
        <v>36</v>
      </c>
      <c r="B24" s="69"/>
      <c r="C24" s="70"/>
      <c r="D24" s="69" t="s">
        <v>37</v>
      </c>
      <c r="E24" s="69"/>
      <c r="F24" s="71" t="s">
        <v>38</v>
      </c>
      <c r="G24" s="72"/>
    </row>
    <row r="25" spans="1:7" ht="12.75">
      <c r="A25" s="62" t="s">
        <v>39</v>
      </c>
      <c r="B25" s="63"/>
      <c r="C25" s="73"/>
      <c r="D25" s="63" t="s">
        <v>39</v>
      </c>
      <c r="E25" s="74"/>
      <c r="F25" s="75" t="s">
        <v>39</v>
      </c>
      <c r="G25" s="76"/>
    </row>
    <row r="26" spans="1:7" ht="37.5" customHeight="1">
      <c r="A26" s="62" t="s">
        <v>40</v>
      </c>
      <c r="B26" s="77"/>
      <c r="C26" s="73"/>
      <c r="D26" s="63" t="s">
        <v>40</v>
      </c>
      <c r="E26" s="74"/>
      <c r="F26" s="75" t="s">
        <v>40</v>
      </c>
      <c r="G26" s="76"/>
    </row>
    <row r="27" spans="1:7" ht="12.75">
      <c r="A27" s="62"/>
      <c r="B27" s="78"/>
      <c r="C27" s="73"/>
      <c r="D27" s="63"/>
      <c r="E27" s="74"/>
      <c r="F27" s="75"/>
      <c r="G27" s="76"/>
    </row>
    <row r="28" spans="1:7" ht="12.75">
      <c r="A28" s="62" t="s">
        <v>41</v>
      </c>
      <c r="B28" s="63"/>
      <c r="C28" s="73"/>
      <c r="D28" s="75" t="s">
        <v>42</v>
      </c>
      <c r="E28" s="73"/>
      <c r="F28" s="79" t="s">
        <v>42</v>
      </c>
      <c r="G28" s="76"/>
    </row>
    <row r="29" spans="1:7" ht="69" customHeight="1">
      <c r="A29" s="62"/>
      <c r="B29" s="63"/>
      <c r="C29" s="80"/>
      <c r="D29" s="81"/>
      <c r="E29" s="80"/>
      <c r="F29" s="63"/>
      <c r="G29" s="76"/>
    </row>
    <row r="30" spans="1:7" ht="12.75">
      <c r="A30" s="82" t="s">
        <v>43</v>
      </c>
      <c r="B30" s="83"/>
      <c r="C30" s="84">
        <v>21</v>
      </c>
      <c r="D30" s="83" t="s">
        <v>44</v>
      </c>
      <c r="E30" s="85"/>
      <c r="F30" s="200">
        <f>C23-F32</f>
        <v>0</v>
      </c>
      <c r="G30" s="201"/>
    </row>
    <row r="31" spans="1:7" ht="12.75">
      <c r="A31" s="82" t="s">
        <v>45</v>
      </c>
      <c r="B31" s="83"/>
      <c r="C31" s="84">
        <f>SazbaDPH1</f>
        <v>21</v>
      </c>
      <c r="D31" s="83" t="s">
        <v>46</v>
      </c>
      <c r="E31" s="85"/>
      <c r="F31" s="200">
        <f>ROUND(PRODUCT(F30,C31/100),0)</f>
        <v>0</v>
      </c>
      <c r="G31" s="201"/>
    </row>
    <row r="32" spans="1:7" ht="12.75">
      <c r="A32" s="82" t="s">
        <v>43</v>
      </c>
      <c r="B32" s="83"/>
      <c r="C32" s="84">
        <v>0</v>
      </c>
      <c r="D32" s="83" t="s">
        <v>46</v>
      </c>
      <c r="E32" s="85"/>
      <c r="F32" s="200">
        <v>0</v>
      </c>
      <c r="G32" s="201"/>
    </row>
    <row r="33" spans="1:7" ht="12.75">
      <c r="A33" s="82" t="s">
        <v>45</v>
      </c>
      <c r="B33" s="86"/>
      <c r="C33" s="87">
        <f>SazbaDPH2</f>
        <v>0</v>
      </c>
      <c r="D33" s="83" t="s">
        <v>46</v>
      </c>
      <c r="E33" s="58"/>
      <c r="F33" s="200">
        <f>ROUND(PRODUCT(F32,C33/100),0)</f>
        <v>0</v>
      </c>
      <c r="G33" s="201"/>
    </row>
    <row r="34" spans="1:7" s="91" customFormat="1" ht="19.5" customHeight="1" thickBot="1">
      <c r="A34" s="88" t="s">
        <v>47</v>
      </c>
      <c r="B34" s="89"/>
      <c r="C34" s="89"/>
      <c r="D34" s="89"/>
      <c r="E34" s="90"/>
      <c r="F34" s="202">
        <f>ROUND(SUM(F30:F33),0)</f>
        <v>0</v>
      </c>
      <c r="G34" s="203"/>
    </row>
    <row r="36" spans="1:8" ht="12.75">
      <c r="A36" s="92" t="s">
        <v>48</v>
      </c>
      <c r="B36" s="92"/>
      <c r="C36" s="92"/>
      <c r="D36" s="92"/>
      <c r="E36" s="92"/>
      <c r="F36" s="92"/>
      <c r="G36" s="92"/>
      <c r="H36" t="s">
        <v>6</v>
      </c>
    </row>
    <row r="37" spans="1:8" ht="14.25" customHeight="1">
      <c r="A37" s="92"/>
      <c r="B37" s="204"/>
      <c r="C37" s="204"/>
      <c r="D37" s="204"/>
      <c r="E37" s="204"/>
      <c r="F37" s="204"/>
      <c r="G37" s="204"/>
      <c r="H37" t="s">
        <v>6</v>
      </c>
    </row>
    <row r="38" spans="1:8" ht="12.75" customHeight="1">
      <c r="A38" s="93"/>
      <c r="B38" s="204"/>
      <c r="C38" s="204"/>
      <c r="D38" s="204"/>
      <c r="E38" s="204"/>
      <c r="F38" s="204"/>
      <c r="G38" s="204"/>
      <c r="H38" t="s">
        <v>6</v>
      </c>
    </row>
    <row r="39" spans="1:8" ht="12.75">
      <c r="A39" s="93"/>
      <c r="B39" s="204"/>
      <c r="C39" s="204"/>
      <c r="D39" s="204"/>
      <c r="E39" s="204"/>
      <c r="F39" s="204"/>
      <c r="G39" s="204"/>
      <c r="H39" t="s">
        <v>6</v>
      </c>
    </row>
    <row r="40" spans="1:8" ht="12.75">
      <c r="A40" s="93"/>
      <c r="B40" s="204"/>
      <c r="C40" s="204"/>
      <c r="D40" s="204"/>
      <c r="E40" s="204"/>
      <c r="F40" s="204"/>
      <c r="G40" s="204"/>
      <c r="H40" t="s">
        <v>6</v>
      </c>
    </row>
    <row r="41" spans="1:8" ht="12.75">
      <c r="A41" s="93"/>
      <c r="B41" s="204"/>
      <c r="C41" s="204"/>
      <c r="D41" s="204"/>
      <c r="E41" s="204"/>
      <c r="F41" s="204"/>
      <c r="G41" s="204"/>
      <c r="H41" t="s">
        <v>6</v>
      </c>
    </row>
    <row r="42" spans="1:8" ht="12.75">
      <c r="A42" s="93"/>
      <c r="B42" s="204"/>
      <c r="C42" s="204"/>
      <c r="D42" s="204"/>
      <c r="E42" s="204"/>
      <c r="F42" s="204"/>
      <c r="G42" s="204"/>
      <c r="H42" t="s">
        <v>6</v>
      </c>
    </row>
    <row r="43" spans="1:8" ht="12.75">
      <c r="A43" s="93"/>
      <c r="B43" s="204"/>
      <c r="C43" s="204"/>
      <c r="D43" s="204"/>
      <c r="E43" s="204"/>
      <c r="F43" s="204"/>
      <c r="G43" s="204"/>
      <c r="H43" t="s">
        <v>6</v>
      </c>
    </row>
    <row r="44" spans="1:8" ht="88.5" customHeight="1">
      <c r="A44" s="93"/>
      <c r="B44" s="204"/>
      <c r="C44" s="204"/>
      <c r="D44" s="204"/>
      <c r="E44" s="204"/>
      <c r="F44" s="204"/>
      <c r="G44" s="204"/>
      <c r="H44" t="s">
        <v>6</v>
      </c>
    </row>
    <row r="45" spans="1:8" ht="213.75" customHeight="1">
      <c r="A45" s="93"/>
      <c r="B45" s="204"/>
      <c r="C45" s="204"/>
      <c r="D45" s="204"/>
      <c r="E45" s="204"/>
      <c r="F45" s="204"/>
      <c r="G45" s="204"/>
      <c r="H45" t="s">
        <v>6</v>
      </c>
    </row>
    <row r="46" spans="2:7" ht="12.75">
      <c r="B46" s="199"/>
      <c r="C46" s="199"/>
      <c r="D46" s="199"/>
      <c r="E46" s="199"/>
      <c r="F46" s="199"/>
      <c r="G46" s="199"/>
    </row>
    <row r="47" spans="2:7" ht="12.75">
      <c r="B47" s="199"/>
      <c r="C47" s="199"/>
      <c r="D47" s="199"/>
      <c r="E47" s="199"/>
      <c r="F47" s="199"/>
      <c r="G47" s="199"/>
    </row>
    <row r="48" spans="2:7" ht="12.75">
      <c r="B48" s="199"/>
      <c r="C48" s="199"/>
      <c r="D48" s="199"/>
      <c r="E48" s="199"/>
      <c r="F48" s="199"/>
      <c r="G48" s="199"/>
    </row>
    <row r="49" spans="2:7" ht="12.75">
      <c r="B49" s="199"/>
      <c r="C49" s="199"/>
      <c r="D49" s="199"/>
      <c r="E49" s="199"/>
      <c r="F49" s="199"/>
      <c r="G49" s="199"/>
    </row>
    <row r="50" spans="2:7" ht="12.75">
      <c r="B50" s="199"/>
      <c r="C50" s="199"/>
      <c r="D50" s="199"/>
      <c r="E50" s="199"/>
      <c r="F50" s="199"/>
      <c r="G50" s="199"/>
    </row>
    <row r="51" spans="2:7" ht="12.75">
      <c r="B51" s="199"/>
      <c r="C51" s="199"/>
      <c r="D51" s="199"/>
      <c r="E51" s="199"/>
      <c r="F51" s="199"/>
      <c r="G51" s="199"/>
    </row>
    <row r="52" spans="2:7" ht="12.75">
      <c r="B52" s="199"/>
      <c r="C52" s="199"/>
      <c r="D52" s="199"/>
      <c r="E52" s="199"/>
      <c r="F52" s="199"/>
      <c r="G52" s="199"/>
    </row>
    <row r="53" spans="2:7" ht="12.75">
      <c r="B53" s="199"/>
      <c r="C53" s="199"/>
      <c r="D53" s="199"/>
      <c r="E53" s="199"/>
      <c r="F53" s="199"/>
      <c r="G53" s="199"/>
    </row>
    <row r="54" spans="2:7" ht="12.75">
      <c r="B54" s="199"/>
      <c r="C54" s="199"/>
      <c r="D54" s="199"/>
      <c r="E54" s="199"/>
      <c r="F54" s="199"/>
      <c r="G54" s="199"/>
    </row>
    <row r="55" spans="2:7" ht="12.75">
      <c r="B55" s="199"/>
      <c r="C55" s="199"/>
      <c r="D55" s="199"/>
      <c r="E55" s="199"/>
      <c r="F55" s="199"/>
      <c r="G55" s="199"/>
    </row>
  </sheetData>
  <sheetProtection/>
  <mergeCells count="22">
    <mergeCell ref="C8:E8"/>
    <mergeCell ref="C9:E9"/>
    <mergeCell ref="C10:E10"/>
    <mergeCell ref="C12:E12"/>
    <mergeCell ref="A23:B23"/>
    <mergeCell ref="C11:E11"/>
    <mergeCell ref="F30:G30"/>
    <mergeCell ref="F31:G31"/>
    <mergeCell ref="F32:G32"/>
    <mergeCell ref="F33:G33"/>
    <mergeCell ref="F34:G34"/>
    <mergeCell ref="B37:G45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67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1" t="s">
        <v>49</v>
      </c>
      <c r="B1" s="212"/>
      <c r="C1" s="94" t="str">
        <f>CONCATENATE(cislostavby," ",nazevstavby)</f>
        <v> Renovace terasového schodiště v budově MZE Chrudim</v>
      </c>
      <c r="D1" s="95"/>
      <c r="E1" s="96"/>
      <c r="F1" s="95"/>
      <c r="G1" s="97" t="s">
        <v>50</v>
      </c>
      <c r="H1" s="98"/>
      <c r="I1" s="99"/>
    </row>
    <row r="2" spans="1:9" ht="13.5" thickBot="1">
      <c r="A2" s="213" t="s">
        <v>51</v>
      </c>
      <c r="B2" s="214"/>
      <c r="C2" s="100" t="str">
        <f>CONCATENATE(cisloobjektu," ",nazevobjektu)</f>
        <v>1 Stavební část</v>
      </c>
      <c r="D2" s="101"/>
      <c r="E2" s="102"/>
      <c r="F2" s="101"/>
      <c r="G2" s="215" t="s">
        <v>78</v>
      </c>
      <c r="H2" s="216"/>
      <c r="I2" s="217"/>
    </row>
    <row r="3" spans="1:9" ht="13.5" thickTop="1">
      <c r="A3" s="74"/>
      <c r="B3" s="74"/>
      <c r="C3" s="74"/>
      <c r="D3" s="74"/>
      <c r="E3" s="74"/>
      <c r="F3" s="63"/>
      <c r="G3" s="74"/>
      <c r="H3" s="74"/>
      <c r="I3" s="74"/>
    </row>
    <row r="4" spans="1:9" ht="19.5" customHeight="1">
      <c r="A4" s="103" t="s">
        <v>52</v>
      </c>
      <c r="B4" s="104"/>
      <c r="C4" s="104"/>
      <c r="D4" s="104"/>
      <c r="E4" s="105"/>
      <c r="F4" s="104"/>
      <c r="G4" s="104"/>
      <c r="H4" s="104"/>
      <c r="I4" s="104"/>
    </row>
    <row r="5" spans="1:9" ht="13.5" thickBot="1">
      <c r="A5" s="74"/>
      <c r="B5" s="74"/>
      <c r="C5" s="74"/>
      <c r="D5" s="74"/>
      <c r="E5" s="74"/>
      <c r="F5" s="74"/>
      <c r="G5" s="74"/>
      <c r="H5" s="74"/>
      <c r="I5" s="74"/>
    </row>
    <row r="6" spans="1:9" s="32" customFormat="1" ht="13.5" thickBot="1">
      <c r="A6" s="106"/>
      <c r="B6" s="107" t="s">
        <v>53</v>
      </c>
      <c r="C6" s="107"/>
      <c r="D6" s="108"/>
      <c r="E6" s="109" t="s">
        <v>54</v>
      </c>
      <c r="F6" s="110" t="s">
        <v>55</v>
      </c>
      <c r="G6" s="110" t="s">
        <v>56</v>
      </c>
      <c r="H6" s="110" t="s">
        <v>57</v>
      </c>
      <c r="I6" s="111" t="s">
        <v>31</v>
      </c>
    </row>
    <row r="7" spans="1:9" s="32" customFormat="1" ht="12.75">
      <c r="A7" s="192" t="str">
        <f>Položky!B7</f>
        <v>9</v>
      </c>
      <c r="B7" s="112" t="str">
        <f>Položky!C7</f>
        <v>Ostatní konstrukce a práce</v>
      </c>
      <c r="C7" s="63"/>
      <c r="D7" s="113"/>
      <c r="E7" s="193">
        <f>Položky!G40</f>
        <v>0</v>
      </c>
      <c r="F7" s="194">
        <f>Položky!BB40</f>
        <v>0</v>
      </c>
      <c r="G7" s="194">
        <f>Položky!BC40</f>
        <v>0</v>
      </c>
      <c r="H7" s="194">
        <f>Položky!BD40</f>
        <v>0</v>
      </c>
      <c r="I7" s="195">
        <f>Položky!BE40</f>
        <v>0</v>
      </c>
    </row>
    <row r="8" spans="1:9" s="32" customFormat="1" ht="13.5" thickBot="1">
      <c r="A8" s="192" t="str">
        <f>Položky!B41</f>
        <v>94</v>
      </c>
      <c r="B8" s="112" t="str">
        <f>Položky!C41</f>
        <v>Lešení a stavební výtahy</v>
      </c>
      <c r="C8" s="63"/>
      <c r="D8" s="113"/>
      <c r="E8" s="193">
        <f>Položky!G45</f>
        <v>0</v>
      </c>
      <c r="F8" s="194">
        <f>Položky!BB45</f>
        <v>0</v>
      </c>
      <c r="G8" s="194">
        <f>Položky!BC45</f>
        <v>0</v>
      </c>
      <c r="H8" s="194">
        <f>Položky!BD45</f>
        <v>0</v>
      </c>
      <c r="I8" s="195">
        <f>Položky!BE45</f>
        <v>0</v>
      </c>
    </row>
    <row r="9" spans="1:9" s="120" customFormat="1" ht="13.5" thickBot="1">
      <c r="A9" s="114"/>
      <c r="B9" s="115" t="s">
        <v>58</v>
      </c>
      <c r="C9" s="115"/>
      <c r="D9" s="116"/>
      <c r="E9" s="117">
        <f>SUM(E7:E8)</f>
        <v>0</v>
      </c>
      <c r="F9" s="118">
        <f>SUM(F7:F8)</f>
        <v>0</v>
      </c>
      <c r="G9" s="118">
        <f>SUM(G7:G8)</f>
        <v>0</v>
      </c>
      <c r="H9" s="118">
        <f>SUM(H7:H8)</f>
        <v>0</v>
      </c>
      <c r="I9" s="119">
        <f>SUM(I7:I8)</f>
        <v>0</v>
      </c>
    </row>
    <row r="10" spans="1:9" ht="12.75">
      <c r="A10" s="63"/>
      <c r="B10" s="63"/>
      <c r="C10" s="63"/>
      <c r="D10" s="63"/>
      <c r="E10" s="63"/>
      <c r="F10" s="63"/>
      <c r="G10" s="63"/>
      <c r="H10" s="63"/>
      <c r="I10" s="63"/>
    </row>
    <row r="11" spans="1:57" ht="19.5" customHeight="1">
      <c r="A11" s="104" t="s">
        <v>59</v>
      </c>
      <c r="B11" s="104"/>
      <c r="C11" s="104"/>
      <c r="D11" s="104"/>
      <c r="E11" s="104"/>
      <c r="F11" s="104"/>
      <c r="G11" s="121"/>
      <c r="H11" s="104"/>
      <c r="I11" s="104"/>
      <c r="BA11" s="38"/>
      <c r="BB11" s="38"/>
      <c r="BC11" s="38"/>
      <c r="BD11" s="38"/>
      <c r="BE11" s="38"/>
    </row>
    <row r="12" spans="1:9" ht="13.5" thickBot="1">
      <c r="A12" s="74"/>
      <c r="B12" s="74"/>
      <c r="C12" s="74"/>
      <c r="D12" s="74"/>
      <c r="E12" s="74"/>
      <c r="F12" s="74"/>
      <c r="G12" s="74"/>
      <c r="H12" s="74"/>
      <c r="I12" s="74"/>
    </row>
    <row r="13" spans="1:9" ht="12.75">
      <c r="A13" s="68" t="s">
        <v>60</v>
      </c>
      <c r="B13" s="69"/>
      <c r="C13" s="69"/>
      <c r="D13" s="122"/>
      <c r="E13" s="123" t="s">
        <v>61</v>
      </c>
      <c r="F13" s="124" t="s">
        <v>62</v>
      </c>
      <c r="G13" s="125" t="s">
        <v>63</v>
      </c>
      <c r="H13" s="126"/>
      <c r="I13" s="127" t="s">
        <v>61</v>
      </c>
    </row>
    <row r="14" spans="1:53" ht="12.75">
      <c r="A14" s="61" t="s">
        <v>89</v>
      </c>
      <c r="B14" s="52"/>
      <c r="C14" s="52"/>
      <c r="D14" s="128"/>
      <c r="E14" s="129">
        <v>0</v>
      </c>
      <c r="F14" s="130">
        <v>2</v>
      </c>
      <c r="G14" s="131">
        <f>CHOOSE(BA14+1,HSV+PSV,HSV+PSV+Mont,HSV+PSV+Dodavka+Mont,HSV,PSV,Mont,Dodavka,Mont+Dodavka,0)</f>
        <v>0</v>
      </c>
      <c r="H14" s="132"/>
      <c r="I14" s="133">
        <f>E14+F14*G14/100</f>
        <v>0</v>
      </c>
      <c r="BA14">
        <v>2</v>
      </c>
    </row>
    <row r="15" spans="1:53" ht="12.75">
      <c r="A15" s="61" t="s">
        <v>90</v>
      </c>
      <c r="B15" s="52"/>
      <c r="C15" s="52"/>
      <c r="D15" s="128"/>
      <c r="E15" s="129">
        <v>0</v>
      </c>
      <c r="F15" s="130">
        <v>0.5</v>
      </c>
      <c r="G15" s="131">
        <f>CHOOSE(BA15+1,HSV+PSV,HSV+PSV+Mont,HSV+PSV+Dodavka+Mont,HSV,PSV,Mont,Dodavka,Mont+Dodavka,0)</f>
        <v>0</v>
      </c>
      <c r="H15" s="132"/>
      <c r="I15" s="133">
        <f>E15+F15*G15/100</f>
        <v>0</v>
      </c>
      <c r="BA15">
        <v>2</v>
      </c>
    </row>
    <row r="16" spans="1:9" ht="13.5" thickBot="1">
      <c r="A16" s="134"/>
      <c r="B16" s="135" t="s">
        <v>64</v>
      </c>
      <c r="C16" s="136"/>
      <c r="D16" s="137"/>
      <c r="E16" s="138"/>
      <c r="F16" s="139"/>
      <c r="G16" s="139"/>
      <c r="H16" s="218">
        <f>SUM(I14:I15)</f>
        <v>0</v>
      </c>
      <c r="I16" s="219"/>
    </row>
    <row r="18" spans="2:9" ht="12.75">
      <c r="B18" s="120"/>
      <c r="F18" s="140"/>
      <c r="G18" s="141"/>
      <c r="H18" s="141"/>
      <c r="I18" s="142"/>
    </row>
    <row r="19" spans="6:9" ht="12.75">
      <c r="F19" s="140"/>
      <c r="G19" s="141"/>
      <c r="H19" s="141"/>
      <c r="I19" s="142"/>
    </row>
    <row r="20" spans="6:9" ht="12.75">
      <c r="F20" s="140"/>
      <c r="G20" s="141"/>
      <c r="H20" s="141"/>
      <c r="I20" s="142"/>
    </row>
    <row r="21" spans="6:9" ht="12.75">
      <c r="F21" s="140"/>
      <c r="G21" s="141"/>
      <c r="H21" s="141"/>
      <c r="I21" s="142"/>
    </row>
    <row r="22" spans="6:9" ht="12.75">
      <c r="F22" s="140"/>
      <c r="G22" s="141"/>
      <c r="H22" s="141"/>
      <c r="I22" s="142"/>
    </row>
    <row r="23" spans="6:9" ht="12.75">
      <c r="F23" s="140"/>
      <c r="G23" s="141"/>
      <c r="H23" s="141"/>
      <c r="I23" s="142"/>
    </row>
    <row r="24" spans="6:9" ht="12.75">
      <c r="F24" s="140"/>
      <c r="G24" s="141"/>
      <c r="H24" s="141"/>
      <c r="I24" s="142"/>
    </row>
    <row r="25" spans="6:9" ht="12.75">
      <c r="F25" s="140"/>
      <c r="G25" s="141"/>
      <c r="H25" s="141"/>
      <c r="I25" s="142"/>
    </row>
    <row r="26" spans="6:9" ht="12.75">
      <c r="F26" s="140"/>
      <c r="G26" s="141"/>
      <c r="H26" s="141"/>
      <c r="I26" s="142"/>
    </row>
    <row r="27" spans="6:9" ht="12.75">
      <c r="F27" s="140"/>
      <c r="G27" s="141"/>
      <c r="H27" s="141"/>
      <c r="I27" s="142"/>
    </row>
    <row r="28" spans="6:9" ht="12.75">
      <c r="F28" s="140"/>
      <c r="G28" s="141"/>
      <c r="H28" s="141"/>
      <c r="I28" s="142"/>
    </row>
    <row r="29" spans="6:9" ht="12.75">
      <c r="F29" s="140"/>
      <c r="G29" s="141"/>
      <c r="H29" s="141"/>
      <c r="I29" s="142"/>
    </row>
    <row r="30" spans="6:9" ht="12.75">
      <c r="F30" s="140"/>
      <c r="G30" s="141"/>
      <c r="H30" s="141"/>
      <c r="I30" s="142"/>
    </row>
    <row r="31" spans="6:9" ht="12.75">
      <c r="F31" s="140"/>
      <c r="G31" s="141"/>
      <c r="H31" s="141"/>
      <c r="I31" s="142"/>
    </row>
    <row r="32" spans="6:9" ht="12.75">
      <c r="F32" s="140"/>
      <c r="G32" s="141"/>
      <c r="H32" s="141"/>
      <c r="I32" s="142"/>
    </row>
    <row r="33" spans="6:9" ht="12.75">
      <c r="F33" s="140"/>
      <c r="G33" s="141"/>
      <c r="H33" s="141"/>
      <c r="I33" s="142"/>
    </row>
    <row r="34" spans="6:9" ht="12.75">
      <c r="F34" s="140"/>
      <c r="G34" s="141"/>
      <c r="H34" s="141"/>
      <c r="I34" s="142"/>
    </row>
    <row r="35" spans="6:9" ht="12.75">
      <c r="F35" s="140"/>
      <c r="G35" s="141"/>
      <c r="H35" s="141"/>
      <c r="I35" s="142"/>
    </row>
    <row r="36" spans="6:9" ht="12.75">
      <c r="F36" s="140"/>
      <c r="G36" s="141"/>
      <c r="H36" s="141"/>
      <c r="I36" s="142"/>
    </row>
    <row r="37" spans="6:9" ht="12.75">
      <c r="F37" s="140"/>
      <c r="G37" s="141"/>
      <c r="H37" s="141"/>
      <c r="I37" s="142"/>
    </row>
    <row r="38" spans="6:9" ht="12.75">
      <c r="F38" s="140"/>
      <c r="G38" s="141"/>
      <c r="H38" s="141"/>
      <c r="I38" s="142"/>
    </row>
    <row r="39" spans="6:9" ht="12.75">
      <c r="F39" s="140"/>
      <c r="G39" s="141"/>
      <c r="H39" s="141"/>
      <c r="I39" s="142"/>
    </row>
    <row r="40" spans="6:9" ht="12.75">
      <c r="F40" s="140"/>
      <c r="G40" s="141"/>
      <c r="H40" s="141"/>
      <c r="I40" s="142"/>
    </row>
    <row r="41" spans="6:9" ht="12.75">
      <c r="F41" s="140"/>
      <c r="G41" s="141"/>
      <c r="H41" s="141"/>
      <c r="I41" s="142"/>
    </row>
    <row r="42" spans="6:9" ht="12.75">
      <c r="F42" s="140"/>
      <c r="G42" s="141"/>
      <c r="H42" s="141"/>
      <c r="I42" s="142"/>
    </row>
    <row r="43" spans="6:9" ht="12.75">
      <c r="F43" s="140"/>
      <c r="G43" s="141"/>
      <c r="H43" s="141"/>
      <c r="I43" s="142"/>
    </row>
    <row r="44" spans="6:9" ht="12.75">
      <c r="F44" s="140"/>
      <c r="G44" s="141"/>
      <c r="H44" s="141"/>
      <c r="I44" s="142"/>
    </row>
    <row r="45" spans="6:9" ht="12.75">
      <c r="F45" s="140"/>
      <c r="G45" s="141"/>
      <c r="H45" s="141"/>
      <c r="I45" s="142"/>
    </row>
    <row r="46" spans="6:9" ht="12.75">
      <c r="F46" s="140"/>
      <c r="G46" s="141"/>
      <c r="H46" s="141"/>
      <c r="I46" s="142"/>
    </row>
    <row r="47" spans="6:9" ht="12.75">
      <c r="F47" s="140"/>
      <c r="G47" s="141"/>
      <c r="H47" s="141"/>
      <c r="I47" s="142"/>
    </row>
    <row r="48" spans="6:9" ht="12.75">
      <c r="F48" s="140"/>
      <c r="G48" s="141"/>
      <c r="H48" s="141"/>
      <c r="I48" s="142"/>
    </row>
    <row r="49" spans="6:9" ht="12.75">
      <c r="F49" s="140"/>
      <c r="G49" s="141"/>
      <c r="H49" s="141"/>
      <c r="I49" s="142"/>
    </row>
    <row r="50" spans="6:9" ht="12.75">
      <c r="F50" s="140"/>
      <c r="G50" s="141"/>
      <c r="H50" s="141"/>
      <c r="I50" s="142"/>
    </row>
    <row r="51" spans="6:9" ht="12.75">
      <c r="F51" s="140"/>
      <c r="G51" s="141"/>
      <c r="H51" s="141"/>
      <c r="I51" s="142"/>
    </row>
    <row r="52" spans="6:9" ht="12.75">
      <c r="F52" s="140"/>
      <c r="G52" s="141"/>
      <c r="H52" s="141"/>
      <c r="I52" s="142"/>
    </row>
    <row r="53" spans="6:9" ht="12.75">
      <c r="F53" s="140"/>
      <c r="G53" s="141"/>
      <c r="H53" s="141"/>
      <c r="I53" s="142"/>
    </row>
    <row r="54" spans="6:9" ht="12.75">
      <c r="F54" s="140"/>
      <c r="G54" s="141"/>
      <c r="H54" s="141"/>
      <c r="I54" s="142"/>
    </row>
    <row r="55" spans="6:9" ht="12.75">
      <c r="F55" s="140"/>
      <c r="G55" s="141"/>
      <c r="H55" s="141"/>
      <c r="I55" s="142"/>
    </row>
    <row r="56" spans="6:9" ht="12.75">
      <c r="F56" s="140"/>
      <c r="G56" s="141"/>
      <c r="H56" s="141"/>
      <c r="I56" s="142"/>
    </row>
    <row r="57" spans="6:9" ht="12.75">
      <c r="F57" s="140"/>
      <c r="G57" s="141"/>
      <c r="H57" s="141"/>
      <c r="I57" s="142"/>
    </row>
    <row r="58" spans="6:9" ht="12.75">
      <c r="F58" s="140"/>
      <c r="G58" s="141"/>
      <c r="H58" s="141"/>
      <c r="I58" s="142"/>
    </row>
    <row r="59" spans="6:9" ht="12.75">
      <c r="F59" s="140"/>
      <c r="G59" s="141"/>
      <c r="H59" s="141"/>
      <c r="I59" s="142"/>
    </row>
    <row r="60" spans="6:9" ht="12.75">
      <c r="F60" s="140"/>
      <c r="G60" s="141"/>
      <c r="H60" s="141"/>
      <c r="I60" s="142"/>
    </row>
    <row r="61" spans="6:9" ht="12.75">
      <c r="F61" s="140"/>
      <c r="G61" s="141"/>
      <c r="H61" s="141"/>
      <c r="I61" s="142"/>
    </row>
    <row r="62" spans="6:9" ht="12.75">
      <c r="F62" s="140"/>
      <c r="G62" s="141"/>
      <c r="H62" s="141"/>
      <c r="I62" s="142"/>
    </row>
    <row r="63" spans="6:9" ht="12.75">
      <c r="F63" s="140"/>
      <c r="G63" s="141"/>
      <c r="H63" s="141"/>
      <c r="I63" s="142"/>
    </row>
    <row r="64" spans="6:9" ht="12.75">
      <c r="F64" s="140"/>
      <c r="G64" s="141"/>
      <c r="H64" s="141"/>
      <c r="I64" s="142"/>
    </row>
    <row r="65" spans="6:9" ht="12.75">
      <c r="F65" s="140"/>
      <c r="G65" s="141"/>
      <c r="H65" s="141"/>
      <c r="I65" s="142"/>
    </row>
    <row r="66" spans="6:9" ht="12.75">
      <c r="F66" s="140"/>
      <c r="G66" s="141"/>
      <c r="H66" s="141"/>
      <c r="I66" s="142"/>
    </row>
    <row r="67" spans="6:9" ht="12.75">
      <c r="F67" s="140"/>
      <c r="G67" s="141"/>
      <c r="H67" s="141"/>
      <c r="I67" s="142"/>
    </row>
  </sheetData>
  <sheetProtection/>
  <mergeCells count="4">
    <mergeCell ref="A1:B1"/>
    <mergeCell ref="A2:B2"/>
    <mergeCell ref="G2:I2"/>
    <mergeCell ref="H16:I1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14"/>
  <sheetViews>
    <sheetView showGridLines="0" showZeros="0" tabSelected="1" zoomScale="110" zoomScaleNormal="110" zoomScalePageLayoutView="0" workbookViewId="0" topLeftCell="A4">
      <selection activeCell="G41" sqref="G41"/>
    </sheetView>
  </sheetViews>
  <sheetFormatPr defaultColWidth="9.00390625" defaultRowHeight="12.75"/>
  <cols>
    <col min="1" max="1" width="4.375" style="143" customWidth="1"/>
    <col min="2" max="2" width="11.625" style="143" customWidth="1"/>
    <col min="3" max="3" width="40.375" style="143" customWidth="1"/>
    <col min="4" max="4" width="5.625" style="143" customWidth="1"/>
    <col min="5" max="5" width="8.625" style="186" customWidth="1"/>
    <col min="6" max="6" width="9.875" style="143" customWidth="1"/>
    <col min="7" max="7" width="13.875" style="143" customWidth="1"/>
    <col min="8" max="11" width="9.125" style="143" customWidth="1"/>
    <col min="12" max="12" width="75.375" style="143" customWidth="1"/>
    <col min="13" max="13" width="45.25390625" style="143" customWidth="1"/>
    <col min="14" max="16384" width="9.125" style="143" customWidth="1"/>
  </cols>
  <sheetData>
    <row r="1" spans="1:7" ht="15.75">
      <c r="A1" s="223" t="s">
        <v>65</v>
      </c>
      <c r="B1" s="223"/>
      <c r="C1" s="223"/>
      <c r="D1" s="223"/>
      <c r="E1" s="223"/>
      <c r="F1" s="223"/>
      <c r="G1" s="223"/>
    </row>
    <row r="2" spans="1:7" ht="14.25" customHeight="1" thickBot="1">
      <c r="A2" s="144"/>
      <c r="B2" s="145"/>
      <c r="C2" s="146"/>
      <c r="D2" s="146"/>
      <c r="E2" s="147"/>
      <c r="F2" s="146"/>
      <c r="G2" s="146"/>
    </row>
    <row r="3" spans="1:7" ht="13.5" thickTop="1">
      <c r="A3" s="211" t="s">
        <v>49</v>
      </c>
      <c r="B3" s="212"/>
      <c r="C3" s="94" t="str">
        <f>CONCATENATE(cislostavby," ",nazevstavby)</f>
        <v> Renovace terasového schodiště v budově MZE Chrudim</v>
      </c>
      <c r="D3" s="95"/>
      <c r="E3" s="148" t="s">
        <v>66</v>
      </c>
      <c r="F3" s="149">
        <f>Rekapitulace!H1</f>
        <v>0</v>
      </c>
      <c r="G3" s="150"/>
    </row>
    <row r="4" spans="1:7" ht="13.5" thickBot="1">
      <c r="A4" s="224" t="s">
        <v>51</v>
      </c>
      <c r="B4" s="214"/>
      <c r="C4" s="100" t="str">
        <f>CONCATENATE(cisloobjektu," ",nazevobjektu)</f>
        <v>1 Stavební část</v>
      </c>
      <c r="D4" s="101"/>
      <c r="E4" s="225" t="str">
        <f>Rekapitulace!G2</f>
        <v>Stavební část - výchozí rozpočet</v>
      </c>
      <c r="F4" s="226"/>
      <c r="G4" s="227"/>
    </row>
    <row r="5" spans="1:7" ht="13.5" thickTop="1">
      <c r="A5" s="151"/>
      <c r="B5" s="144"/>
      <c r="C5" s="144"/>
      <c r="D5" s="144"/>
      <c r="E5" s="152"/>
      <c r="F5" s="144"/>
      <c r="G5" s="153"/>
    </row>
    <row r="6" spans="1:7" ht="12.75">
      <c r="A6" s="154" t="s">
        <v>67</v>
      </c>
      <c r="B6" s="155" t="s">
        <v>68</v>
      </c>
      <c r="C6" s="155" t="s">
        <v>69</v>
      </c>
      <c r="D6" s="155" t="s">
        <v>70</v>
      </c>
      <c r="E6" s="156" t="s">
        <v>71</v>
      </c>
      <c r="F6" s="155" t="s">
        <v>72</v>
      </c>
      <c r="G6" s="157" t="s">
        <v>73</v>
      </c>
    </row>
    <row r="7" spans="1:15" ht="12.75">
      <c r="A7" s="158" t="s">
        <v>74</v>
      </c>
      <c r="B7" s="159" t="s">
        <v>80</v>
      </c>
      <c r="C7" s="160" t="s">
        <v>114</v>
      </c>
      <c r="D7" s="161"/>
      <c r="E7" s="162"/>
      <c r="F7" s="162"/>
      <c r="G7" s="163"/>
      <c r="H7" s="164"/>
      <c r="I7" s="164"/>
      <c r="O7" s="165">
        <v>1</v>
      </c>
    </row>
    <row r="8" spans="1:15" ht="12.75">
      <c r="A8" s="166">
        <v>1</v>
      </c>
      <c r="B8" s="167" t="s">
        <v>81</v>
      </c>
      <c r="C8" s="168" t="s">
        <v>94</v>
      </c>
      <c r="D8" s="169" t="s">
        <v>79</v>
      </c>
      <c r="E8" s="170">
        <v>94.4</v>
      </c>
      <c r="F8" s="170"/>
      <c r="G8" s="171">
        <f>E8*F8</f>
        <v>0</v>
      </c>
      <c r="H8" s="164"/>
      <c r="I8" s="164"/>
      <c r="O8" s="165"/>
    </row>
    <row r="9" spans="1:15" ht="12.75">
      <c r="A9" s="173"/>
      <c r="B9" s="174"/>
      <c r="C9" s="220" t="s">
        <v>95</v>
      </c>
      <c r="D9" s="221"/>
      <c r="E9" s="221"/>
      <c r="F9" s="221"/>
      <c r="G9" s="222"/>
      <c r="H9" s="164"/>
      <c r="I9" s="164"/>
      <c r="O9" s="165"/>
    </row>
    <row r="10" spans="1:15" ht="12.75">
      <c r="A10" s="166">
        <v>2</v>
      </c>
      <c r="B10" s="167" t="s">
        <v>83</v>
      </c>
      <c r="C10" s="168" t="s">
        <v>94</v>
      </c>
      <c r="D10" s="169" t="s">
        <v>79</v>
      </c>
      <c r="E10" s="170">
        <v>58.8</v>
      </c>
      <c r="F10" s="170"/>
      <c r="G10" s="171">
        <f>E10*F10</f>
        <v>0</v>
      </c>
      <c r="H10" s="164"/>
      <c r="I10" s="164"/>
      <c r="O10" s="165"/>
    </row>
    <row r="11" spans="1:15" ht="12.75">
      <c r="A11" s="173"/>
      <c r="B11" s="174"/>
      <c r="C11" s="220" t="s">
        <v>96</v>
      </c>
      <c r="D11" s="221"/>
      <c r="E11" s="221"/>
      <c r="F11" s="221"/>
      <c r="G11" s="222"/>
      <c r="H11" s="164"/>
      <c r="I11" s="164"/>
      <c r="O11" s="165"/>
    </row>
    <row r="12" spans="1:15" ht="12.75">
      <c r="A12" s="166">
        <v>3</v>
      </c>
      <c r="B12" s="167" t="s">
        <v>85</v>
      </c>
      <c r="C12" s="168" t="s">
        <v>94</v>
      </c>
      <c r="D12" s="169" t="s">
        <v>79</v>
      </c>
      <c r="E12" s="170">
        <v>158.3</v>
      </c>
      <c r="F12" s="170"/>
      <c r="G12" s="171">
        <f>E12*F12</f>
        <v>0</v>
      </c>
      <c r="H12" s="164"/>
      <c r="I12" s="164"/>
      <c r="O12" s="165"/>
    </row>
    <row r="13" spans="1:15" ht="12.75">
      <c r="A13" s="173"/>
      <c r="B13" s="174"/>
      <c r="C13" s="220" t="s">
        <v>97</v>
      </c>
      <c r="D13" s="221"/>
      <c r="E13" s="221"/>
      <c r="F13" s="221"/>
      <c r="G13" s="222"/>
      <c r="H13" s="164"/>
      <c r="I13" s="164"/>
      <c r="O13" s="165"/>
    </row>
    <row r="14" spans="1:15" ht="12.75">
      <c r="A14" s="166">
        <v>4</v>
      </c>
      <c r="B14" s="167" t="s">
        <v>98</v>
      </c>
      <c r="C14" s="168" t="s">
        <v>107</v>
      </c>
      <c r="D14" s="169" t="s">
        <v>79</v>
      </c>
      <c r="E14" s="170">
        <v>94.4</v>
      </c>
      <c r="F14" s="170"/>
      <c r="G14" s="171">
        <f>E14*F14</f>
        <v>0</v>
      </c>
      <c r="H14" s="164"/>
      <c r="I14" s="164"/>
      <c r="O14" s="165"/>
    </row>
    <row r="15" spans="1:15" ht="12.75">
      <c r="A15" s="173"/>
      <c r="B15" s="174"/>
      <c r="C15" s="220" t="s">
        <v>95</v>
      </c>
      <c r="D15" s="221"/>
      <c r="E15" s="221"/>
      <c r="F15" s="221"/>
      <c r="G15" s="222"/>
      <c r="H15" s="164"/>
      <c r="I15" s="164"/>
      <c r="O15" s="165"/>
    </row>
    <row r="16" spans="1:15" ht="12.75">
      <c r="A16" s="166">
        <v>5</v>
      </c>
      <c r="B16" s="167" t="s">
        <v>99</v>
      </c>
      <c r="C16" s="168" t="s">
        <v>107</v>
      </c>
      <c r="D16" s="169" t="s">
        <v>79</v>
      </c>
      <c r="E16" s="170">
        <v>58.8</v>
      </c>
      <c r="F16" s="170"/>
      <c r="G16" s="171">
        <f>E16*F16</f>
        <v>0</v>
      </c>
      <c r="H16" s="164"/>
      <c r="I16" s="164"/>
      <c r="O16" s="165"/>
    </row>
    <row r="17" spans="1:15" ht="12.75">
      <c r="A17" s="173"/>
      <c r="B17" s="174"/>
      <c r="C17" s="220" t="s">
        <v>96</v>
      </c>
      <c r="D17" s="221"/>
      <c r="E17" s="221"/>
      <c r="F17" s="221"/>
      <c r="G17" s="222"/>
      <c r="H17" s="164"/>
      <c r="I17" s="164"/>
      <c r="O17" s="165"/>
    </row>
    <row r="18" spans="1:15" ht="12.75">
      <c r="A18" s="166">
        <v>6</v>
      </c>
      <c r="B18" s="167" t="s">
        <v>100</v>
      </c>
      <c r="C18" s="168" t="s">
        <v>107</v>
      </c>
      <c r="D18" s="169" t="s">
        <v>79</v>
      </c>
      <c r="E18" s="170">
        <v>158.3</v>
      </c>
      <c r="F18" s="170"/>
      <c r="G18" s="171">
        <f>E18*F18</f>
        <v>0</v>
      </c>
      <c r="H18" s="164"/>
      <c r="I18" s="164"/>
      <c r="O18" s="165"/>
    </row>
    <row r="19" spans="1:15" ht="12.75">
      <c r="A19" s="173"/>
      <c r="B19" s="174"/>
      <c r="C19" s="220" t="s">
        <v>97</v>
      </c>
      <c r="D19" s="221"/>
      <c r="E19" s="221"/>
      <c r="F19" s="221"/>
      <c r="G19" s="222"/>
      <c r="H19" s="164"/>
      <c r="I19" s="164"/>
      <c r="O19" s="165"/>
    </row>
    <row r="20" spans="1:15" ht="12.75">
      <c r="A20" s="166">
        <v>7</v>
      </c>
      <c r="B20" s="167" t="s">
        <v>101</v>
      </c>
      <c r="C20" s="168" t="s">
        <v>108</v>
      </c>
      <c r="D20" s="169" t="s">
        <v>79</v>
      </c>
      <c r="E20" s="170">
        <v>94.4</v>
      </c>
      <c r="F20" s="170"/>
      <c r="G20" s="171">
        <f>E20*F20</f>
        <v>0</v>
      </c>
      <c r="H20" s="164"/>
      <c r="I20" s="164"/>
      <c r="O20" s="165"/>
    </row>
    <row r="21" spans="1:15" ht="12.75">
      <c r="A21" s="173"/>
      <c r="B21" s="174"/>
      <c r="C21" s="220" t="s">
        <v>95</v>
      </c>
      <c r="D21" s="221"/>
      <c r="E21" s="221"/>
      <c r="F21" s="221"/>
      <c r="G21" s="222"/>
      <c r="H21" s="164"/>
      <c r="I21" s="164"/>
      <c r="O21" s="165"/>
    </row>
    <row r="22" spans="1:15" ht="12.75">
      <c r="A22" s="166">
        <v>8</v>
      </c>
      <c r="B22" s="167" t="s">
        <v>102</v>
      </c>
      <c r="C22" s="168" t="s">
        <v>108</v>
      </c>
      <c r="D22" s="169" t="s">
        <v>79</v>
      </c>
      <c r="E22" s="170">
        <v>58.8</v>
      </c>
      <c r="F22" s="170"/>
      <c r="G22" s="171">
        <f>E22*F22</f>
        <v>0</v>
      </c>
      <c r="H22" s="164"/>
      <c r="I22" s="164"/>
      <c r="O22" s="165"/>
    </row>
    <row r="23" spans="1:15" ht="12.75">
      <c r="A23" s="173"/>
      <c r="B23" s="174"/>
      <c r="C23" s="220" t="s">
        <v>96</v>
      </c>
      <c r="D23" s="221"/>
      <c r="E23" s="221"/>
      <c r="F23" s="221"/>
      <c r="G23" s="222"/>
      <c r="H23" s="164"/>
      <c r="I23" s="164"/>
      <c r="O23" s="165"/>
    </row>
    <row r="24" spans="1:15" ht="12.75">
      <c r="A24" s="166">
        <v>9</v>
      </c>
      <c r="B24" s="167" t="s">
        <v>103</v>
      </c>
      <c r="C24" s="168" t="s">
        <v>108</v>
      </c>
      <c r="D24" s="169" t="s">
        <v>79</v>
      </c>
      <c r="E24" s="170">
        <v>158.3</v>
      </c>
      <c r="F24" s="170"/>
      <c r="G24" s="171">
        <f>E24*F24</f>
        <v>0</v>
      </c>
      <c r="H24" s="164"/>
      <c r="I24" s="164"/>
      <c r="O24" s="165"/>
    </row>
    <row r="25" spans="1:15" ht="12.75">
      <c r="A25" s="173"/>
      <c r="B25" s="174"/>
      <c r="C25" s="220" t="s">
        <v>97</v>
      </c>
      <c r="D25" s="221"/>
      <c r="E25" s="221"/>
      <c r="F25" s="221"/>
      <c r="G25" s="222"/>
      <c r="H25" s="164"/>
      <c r="I25" s="164"/>
      <c r="O25" s="165"/>
    </row>
    <row r="26" spans="1:104" ht="12.75">
      <c r="A26" s="166">
        <v>10</v>
      </c>
      <c r="B26" s="167" t="s">
        <v>104</v>
      </c>
      <c r="C26" s="168" t="s">
        <v>109</v>
      </c>
      <c r="D26" s="169" t="s">
        <v>79</v>
      </c>
      <c r="E26" s="170">
        <v>94.4</v>
      </c>
      <c r="F26" s="170"/>
      <c r="G26" s="171">
        <f>E26*F26</f>
        <v>0</v>
      </c>
      <c r="O26" s="165">
        <v>2</v>
      </c>
      <c r="AA26" s="143">
        <v>12</v>
      </c>
      <c r="AB26" s="143">
        <v>0</v>
      </c>
      <c r="AC26" s="143">
        <v>776</v>
      </c>
      <c r="AZ26" s="143">
        <v>1</v>
      </c>
      <c r="BA26" s="143">
        <f>IF(AZ26=1,G26,0)</f>
        <v>0</v>
      </c>
      <c r="BB26" s="143">
        <f>IF(AZ26=2,G26,0)</f>
        <v>0</v>
      </c>
      <c r="BC26" s="143">
        <f>IF(AZ26=3,G26,0)</f>
        <v>0</v>
      </c>
      <c r="BD26" s="143">
        <f>IF(AZ26=4,G26,0)</f>
        <v>0</v>
      </c>
      <c r="BE26" s="143">
        <f>IF(AZ26=5,G26,0)</f>
        <v>0</v>
      </c>
      <c r="CA26" s="172">
        <v>12</v>
      </c>
      <c r="CB26" s="172">
        <v>0</v>
      </c>
      <c r="CZ26" s="143">
        <v>0</v>
      </c>
    </row>
    <row r="27" spans="1:15" ht="12.75">
      <c r="A27" s="173"/>
      <c r="B27" s="174"/>
      <c r="C27" s="220" t="s">
        <v>95</v>
      </c>
      <c r="D27" s="221"/>
      <c r="E27" s="221"/>
      <c r="F27" s="221"/>
      <c r="G27" s="222"/>
      <c r="L27" s="175" t="s">
        <v>82</v>
      </c>
      <c r="O27" s="165">
        <v>3</v>
      </c>
    </row>
    <row r="28" spans="1:104" ht="12.75">
      <c r="A28" s="166">
        <v>11</v>
      </c>
      <c r="B28" s="167" t="s">
        <v>105</v>
      </c>
      <c r="C28" s="168" t="s">
        <v>109</v>
      </c>
      <c r="D28" s="169" t="s">
        <v>79</v>
      </c>
      <c r="E28" s="170">
        <v>58.8</v>
      </c>
      <c r="F28" s="170"/>
      <c r="G28" s="171">
        <f>E28*F28</f>
        <v>0</v>
      </c>
      <c r="O28" s="165">
        <v>2</v>
      </c>
      <c r="AA28" s="143">
        <v>12</v>
      </c>
      <c r="AB28" s="143">
        <v>0</v>
      </c>
      <c r="AC28" s="143">
        <v>777</v>
      </c>
      <c r="AZ28" s="143">
        <v>1</v>
      </c>
      <c r="BA28" s="143">
        <f>IF(AZ28=1,G28,0)</f>
        <v>0</v>
      </c>
      <c r="BB28" s="143">
        <f>IF(AZ28=2,G28,0)</f>
        <v>0</v>
      </c>
      <c r="BC28" s="143">
        <f>IF(AZ28=3,G28,0)</f>
        <v>0</v>
      </c>
      <c r="BD28" s="143">
        <f>IF(AZ28=4,G28,0)</f>
        <v>0</v>
      </c>
      <c r="BE28" s="143">
        <f>IF(AZ28=5,G28,0)</f>
        <v>0</v>
      </c>
      <c r="CA28" s="172">
        <v>12</v>
      </c>
      <c r="CB28" s="172">
        <v>0</v>
      </c>
      <c r="CZ28" s="143">
        <v>0</v>
      </c>
    </row>
    <row r="29" spans="1:15" ht="12.75">
      <c r="A29" s="173"/>
      <c r="B29" s="174"/>
      <c r="C29" s="220" t="s">
        <v>96</v>
      </c>
      <c r="D29" s="221"/>
      <c r="E29" s="221"/>
      <c r="F29" s="221"/>
      <c r="G29" s="222"/>
      <c r="L29" s="175" t="s">
        <v>84</v>
      </c>
      <c r="O29" s="165">
        <v>3</v>
      </c>
    </row>
    <row r="30" spans="1:104" ht="12.75">
      <c r="A30" s="166">
        <v>12</v>
      </c>
      <c r="B30" s="167" t="s">
        <v>106</v>
      </c>
      <c r="C30" s="168" t="s">
        <v>109</v>
      </c>
      <c r="D30" s="169" t="s">
        <v>79</v>
      </c>
      <c r="E30" s="170">
        <v>158.3</v>
      </c>
      <c r="F30" s="170"/>
      <c r="G30" s="171">
        <f>E30*F30</f>
        <v>0</v>
      </c>
      <c r="O30" s="165">
        <v>2</v>
      </c>
      <c r="AA30" s="143">
        <v>12</v>
      </c>
      <c r="AB30" s="143">
        <v>0</v>
      </c>
      <c r="AC30" s="143">
        <v>778</v>
      </c>
      <c r="AZ30" s="143">
        <v>1</v>
      </c>
      <c r="BA30" s="143">
        <f>IF(AZ30=1,G30,0)</f>
        <v>0</v>
      </c>
      <c r="BB30" s="143">
        <f>IF(AZ30=2,G30,0)</f>
        <v>0</v>
      </c>
      <c r="BC30" s="143">
        <f>IF(AZ30=3,G30,0)</f>
        <v>0</v>
      </c>
      <c r="BD30" s="143">
        <f>IF(AZ30=4,G30,0)</f>
        <v>0</v>
      </c>
      <c r="BE30" s="143">
        <f>IF(AZ30=5,G30,0)</f>
        <v>0</v>
      </c>
      <c r="CA30" s="172">
        <v>12</v>
      </c>
      <c r="CB30" s="172">
        <v>0</v>
      </c>
      <c r="CZ30" s="143">
        <v>0</v>
      </c>
    </row>
    <row r="31" spans="1:15" ht="12.75" customHeight="1">
      <c r="A31" s="173"/>
      <c r="B31" s="174"/>
      <c r="C31" s="220" t="s">
        <v>97</v>
      </c>
      <c r="D31" s="221"/>
      <c r="E31" s="221"/>
      <c r="F31" s="221"/>
      <c r="G31" s="222"/>
      <c r="L31" s="175" t="s">
        <v>86</v>
      </c>
      <c r="O31" s="165">
        <v>3</v>
      </c>
    </row>
    <row r="32" spans="1:15" ht="12.75" customHeight="1">
      <c r="A32" s="166">
        <v>13</v>
      </c>
      <c r="B32" s="167" t="s">
        <v>110</v>
      </c>
      <c r="C32" s="168" t="s">
        <v>113</v>
      </c>
      <c r="D32" s="169" t="s">
        <v>79</v>
      </c>
      <c r="E32" s="170">
        <v>94.4</v>
      </c>
      <c r="F32" s="170"/>
      <c r="G32" s="171">
        <f>E32*F32</f>
        <v>0</v>
      </c>
      <c r="L32" s="175"/>
      <c r="O32" s="165"/>
    </row>
    <row r="33" spans="1:15" ht="12.75" customHeight="1">
      <c r="A33" s="173"/>
      <c r="B33" s="174"/>
      <c r="C33" s="220" t="s">
        <v>95</v>
      </c>
      <c r="D33" s="221"/>
      <c r="E33" s="221"/>
      <c r="F33" s="221"/>
      <c r="G33" s="222"/>
      <c r="L33" s="175"/>
      <c r="O33" s="165"/>
    </row>
    <row r="34" spans="1:15" ht="12.75" customHeight="1">
      <c r="A34" s="166">
        <v>14</v>
      </c>
      <c r="B34" s="167" t="s">
        <v>111</v>
      </c>
      <c r="C34" s="168" t="s">
        <v>113</v>
      </c>
      <c r="D34" s="169" t="s">
        <v>79</v>
      </c>
      <c r="E34" s="170">
        <v>58.8</v>
      </c>
      <c r="F34" s="170"/>
      <c r="G34" s="171">
        <f>E34*F34</f>
        <v>0</v>
      </c>
      <c r="L34" s="175"/>
      <c r="O34" s="165"/>
    </row>
    <row r="35" spans="1:15" ht="12.75" customHeight="1">
      <c r="A35" s="173"/>
      <c r="B35" s="174"/>
      <c r="C35" s="220" t="s">
        <v>96</v>
      </c>
      <c r="D35" s="221"/>
      <c r="E35" s="221"/>
      <c r="F35" s="221"/>
      <c r="G35" s="222"/>
      <c r="L35" s="175"/>
      <c r="O35" s="165"/>
    </row>
    <row r="36" spans="1:15" ht="12.75" customHeight="1">
      <c r="A36" s="166">
        <v>15</v>
      </c>
      <c r="B36" s="167" t="s">
        <v>112</v>
      </c>
      <c r="C36" s="168" t="s">
        <v>113</v>
      </c>
      <c r="D36" s="169" t="s">
        <v>79</v>
      </c>
      <c r="E36" s="170">
        <v>158.3</v>
      </c>
      <c r="F36" s="170"/>
      <c r="G36" s="171">
        <f>E36*F36</f>
        <v>0</v>
      </c>
      <c r="L36" s="175"/>
      <c r="O36" s="165"/>
    </row>
    <row r="37" spans="1:15" ht="12.75" customHeight="1">
      <c r="A37" s="173"/>
      <c r="B37" s="174"/>
      <c r="C37" s="220" t="s">
        <v>97</v>
      </c>
      <c r="D37" s="221"/>
      <c r="E37" s="221"/>
      <c r="F37" s="221"/>
      <c r="G37" s="222"/>
      <c r="L37" s="175"/>
      <c r="O37" s="165"/>
    </row>
    <row r="38" spans="1:15" ht="12.75" customHeight="1">
      <c r="A38" s="166">
        <v>16</v>
      </c>
      <c r="B38" s="167" t="s">
        <v>122</v>
      </c>
      <c r="C38" s="168" t="s">
        <v>123</v>
      </c>
      <c r="D38" s="169" t="s">
        <v>79</v>
      </c>
      <c r="E38" s="170">
        <v>9.1</v>
      </c>
      <c r="F38" s="170"/>
      <c r="G38" s="171">
        <f>E38*F38</f>
        <v>0</v>
      </c>
      <c r="L38" s="175"/>
      <c r="O38" s="165"/>
    </row>
    <row r="39" spans="1:15" ht="12.75" customHeight="1">
      <c r="A39" s="173"/>
      <c r="B39" s="174"/>
      <c r="C39" s="220" t="s">
        <v>124</v>
      </c>
      <c r="D39" s="221"/>
      <c r="E39" s="221"/>
      <c r="F39" s="221"/>
      <c r="G39" s="222"/>
      <c r="L39" s="175"/>
      <c r="O39" s="165"/>
    </row>
    <row r="40" spans="1:57" ht="12.75">
      <c r="A40" s="176"/>
      <c r="B40" s="177" t="s">
        <v>76</v>
      </c>
      <c r="C40" s="178" t="str">
        <f>CONCATENATE(B7," ",C7)</f>
        <v>9 Ostatní konstrukce a práce</v>
      </c>
      <c r="D40" s="179"/>
      <c r="E40" s="180"/>
      <c r="F40" s="181"/>
      <c r="G40" s="182">
        <f>SUM(G7:G39)</f>
        <v>0</v>
      </c>
      <c r="O40" s="165">
        <v>4</v>
      </c>
      <c r="BA40" s="183">
        <f>SUM(BA7:BA31)</f>
        <v>0</v>
      </c>
      <c r="BB40" s="183">
        <f>SUM(BB7:BB31)</f>
        <v>0</v>
      </c>
      <c r="BC40" s="183">
        <f>SUM(BC7:BC31)</f>
        <v>0</v>
      </c>
      <c r="BD40" s="183">
        <f>SUM(BD7:BD31)</f>
        <v>0</v>
      </c>
      <c r="BE40" s="183">
        <f>SUM(BE7:BE31)</f>
        <v>0</v>
      </c>
    </row>
    <row r="41" spans="1:15" ht="12.75">
      <c r="A41" s="158" t="s">
        <v>74</v>
      </c>
      <c r="B41" s="159" t="s">
        <v>87</v>
      </c>
      <c r="C41" s="160" t="s">
        <v>88</v>
      </c>
      <c r="D41" s="161"/>
      <c r="E41" s="162"/>
      <c r="F41" s="162"/>
      <c r="G41" s="163"/>
      <c r="H41" s="164"/>
      <c r="I41" s="164"/>
      <c r="O41" s="165">
        <v>1</v>
      </c>
    </row>
    <row r="42" spans="1:15" ht="12.75">
      <c r="A42" s="166">
        <v>17</v>
      </c>
      <c r="B42" s="167" t="s">
        <v>115</v>
      </c>
      <c r="C42" s="168" t="s">
        <v>116</v>
      </c>
      <c r="D42" s="169" t="s">
        <v>79</v>
      </c>
      <c r="E42" s="170">
        <v>67.16</v>
      </c>
      <c r="F42" s="170"/>
      <c r="G42" s="171">
        <f>E42*F42</f>
        <v>0</v>
      </c>
      <c r="H42" s="164"/>
      <c r="I42" s="164"/>
      <c r="O42" s="165"/>
    </row>
    <row r="43" spans="1:15" ht="12.75">
      <c r="A43" s="166">
        <v>18</v>
      </c>
      <c r="B43" s="167" t="s">
        <v>117</v>
      </c>
      <c r="C43" s="168" t="s">
        <v>118</v>
      </c>
      <c r="D43" s="169" t="s">
        <v>79</v>
      </c>
      <c r="E43" s="170">
        <v>67.16</v>
      </c>
      <c r="F43" s="170"/>
      <c r="G43" s="171">
        <f>E43*F43</f>
        <v>0</v>
      </c>
      <c r="H43" s="164"/>
      <c r="I43" s="164"/>
      <c r="O43" s="165"/>
    </row>
    <row r="44" spans="1:104" ht="12.75">
      <c r="A44" s="166">
        <v>19</v>
      </c>
      <c r="B44" s="167" t="s">
        <v>119</v>
      </c>
      <c r="C44" s="168" t="s">
        <v>120</v>
      </c>
      <c r="D44" s="169" t="s">
        <v>79</v>
      </c>
      <c r="E44" s="170">
        <v>67.16</v>
      </c>
      <c r="F44" s="170"/>
      <c r="G44" s="171">
        <f>E44*F44</f>
        <v>0</v>
      </c>
      <c r="O44" s="165">
        <v>2</v>
      </c>
      <c r="AA44" s="143">
        <v>1</v>
      </c>
      <c r="AB44" s="143">
        <v>1</v>
      </c>
      <c r="AC44" s="143">
        <v>1</v>
      </c>
      <c r="AZ44" s="143">
        <v>1</v>
      </c>
      <c r="BA44" s="143">
        <f>IF(AZ44=1,G44,0)</f>
        <v>0</v>
      </c>
      <c r="BB44" s="143">
        <f>IF(AZ44=2,G44,0)</f>
        <v>0</v>
      </c>
      <c r="BC44" s="143">
        <f>IF(AZ44=3,G44,0)</f>
        <v>0</v>
      </c>
      <c r="BD44" s="143">
        <f>IF(AZ44=4,G44,0)</f>
        <v>0</v>
      </c>
      <c r="BE44" s="143">
        <f>IF(AZ44=5,G44,0)</f>
        <v>0</v>
      </c>
      <c r="CA44" s="172">
        <v>1</v>
      </c>
      <c r="CB44" s="172">
        <v>1</v>
      </c>
      <c r="CZ44" s="143">
        <v>0.03459</v>
      </c>
    </row>
    <row r="45" spans="1:57" ht="12.75">
      <c r="A45" s="176"/>
      <c r="B45" s="177" t="s">
        <v>76</v>
      </c>
      <c r="C45" s="178" t="str">
        <f>CONCATENATE(B41," ",C41)</f>
        <v>94 Lešení a stavební výtahy</v>
      </c>
      <c r="D45" s="179"/>
      <c r="E45" s="180"/>
      <c r="F45" s="181"/>
      <c r="G45" s="182">
        <f>SUM(G41:G44)</f>
        <v>0</v>
      </c>
      <c r="O45" s="165">
        <v>4</v>
      </c>
      <c r="BA45" s="183">
        <f>SUM(BA41:BA44)</f>
        <v>0</v>
      </c>
      <c r="BB45" s="183">
        <f>SUM(BB41:BB44)</f>
        <v>0</v>
      </c>
      <c r="BC45" s="183">
        <f>SUM(BC41:BC44)</f>
        <v>0</v>
      </c>
      <c r="BD45" s="183">
        <f>SUM(BD41:BD44)</f>
        <v>0</v>
      </c>
      <c r="BE45" s="183">
        <f>SUM(BE41:BE44)</f>
        <v>0</v>
      </c>
    </row>
    <row r="46" spans="1:7" ht="12.75">
      <c r="A46" s="198"/>
      <c r="B46" s="198"/>
      <c r="C46" s="198"/>
      <c r="D46" s="198"/>
      <c r="E46" s="198"/>
      <c r="F46" s="198"/>
      <c r="G46" s="198"/>
    </row>
    <row r="47" spans="1:7" ht="12.75">
      <c r="A47" s="198"/>
      <c r="B47" s="198"/>
      <c r="C47" s="198"/>
      <c r="D47" s="198"/>
      <c r="E47" s="198"/>
      <c r="F47" s="198"/>
      <c r="G47" s="198"/>
    </row>
    <row r="48" spans="1:7" ht="12.75">
      <c r="A48" s="198"/>
      <c r="B48" s="198"/>
      <c r="C48" s="198"/>
      <c r="D48" s="198"/>
      <c r="E48" s="198"/>
      <c r="F48" s="198"/>
      <c r="G48" s="198"/>
    </row>
    <row r="49" ht="12.75">
      <c r="E49" s="143"/>
    </row>
    <row r="50" ht="12.75">
      <c r="E50" s="143"/>
    </row>
    <row r="51" ht="12.75">
      <c r="E51" s="143"/>
    </row>
    <row r="52" ht="12.75">
      <c r="E52" s="143"/>
    </row>
    <row r="53" ht="12.75">
      <c r="E53" s="143"/>
    </row>
    <row r="54" ht="12.75">
      <c r="E54" s="143"/>
    </row>
    <row r="55" ht="12.75">
      <c r="E55" s="143"/>
    </row>
    <row r="56" ht="12.75">
      <c r="E56" s="143"/>
    </row>
    <row r="57" ht="12.75">
      <c r="E57" s="143"/>
    </row>
    <row r="58" ht="12.75">
      <c r="E58" s="143"/>
    </row>
    <row r="59" ht="12.75">
      <c r="E59" s="143"/>
    </row>
    <row r="60" ht="12.75">
      <c r="E60" s="143"/>
    </row>
    <row r="61" ht="12.75">
      <c r="E61" s="143"/>
    </row>
    <row r="62" ht="12.75">
      <c r="E62" s="143"/>
    </row>
    <row r="63" ht="12.75">
      <c r="E63" s="143"/>
    </row>
    <row r="64" ht="12.75">
      <c r="E64" s="143"/>
    </row>
    <row r="65" spans="1:7" ht="12.75">
      <c r="A65" s="184"/>
      <c r="B65" s="184"/>
      <c r="C65" s="184"/>
      <c r="D65" s="184"/>
      <c r="E65" s="184"/>
      <c r="F65" s="184"/>
      <c r="G65" s="184"/>
    </row>
    <row r="66" spans="1:7" ht="12.75">
      <c r="A66" s="184"/>
      <c r="B66" s="184"/>
      <c r="C66" s="184"/>
      <c r="D66" s="184"/>
      <c r="E66" s="184"/>
      <c r="F66" s="184"/>
      <c r="G66" s="184"/>
    </row>
    <row r="67" spans="1:7" ht="12.75">
      <c r="A67" s="184"/>
      <c r="B67" s="184"/>
      <c r="C67" s="184"/>
      <c r="D67" s="184"/>
      <c r="E67" s="184"/>
      <c r="F67" s="184"/>
      <c r="G67" s="184"/>
    </row>
    <row r="68" spans="1:7" ht="12.75">
      <c r="A68" s="184"/>
      <c r="B68" s="184"/>
      <c r="C68" s="184"/>
      <c r="D68" s="184"/>
      <c r="E68" s="184"/>
      <c r="F68" s="184"/>
      <c r="G68" s="184"/>
    </row>
    <row r="69" ht="12.75">
      <c r="E69" s="143"/>
    </row>
    <row r="70" ht="12.75">
      <c r="E70" s="143"/>
    </row>
    <row r="71" ht="12.75">
      <c r="E71" s="143"/>
    </row>
    <row r="72" ht="12.75">
      <c r="E72" s="143"/>
    </row>
    <row r="73" ht="12.75">
      <c r="E73" s="143"/>
    </row>
    <row r="74" ht="12.75">
      <c r="E74" s="143"/>
    </row>
    <row r="75" ht="12.75">
      <c r="E75" s="143"/>
    </row>
    <row r="76" ht="12.75">
      <c r="E76" s="143"/>
    </row>
    <row r="77" ht="12.75">
      <c r="E77" s="143"/>
    </row>
    <row r="78" ht="12.75">
      <c r="E78" s="143"/>
    </row>
    <row r="79" ht="12.75">
      <c r="E79" s="143"/>
    </row>
    <row r="80" ht="12.75">
      <c r="E80" s="143"/>
    </row>
    <row r="81" ht="12.75">
      <c r="E81" s="143"/>
    </row>
    <row r="82" ht="12.75">
      <c r="E82" s="143"/>
    </row>
    <row r="83" ht="12.75">
      <c r="E83" s="143"/>
    </row>
    <row r="84" ht="12.75">
      <c r="E84" s="143"/>
    </row>
    <row r="85" ht="12.75">
      <c r="E85" s="143"/>
    </row>
    <row r="86" ht="12.75">
      <c r="E86" s="143"/>
    </row>
    <row r="87" ht="12.75">
      <c r="E87" s="143"/>
    </row>
    <row r="88" ht="12.75">
      <c r="E88" s="143"/>
    </row>
    <row r="89" ht="12.75">
      <c r="E89" s="143"/>
    </row>
    <row r="90" ht="12.75">
      <c r="E90" s="143"/>
    </row>
    <row r="91" ht="12.75">
      <c r="E91" s="143"/>
    </row>
    <row r="92" ht="12.75">
      <c r="E92" s="143"/>
    </row>
    <row r="93" ht="12.75">
      <c r="E93" s="143"/>
    </row>
    <row r="94" ht="12.75">
      <c r="E94" s="143"/>
    </row>
    <row r="95" ht="12.75">
      <c r="E95" s="143"/>
    </row>
    <row r="96" ht="12.75">
      <c r="E96" s="143"/>
    </row>
    <row r="97" ht="12.75">
      <c r="E97" s="143"/>
    </row>
    <row r="98" ht="12.75">
      <c r="E98" s="143"/>
    </row>
    <row r="99" ht="12.75">
      <c r="E99" s="143"/>
    </row>
    <row r="100" spans="1:2" ht="12.75">
      <c r="A100" s="185"/>
      <c r="B100" s="185"/>
    </row>
    <row r="101" spans="1:7" ht="12.75">
      <c r="A101" s="184"/>
      <c r="B101" s="184"/>
      <c r="C101" s="187"/>
      <c r="D101" s="187"/>
      <c r="E101" s="188"/>
      <c r="F101" s="187"/>
      <c r="G101" s="189"/>
    </row>
    <row r="102" spans="1:7" ht="12.75">
      <c r="A102" s="190"/>
      <c r="B102" s="190"/>
      <c r="C102" s="184"/>
      <c r="D102" s="184"/>
      <c r="E102" s="191"/>
      <c r="F102" s="184"/>
      <c r="G102" s="184"/>
    </row>
    <row r="103" spans="1:7" ht="12.75">
      <c r="A103" s="184"/>
      <c r="B103" s="184"/>
      <c r="C103" s="184"/>
      <c r="D103" s="184"/>
      <c r="E103" s="191"/>
      <c r="F103" s="184"/>
      <c r="G103" s="184"/>
    </row>
    <row r="104" spans="1:7" ht="12.75">
      <c r="A104" s="184"/>
      <c r="B104" s="184"/>
      <c r="C104" s="184"/>
      <c r="D104" s="184"/>
      <c r="E104" s="191"/>
      <c r="F104" s="184"/>
      <c r="G104" s="184"/>
    </row>
    <row r="105" spans="1:7" ht="12.75">
      <c r="A105" s="184"/>
      <c r="B105" s="184"/>
      <c r="C105" s="184"/>
      <c r="D105" s="184"/>
      <c r="E105" s="191"/>
      <c r="F105" s="184"/>
      <c r="G105" s="184"/>
    </row>
    <row r="106" spans="1:7" ht="12.75">
      <c r="A106" s="184"/>
      <c r="B106" s="184"/>
      <c r="C106" s="184"/>
      <c r="D106" s="184"/>
      <c r="E106" s="191"/>
      <c r="F106" s="184"/>
      <c r="G106" s="184"/>
    </row>
    <row r="107" spans="1:7" ht="12.75">
      <c r="A107" s="184"/>
      <c r="B107" s="184"/>
      <c r="C107" s="184"/>
      <c r="D107" s="184"/>
      <c r="E107" s="191"/>
      <c r="F107" s="184"/>
      <c r="G107" s="184"/>
    </row>
    <row r="108" spans="1:7" ht="12.75">
      <c r="A108" s="184"/>
      <c r="B108" s="184"/>
      <c r="C108" s="184"/>
      <c r="D108" s="184"/>
      <c r="E108" s="191"/>
      <c r="F108" s="184"/>
      <c r="G108" s="184"/>
    </row>
    <row r="109" spans="1:7" ht="12.75">
      <c r="A109" s="184"/>
      <c r="B109" s="184"/>
      <c r="C109" s="184"/>
      <c r="D109" s="184"/>
      <c r="E109" s="191"/>
      <c r="F109" s="184"/>
      <c r="G109" s="184"/>
    </row>
    <row r="110" spans="1:7" ht="12.75">
      <c r="A110" s="184"/>
      <c r="B110" s="184"/>
      <c r="C110" s="184"/>
      <c r="D110" s="184"/>
      <c r="E110" s="191"/>
      <c r="F110" s="184"/>
      <c r="G110" s="184"/>
    </row>
    <row r="111" spans="1:7" ht="12.75">
      <c r="A111" s="184"/>
      <c r="B111" s="184"/>
      <c r="C111" s="184"/>
      <c r="D111" s="184"/>
      <c r="E111" s="191"/>
      <c r="F111" s="184"/>
      <c r="G111" s="184"/>
    </row>
    <row r="112" spans="1:7" ht="12.75">
      <c r="A112" s="184"/>
      <c r="B112" s="184"/>
      <c r="C112" s="184"/>
      <c r="D112" s="184"/>
      <c r="E112" s="191"/>
      <c r="F112" s="184"/>
      <c r="G112" s="184"/>
    </row>
    <row r="113" spans="1:7" ht="12.75">
      <c r="A113" s="184"/>
      <c r="B113" s="184"/>
      <c r="C113" s="184"/>
      <c r="D113" s="184"/>
      <c r="E113" s="191"/>
      <c r="F113" s="184"/>
      <c r="G113" s="184"/>
    </row>
    <row r="114" spans="1:7" ht="12.75">
      <c r="A114" s="184"/>
      <c r="B114" s="184"/>
      <c r="C114" s="184"/>
      <c r="D114" s="184"/>
      <c r="E114" s="191"/>
      <c r="F114" s="184"/>
      <c r="G114" s="184"/>
    </row>
  </sheetData>
  <sheetProtection/>
  <mergeCells count="20">
    <mergeCell ref="C33:G33"/>
    <mergeCell ref="C35:G35"/>
    <mergeCell ref="C39:G39"/>
    <mergeCell ref="C21:G21"/>
    <mergeCell ref="C23:G23"/>
    <mergeCell ref="C25:G25"/>
    <mergeCell ref="A1:G1"/>
    <mergeCell ref="A3:B3"/>
    <mergeCell ref="A4:B4"/>
    <mergeCell ref="E4:G4"/>
    <mergeCell ref="C37:G37"/>
    <mergeCell ref="C31:G31"/>
    <mergeCell ref="C9:G9"/>
    <mergeCell ref="C11:G11"/>
    <mergeCell ref="C13:G13"/>
    <mergeCell ref="C15:G15"/>
    <mergeCell ref="C17:G17"/>
    <mergeCell ref="C27:G27"/>
    <mergeCell ref="C29:G29"/>
    <mergeCell ref="C19:G1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Lukáš Friedl</cp:lastModifiedBy>
  <cp:lastPrinted>2016-02-02T13:51:35Z</cp:lastPrinted>
  <dcterms:created xsi:type="dcterms:W3CDTF">2010-06-18T12:28:10Z</dcterms:created>
  <dcterms:modified xsi:type="dcterms:W3CDTF">2016-02-02T13:51:50Z</dcterms:modified>
  <cp:category/>
  <cp:version/>
  <cp:contentType/>
  <cp:contentStatus/>
</cp:coreProperties>
</file>