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70" windowWidth="16605" windowHeight="9435" activeTab="0"/>
  </bookViews>
  <sheets>
    <sheet name="E. Výroba 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<sst xmlns="http://schemas.openxmlformats.org/spreadsheetml/2006/main" count="50" uniqueCount="45">
  <si>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Hrubý spád</t>
  </si>
  <si>
    <t>Čistý spád</t>
  </si>
  <si>
    <t>poř.</t>
  </si>
  <si>
    <t>dny</t>
  </si>
  <si>
    <t>Průtok v řece</t>
  </si>
  <si>
    <t>Zbytkový průtok</t>
  </si>
  <si>
    <t>Využitelný průtok</t>
  </si>
  <si>
    <t>Průtok turbinami</t>
  </si>
  <si>
    <t>Horní voda</t>
  </si>
  <si>
    <t>Dolní voda</t>
  </si>
  <si>
    <t>Ztráta</t>
  </si>
  <si>
    <t>číslo</t>
  </si>
  <si>
    <t>Q[m3/s]</t>
  </si>
  <si>
    <t>MQ[m3/s]</t>
  </si>
  <si>
    <t>Qv[m3/s]</t>
  </si>
  <si>
    <t>Qt[m3/s]</t>
  </si>
  <si>
    <t>[m n.m.]</t>
  </si>
  <si>
    <t>Hb[m]</t>
  </si>
  <si>
    <t>Z[m]</t>
  </si>
  <si>
    <t>Hn[m]</t>
  </si>
  <si>
    <t>K =</t>
  </si>
  <si>
    <t>účinnost turbín</t>
  </si>
  <si>
    <t>výkon turbín</t>
  </si>
  <si>
    <t>účinnost převodů</t>
  </si>
  <si>
    <t>účinnost generátorů</t>
  </si>
  <si>
    <t>výkon generátorů</t>
  </si>
  <si>
    <t>účinnost trafa</t>
  </si>
  <si>
    <t>výkon elektrárny</t>
  </si>
  <si>
    <t>výkon střední</t>
  </si>
  <si>
    <t>výroba</t>
  </si>
  <si>
    <t>Pt[kW]</t>
  </si>
  <si>
    <t>Pg[kW]</t>
  </si>
  <si>
    <t>Pel[kW]</t>
  </si>
  <si>
    <t>Pelstř[kW]</t>
  </si>
  <si>
    <t>Ei[MWh]</t>
  </si>
  <si>
    <t xml:space="preserve">    PRŮMĚRNÁ  VÝROBA ELEKTRICKÉ ENERGIE   E  = </t>
  </si>
  <si>
    <t>[MWh]</t>
  </si>
  <si>
    <r>
      <t xml:space="preserve">Pokyny: Uchazeč doplní pouze červeně vyplněné buňky s vloženou hodnou </t>
    </r>
    <r>
      <rPr>
        <sz val="11"/>
        <color indexed="10"/>
        <rFont val="Calibri"/>
        <family val="2"/>
      </rPr>
      <t>1,11</t>
    </r>
    <r>
      <rPr>
        <sz val="10"/>
        <rFont val="Arial CE"/>
        <family val="0"/>
      </rPr>
      <t xml:space="preserve"> dle svého návrhu. Jiné úpravy nejsou přípustné a budou znamenat vyřazení nabídky uchazeče.</t>
    </r>
  </si>
  <si>
    <t>MVE Veletov, modernizace a rekonstrukce</t>
  </si>
  <si>
    <r>
      <t xml:space="preserve">E. Výpočet výroby elektrické energie </t>
    </r>
    <r>
      <rPr>
        <b/>
        <i/>
        <u val="single"/>
        <sz val="16"/>
        <color indexed="8"/>
        <rFont val="Calibri"/>
        <family val="2"/>
      </rPr>
      <t>z garantovaných technických parametrů uvedených v příloze C.</t>
    </r>
  </si>
  <si>
    <t>eta t[-]</t>
  </si>
  <si>
    <t>eta p[-]</t>
  </si>
  <si>
    <t>eta g[-]</t>
  </si>
  <si>
    <t>eta tr[-]</t>
  </si>
  <si>
    <t>Nárůst výroby elektrické energie oproti min. požadavku zadavatele 4 000 MWh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</si>
</sst>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00"/>
    <numFmt numFmtId="167" formatCode="0.000"/>
    <numFmt numFmtId="168" formatCode="#,##0.00_ ;\-#,##0.00\ "/>
    <numFmt numFmtId="169" formatCode="0.00000_)"/>
    <numFmt numFmtId="170" formatCode="#,##0.0_ ;\-#,##0.0\ "/>
    <numFmt numFmtId="171" formatCode="#,##0.0"/>
    <numFmt numFmtId="172" formatCode="0.00_)"/>
    <numFmt numFmtId="173" formatCode="0.000_)"/>
    <numFmt numFmtId="174" formatCode="0.0_)"/>
    <numFmt numFmtId="175" formatCode="_-* #,##0.000\ _K_č_-;\-* #,##0.000\ _K_č_-;_-* &quot;-&quot;???\ _K_č_-;_-@_-"/>
    <numFmt numFmtId="176" formatCode="#,##0.000_ ;\-#,##0.000\ "/>
  </numFmts>
  <fonts count="46">
    <font>
      <sz val="10"/>
      <name val="Arial CE"/>
      <family val="0"/>
    </font>
    <font>
      <sz val="11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68" fontId="0" fillId="0" borderId="0" xfId="34" applyNumberFormat="1" applyFont="1" applyAlignment="1">
      <alignment horizontal="right" indent="2"/>
    </xf>
    <xf numFmtId="43" fontId="39" fillId="0" borderId="0" xfId="34" applyFont="1" applyAlignment="1">
      <alignment horizontal="center"/>
    </xf>
    <xf numFmtId="43" fontId="0" fillId="0" borderId="0" xfId="34" applyFont="1" applyAlignment="1" applyProtection="1">
      <alignment/>
      <protection/>
    </xf>
    <xf numFmtId="169" fontId="39" fillId="0" borderId="0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168" fontId="23" fillId="0" borderId="0" xfId="34" applyNumberFormat="1" applyFont="1" applyAlignment="1">
      <alignment horizontal="right" indent="2"/>
    </xf>
    <xf numFmtId="170" fontId="0" fillId="0" borderId="0" xfId="34" applyNumberFormat="1" applyFont="1" applyAlignment="1">
      <alignment horizontal="right" indent="2"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>
      <alignment/>
    </xf>
    <xf numFmtId="171" fontId="33" fillId="26" borderId="9" xfId="55" applyNumberFormat="1" applyFont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 applyProtection="1">
      <alignment horizontal="left"/>
      <protection/>
    </xf>
    <xf numFmtId="171" fontId="45" fillId="26" borderId="21" xfId="55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Tabulka411" displayName="Tabulka411" ref="B6:L22" comment="" totalsRowShown="0">
  <tableColumns count="11">
    <tableColumn id="1" name="poř."/>
    <tableColumn id="2" name="dny"/>
    <tableColumn id="3" name="Průtok v řece"/>
    <tableColumn id="4" name="Zbytkový průtok"/>
    <tableColumn id="5" name="Využitelný průtok"/>
    <tableColumn id="6" name="Průtok turbinami"/>
    <tableColumn id="7" name="Horní voda"/>
    <tableColumn id="8" name="Dolní voda"/>
    <tableColumn id="9" name="Hrubý spád"/>
    <tableColumn id="10" name="Ztráta"/>
    <tableColumn id="11" name="Čistý spád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1" name="Tabulka5412" displayName="Tabulka5412" ref="B28:L44" comment="" totalsRowShown="0">
  <tableColumns count="11">
    <tableColumn id="1" name="poř."/>
    <tableColumn id="2" name="dny"/>
    <tableColumn id="3" name="účinnost turbín"/>
    <tableColumn id="4" name="výkon turbín"/>
    <tableColumn id="5" name="účinnost převodů"/>
    <tableColumn id="6" name="účinnost generátorů"/>
    <tableColumn id="7" name="výkon generátorů"/>
    <tableColumn id="8" name="účinnost trafa"/>
    <tableColumn id="9" name="výkon elektrárny"/>
    <tableColumn id="10" name="výkon střední"/>
    <tableColumn id="11" name="výrob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4" max="12" width="14.75390625" style="0" customWidth="1"/>
  </cols>
  <sheetData>
    <row r="2" spans="4:5" ht="21">
      <c r="D2" s="4" t="s">
        <v>38</v>
      </c>
      <c r="E2" s="4"/>
    </row>
    <row r="3" ht="21">
      <c r="D3" s="4" t="s">
        <v>39</v>
      </c>
    </row>
    <row r="4" spans="1:5" ht="21">
      <c r="A4" t="s">
        <v>37</v>
      </c>
      <c r="E4" s="4"/>
    </row>
    <row r="6" spans="2:17" ht="12.75">
      <c r="B6" s="5" t="s">
        <v>2</v>
      </c>
      <c r="C6" s="6" t="s">
        <v>3</v>
      </c>
      <c r="D6" s="5" t="s">
        <v>4</v>
      </c>
      <c r="E6" s="6" t="s">
        <v>5</v>
      </c>
      <c r="F6" s="6" t="s">
        <v>6</v>
      </c>
      <c r="G6" s="6" t="s">
        <v>7</v>
      </c>
      <c r="H6" s="5" t="s">
        <v>8</v>
      </c>
      <c r="I6" s="6" t="s">
        <v>9</v>
      </c>
      <c r="J6" s="6" t="s">
        <v>0</v>
      </c>
      <c r="K6" s="6" t="s">
        <v>10</v>
      </c>
      <c r="L6" s="7" t="s">
        <v>1</v>
      </c>
      <c r="Q6" s="2"/>
    </row>
    <row r="7" spans="2:12" ht="12.75">
      <c r="B7" s="8" t="s">
        <v>11</v>
      </c>
      <c r="C7" s="1"/>
      <c r="D7" s="8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16</v>
      </c>
      <c r="J7" s="10" t="s">
        <v>17</v>
      </c>
      <c r="K7" s="9" t="s">
        <v>18</v>
      </c>
      <c r="L7" s="11" t="s">
        <v>19</v>
      </c>
    </row>
    <row r="8" spans="2:15" ht="15">
      <c r="B8" s="12">
        <v>0</v>
      </c>
      <c r="C8" s="12">
        <v>0</v>
      </c>
      <c r="D8" s="13">
        <v>190</v>
      </c>
      <c r="E8" s="13">
        <v>19.63</v>
      </c>
      <c r="F8" s="13">
        <f aca="true" t="shared" si="0" ref="F8:F22">D8-E8</f>
        <v>170.37</v>
      </c>
      <c r="G8" s="14">
        <v>1.11</v>
      </c>
      <c r="H8" s="13">
        <v>198.34</v>
      </c>
      <c r="I8" s="13">
        <v>195.4</v>
      </c>
      <c r="J8" s="13">
        <f>H8-I8</f>
        <v>2.9399999999999977</v>
      </c>
      <c r="K8" s="13">
        <f aca="true" t="shared" si="1" ref="K8:K22">ROUND($D$25*$G8*$G8,2)</f>
        <v>0</v>
      </c>
      <c r="L8" s="13">
        <f>J8-K8</f>
        <v>2.9399999999999977</v>
      </c>
      <c r="N8" s="25"/>
      <c r="O8" s="3"/>
    </row>
    <row r="9" spans="2:17" ht="15">
      <c r="B9" s="12">
        <v>1</v>
      </c>
      <c r="C9" s="12">
        <v>10</v>
      </c>
      <c r="D9" s="13">
        <v>170</v>
      </c>
      <c r="E9" s="13">
        <v>19.63</v>
      </c>
      <c r="F9" s="13">
        <f t="shared" si="0"/>
        <v>150.37</v>
      </c>
      <c r="G9" s="14">
        <v>1.11</v>
      </c>
      <c r="H9" s="13">
        <v>198.34</v>
      </c>
      <c r="I9" s="13">
        <v>195.35</v>
      </c>
      <c r="J9" s="13">
        <f aca="true" t="shared" si="2" ref="J9:J22">H9-I9</f>
        <v>2.990000000000009</v>
      </c>
      <c r="K9" s="13">
        <f t="shared" si="1"/>
        <v>0</v>
      </c>
      <c r="L9" s="13">
        <f aca="true" t="shared" si="3" ref="L9:L22">J9-K9</f>
        <v>2.990000000000009</v>
      </c>
      <c r="N9" s="25"/>
      <c r="O9" s="25"/>
      <c r="P9" s="25"/>
      <c r="Q9" s="25"/>
    </row>
    <row r="10" spans="2:17" ht="15">
      <c r="B10" s="12">
        <v>2</v>
      </c>
      <c r="C10" s="12">
        <v>30</v>
      </c>
      <c r="D10" s="13">
        <v>141</v>
      </c>
      <c r="E10" s="13">
        <v>19.63</v>
      </c>
      <c r="F10" s="13">
        <f t="shared" si="0"/>
        <v>121.37</v>
      </c>
      <c r="G10" s="14">
        <v>1.11</v>
      </c>
      <c r="H10" s="13">
        <v>198.34</v>
      </c>
      <c r="I10" s="13">
        <v>195</v>
      </c>
      <c r="J10" s="13">
        <f t="shared" si="2"/>
        <v>3.3400000000000034</v>
      </c>
      <c r="K10" s="13">
        <f t="shared" si="1"/>
        <v>0</v>
      </c>
      <c r="L10" s="13">
        <f t="shared" si="3"/>
        <v>3.3400000000000034</v>
      </c>
      <c r="N10" s="25"/>
      <c r="O10" s="25"/>
      <c r="P10" s="25"/>
      <c r="Q10" s="25"/>
    </row>
    <row r="11" spans="2:17" ht="15">
      <c r="B11" s="12">
        <v>3</v>
      </c>
      <c r="C11" s="12">
        <v>60</v>
      </c>
      <c r="D11" s="13">
        <v>99.6</v>
      </c>
      <c r="E11" s="13">
        <v>19.63</v>
      </c>
      <c r="F11" s="13">
        <f t="shared" si="0"/>
        <v>79.97</v>
      </c>
      <c r="G11" s="14">
        <v>1.11</v>
      </c>
      <c r="H11" s="13">
        <v>198.34</v>
      </c>
      <c r="I11" s="13">
        <v>194.95</v>
      </c>
      <c r="J11" s="13">
        <f t="shared" si="2"/>
        <v>3.390000000000015</v>
      </c>
      <c r="K11" s="13">
        <f t="shared" si="1"/>
        <v>0</v>
      </c>
      <c r="L11" s="13">
        <f t="shared" si="3"/>
        <v>3.390000000000015</v>
      </c>
      <c r="N11" s="25"/>
      <c r="O11" s="25"/>
      <c r="P11" s="25"/>
      <c r="Q11" s="25"/>
    </row>
    <row r="12" spans="2:17" ht="15">
      <c r="B12" s="12">
        <v>4</v>
      </c>
      <c r="C12" s="12">
        <v>90</v>
      </c>
      <c r="D12" s="13">
        <v>78.8</v>
      </c>
      <c r="E12" s="13">
        <v>19.63</v>
      </c>
      <c r="F12" s="13">
        <f t="shared" si="0"/>
        <v>59.17</v>
      </c>
      <c r="G12" s="14">
        <v>1.11</v>
      </c>
      <c r="H12" s="13">
        <v>198.34</v>
      </c>
      <c r="I12" s="13">
        <v>194.9</v>
      </c>
      <c r="J12" s="13">
        <f t="shared" si="2"/>
        <v>3.4399999999999977</v>
      </c>
      <c r="K12" s="13">
        <f t="shared" si="1"/>
        <v>0</v>
      </c>
      <c r="L12" s="13">
        <f t="shared" si="3"/>
        <v>3.4399999999999977</v>
      </c>
      <c r="N12" s="25"/>
      <c r="O12" s="25"/>
      <c r="P12" s="25"/>
      <c r="Q12" s="25"/>
    </row>
    <row r="13" spans="2:17" ht="15">
      <c r="B13" s="12">
        <v>5</v>
      </c>
      <c r="C13" s="12">
        <v>120</v>
      </c>
      <c r="D13" s="13">
        <v>63.3</v>
      </c>
      <c r="E13" s="13">
        <v>19.63</v>
      </c>
      <c r="F13" s="13">
        <f t="shared" si="0"/>
        <v>43.67</v>
      </c>
      <c r="G13" s="14">
        <v>1.11</v>
      </c>
      <c r="H13" s="13">
        <v>198.34</v>
      </c>
      <c r="I13" s="13">
        <v>194.85</v>
      </c>
      <c r="J13" s="13">
        <f t="shared" si="2"/>
        <v>3.490000000000009</v>
      </c>
      <c r="K13" s="13">
        <f t="shared" si="1"/>
        <v>0</v>
      </c>
      <c r="L13" s="13">
        <f t="shared" si="3"/>
        <v>3.490000000000009</v>
      </c>
      <c r="N13" s="25"/>
      <c r="O13" s="25"/>
      <c r="P13" s="25"/>
      <c r="Q13" s="25"/>
    </row>
    <row r="14" spans="2:17" ht="15">
      <c r="B14" s="12">
        <v>6</v>
      </c>
      <c r="C14" s="12">
        <v>150</v>
      </c>
      <c r="D14" s="13">
        <v>52.8</v>
      </c>
      <c r="E14" s="13">
        <v>19.63</v>
      </c>
      <c r="F14" s="13">
        <f t="shared" si="0"/>
        <v>33.17</v>
      </c>
      <c r="G14" s="14">
        <v>1.11</v>
      </c>
      <c r="H14" s="13">
        <v>198.34</v>
      </c>
      <c r="I14" s="13">
        <v>194.8</v>
      </c>
      <c r="J14" s="13">
        <f t="shared" si="2"/>
        <v>3.539999999999992</v>
      </c>
      <c r="K14" s="13">
        <f t="shared" si="1"/>
        <v>0</v>
      </c>
      <c r="L14" s="13">
        <f t="shared" si="3"/>
        <v>3.539999999999992</v>
      </c>
      <c r="N14" s="25"/>
      <c r="O14" s="25"/>
      <c r="P14" s="25"/>
      <c r="Q14" s="25"/>
    </row>
    <row r="15" spans="2:17" ht="15">
      <c r="B15" s="12">
        <v>7</v>
      </c>
      <c r="C15" s="12">
        <v>180</v>
      </c>
      <c r="D15" s="13">
        <v>44.6</v>
      </c>
      <c r="E15" s="13">
        <v>19.63</v>
      </c>
      <c r="F15" s="13">
        <f t="shared" si="0"/>
        <v>24.970000000000002</v>
      </c>
      <c r="G15" s="14">
        <v>1.11</v>
      </c>
      <c r="H15" s="13">
        <v>198.34</v>
      </c>
      <c r="I15" s="13">
        <v>194.8</v>
      </c>
      <c r="J15" s="13">
        <f t="shared" si="2"/>
        <v>3.539999999999992</v>
      </c>
      <c r="K15" s="13">
        <f t="shared" si="1"/>
        <v>0</v>
      </c>
      <c r="L15" s="13">
        <f t="shared" si="3"/>
        <v>3.539999999999992</v>
      </c>
      <c r="N15" s="25"/>
      <c r="O15" s="25"/>
      <c r="P15" s="25"/>
      <c r="Q15" s="25"/>
    </row>
    <row r="16" spans="2:17" ht="15">
      <c r="B16" s="12">
        <v>8</v>
      </c>
      <c r="C16" s="12">
        <v>210</v>
      </c>
      <c r="D16" s="13">
        <v>38.3</v>
      </c>
      <c r="E16" s="13">
        <v>19.63</v>
      </c>
      <c r="F16" s="13">
        <f t="shared" si="0"/>
        <v>18.669999999999998</v>
      </c>
      <c r="G16" s="14">
        <v>18.7</v>
      </c>
      <c r="H16" s="13">
        <v>198.34</v>
      </c>
      <c r="I16" s="13">
        <v>194.75</v>
      </c>
      <c r="J16" s="13">
        <f t="shared" si="2"/>
        <v>3.5900000000000034</v>
      </c>
      <c r="K16" s="13">
        <f t="shared" si="1"/>
        <v>0.09</v>
      </c>
      <c r="L16" s="13">
        <f t="shared" si="3"/>
        <v>3.5000000000000036</v>
      </c>
      <c r="N16" s="25"/>
      <c r="O16" s="25"/>
      <c r="P16" s="25"/>
      <c r="Q16" s="25"/>
    </row>
    <row r="17" spans="2:17" ht="15">
      <c r="B17" s="12">
        <v>9</v>
      </c>
      <c r="C17" s="12">
        <v>240</v>
      </c>
      <c r="D17" s="13">
        <v>32.8</v>
      </c>
      <c r="E17" s="13">
        <v>19.63</v>
      </c>
      <c r="F17" s="13">
        <f t="shared" si="0"/>
        <v>13.169999999999998</v>
      </c>
      <c r="G17" s="14">
        <v>13.2</v>
      </c>
      <c r="H17" s="13">
        <v>198.34</v>
      </c>
      <c r="I17" s="13">
        <v>194.75</v>
      </c>
      <c r="J17" s="13">
        <f t="shared" si="2"/>
        <v>3.5900000000000034</v>
      </c>
      <c r="K17" s="13">
        <f t="shared" si="1"/>
        <v>0.05</v>
      </c>
      <c r="L17" s="13">
        <f t="shared" si="3"/>
        <v>3.5400000000000036</v>
      </c>
      <c r="N17" s="25"/>
      <c r="O17" s="25"/>
      <c r="P17" s="25"/>
      <c r="Q17" s="25"/>
    </row>
    <row r="18" spans="2:17" ht="15">
      <c r="B18" s="12">
        <v>10</v>
      </c>
      <c r="C18" s="12">
        <v>270</v>
      </c>
      <c r="D18" s="13">
        <v>28.4</v>
      </c>
      <c r="E18" s="13">
        <v>18.4</v>
      </c>
      <c r="F18" s="13">
        <f t="shared" si="0"/>
        <v>10</v>
      </c>
      <c r="G18" s="14">
        <v>10</v>
      </c>
      <c r="H18" s="13">
        <v>198.34</v>
      </c>
      <c r="I18" s="13">
        <v>194.7</v>
      </c>
      <c r="J18" s="13">
        <f t="shared" si="2"/>
        <v>3.640000000000015</v>
      </c>
      <c r="K18" s="13">
        <f t="shared" si="1"/>
        <v>0.03</v>
      </c>
      <c r="L18" s="13">
        <f t="shared" si="3"/>
        <v>3.610000000000015</v>
      </c>
      <c r="N18" s="25"/>
      <c r="O18" s="25"/>
      <c r="P18" s="25"/>
      <c r="Q18" s="25"/>
    </row>
    <row r="19" spans="2:17" ht="15">
      <c r="B19" s="12">
        <v>11</v>
      </c>
      <c r="C19" s="12">
        <v>300</v>
      </c>
      <c r="D19" s="13">
        <v>24.6</v>
      </c>
      <c r="E19" s="13">
        <v>14.6</v>
      </c>
      <c r="F19" s="13">
        <f t="shared" si="0"/>
        <v>10.000000000000002</v>
      </c>
      <c r="G19" s="14">
        <v>10</v>
      </c>
      <c r="H19" s="13">
        <v>198.34</v>
      </c>
      <c r="I19" s="13">
        <v>194.7</v>
      </c>
      <c r="J19" s="13">
        <f t="shared" si="2"/>
        <v>3.640000000000015</v>
      </c>
      <c r="K19" s="13">
        <f t="shared" si="1"/>
        <v>0.03</v>
      </c>
      <c r="L19" s="13">
        <f t="shared" si="3"/>
        <v>3.610000000000015</v>
      </c>
      <c r="N19" s="25"/>
      <c r="O19" s="25"/>
      <c r="P19" s="25"/>
      <c r="Q19" s="25"/>
    </row>
    <row r="20" spans="2:17" ht="15">
      <c r="B20" s="12">
        <v>12</v>
      </c>
      <c r="C20" s="12">
        <v>330</v>
      </c>
      <c r="D20" s="13">
        <v>21.3</v>
      </c>
      <c r="E20" s="13">
        <v>11.3</v>
      </c>
      <c r="F20" s="13">
        <f t="shared" si="0"/>
        <v>10</v>
      </c>
      <c r="G20" s="14">
        <v>10</v>
      </c>
      <c r="H20" s="13">
        <v>198.34</v>
      </c>
      <c r="I20" s="13">
        <v>194.7</v>
      </c>
      <c r="J20" s="13">
        <f t="shared" si="2"/>
        <v>3.640000000000015</v>
      </c>
      <c r="K20" s="13">
        <f t="shared" si="1"/>
        <v>0.03</v>
      </c>
      <c r="L20" s="13">
        <f t="shared" si="3"/>
        <v>3.610000000000015</v>
      </c>
      <c r="N20" s="25"/>
      <c r="O20" s="25"/>
      <c r="P20" s="25"/>
      <c r="Q20" s="25"/>
    </row>
    <row r="21" spans="2:17" ht="15">
      <c r="B21" s="12">
        <v>13</v>
      </c>
      <c r="C21" s="12">
        <v>355</v>
      </c>
      <c r="D21" s="13">
        <v>17.8</v>
      </c>
      <c r="E21" s="13">
        <v>7.8</v>
      </c>
      <c r="F21" s="13">
        <f t="shared" si="0"/>
        <v>10</v>
      </c>
      <c r="G21" s="14">
        <v>10</v>
      </c>
      <c r="H21" s="13">
        <v>198.34</v>
      </c>
      <c r="I21" s="13">
        <v>194.7</v>
      </c>
      <c r="J21" s="13">
        <f t="shared" si="2"/>
        <v>3.640000000000015</v>
      </c>
      <c r="K21" s="13">
        <f t="shared" si="1"/>
        <v>0.03</v>
      </c>
      <c r="L21" s="13">
        <f>J21-K21</f>
        <v>3.610000000000015</v>
      </c>
      <c r="N21" s="25"/>
      <c r="O21" s="25"/>
      <c r="P21" s="25"/>
      <c r="Q21" s="25"/>
    </row>
    <row r="22" spans="2:17" ht="15">
      <c r="B22" s="12">
        <v>14</v>
      </c>
      <c r="C22" s="12">
        <v>364</v>
      </c>
      <c r="D22" s="13">
        <v>13.9</v>
      </c>
      <c r="E22" s="13">
        <v>3.9</v>
      </c>
      <c r="F22" s="13">
        <f t="shared" si="0"/>
        <v>10</v>
      </c>
      <c r="G22" s="14">
        <v>10</v>
      </c>
      <c r="H22" s="13">
        <v>198.34</v>
      </c>
      <c r="I22" s="13">
        <v>194.39</v>
      </c>
      <c r="J22" s="13">
        <f t="shared" si="2"/>
        <v>3.950000000000017</v>
      </c>
      <c r="K22" s="13">
        <f t="shared" si="1"/>
        <v>0.03</v>
      </c>
      <c r="L22" s="13">
        <f t="shared" si="3"/>
        <v>3.9200000000000172</v>
      </c>
      <c r="N22" s="25"/>
      <c r="O22" s="25"/>
      <c r="P22" s="25"/>
      <c r="Q22" s="25"/>
    </row>
    <row r="23" spans="4:12" ht="12.75">
      <c r="D23" s="15"/>
      <c r="E23" s="15"/>
      <c r="F23" s="15"/>
      <c r="G23" s="15"/>
      <c r="H23" s="15"/>
      <c r="I23" s="15"/>
      <c r="J23" s="15"/>
      <c r="K23" s="15"/>
      <c r="L23" s="15"/>
    </row>
    <row r="25" spans="3:4" ht="15">
      <c r="C25" t="s">
        <v>20</v>
      </c>
      <c r="D25" s="16">
        <v>0.00027</v>
      </c>
    </row>
    <row r="28" spans="2:12" ht="12.75">
      <c r="B28" s="7" t="s">
        <v>2</v>
      </c>
      <c r="C28" s="6" t="s">
        <v>3</v>
      </c>
      <c r="D28" s="6" t="s">
        <v>21</v>
      </c>
      <c r="E28" s="5" t="s">
        <v>22</v>
      </c>
      <c r="F28" s="6" t="s">
        <v>23</v>
      </c>
      <c r="G28" s="6" t="s">
        <v>24</v>
      </c>
      <c r="H28" s="5" t="s">
        <v>25</v>
      </c>
      <c r="I28" s="6" t="s">
        <v>26</v>
      </c>
      <c r="J28" s="5" t="s">
        <v>27</v>
      </c>
      <c r="K28" s="5" t="s">
        <v>28</v>
      </c>
      <c r="L28" s="17" t="s">
        <v>29</v>
      </c>
    </row>
    <row r="29" spans="2:12" ht="12.75">
      <c r="B29" s="11" t="s">
        <v>11</v>
      </c>
      <c r="C29" s="1"/>
      <c r="D29" s="9" t="s">
        <v>40</v>
      </c>
      <c r="E29" s="8" t="s">
        <v>30</v>
      </c>
      <c r="F29" s="9" t="s">
        <v>41</v>
      </c>
      <c r="G29" s="9" t="s">
        <v>42</v>
      </c>
      <c r="H29" s="8" t="s">
        <v>31</v>
      </c>
      <c r="I29" s="9" t="s">
        <v>43</v>
      </c>
      <c r="J29" s="8" t="s">
        <v>32</v>
      </c>
      <c r="K29" s="8" t="s">
        <v>33</v>
      </c>
      <c r="L29" s="10" t="s">
        <v>34</v>
      </c>
    </row>
    <row r="30" spans="2:12" ht="15">
      <c r="B30" s="12">
        <v>0</v>
      </c>
      <c r="C30" s="12">
        <v>0</v>
      </c>
      <c r="D30" s="14">
        <v>1.11</v>
      </c>
      <c r="E30" s="13">
        <f aca="true" t="shared" si="4" ref="E30:E44">ROUND(9.81*$D30*$G8*$L8,1)</f>
        <v>35.5</v>
      </c>
      <c r="F30" s="18">
        <v>1</v>
      </c>
      <c r="G30" s="14">
        <v>1.11</v>
      </c>
      <c r="H30" s="19">
        <f>ROUND($E30*$F30*$G30,1)</f>
        <v>39.4</v>
      </c>
      <c r="I30" s="14">
        <v>1.11</v>
      </c>
      <c r="J30" s="19">
        <f>ROUND($H30*$I30,1)</f>
        <v>43.7</v>
      </c>
      <c r="K30" s="19">
        <v>0</v>
      </c>
      <c r="L30" s="19">
        <v>0</v>
      </c>
    </row>
    <row r="31" spans="2:12" ht="15">
      <c r="B31" s="12">
        <v>1</v>
      </c>
      <c r="C31" s="12">
        <v>10</v>
      </c>
      <c r="D31" s="14">
        <v>1.11</v>
      </c>
      <c r="E31" s="13">
        <f t="shared" si="4"/>
        <v>36.1</v>
      </c>
      <c r="F31" s="18">
        <v>1</v>
      </c>
      <c r="G31" s="14">
        <v>1.11</v>
      </c>
      <c r="H31" s="19">
        <f aca="true" t="shared" si="5" ref="H31:H44">ROUND($E31*$F31*$G31,1)</f>
        <v>40.1</v>
      </c>
      <c r="I31" s="14">
        <v>1.11</v>
      </c>
      <c r="J31" s="19">
        <f aca="true" t="shared" si="6" ref="J31:J44">ROUND($H31*$I31,1)</f>
        <v>44.5</v>
      </c>
      <c r="K31" s="19">
        <f>AVERAGE(J30,J31)</f>
        <v>44.1</v>
      </c>
      <c r="L31" s="19">
        <f>$K31*((C31-C30)*24/1000)</f>
        <v>10.584</v>
      </c>
    </row>
    <row r="32" spans="2:12" ht="15">
      <c r="B32" s="12">
        <v>2</v>
      </c>
      <c r="C32" s="12">
        <v>30</v>
      </c>
      <c r="D32" s="14">
        <v>1.11</v>
      </c>
      <c r="E32" s="13">
        <f t="shared" si="4"/>
        <v>40.4</v>
      </c>
      <c r="F32" s="18">
        <v>1</v>
      </c>
      <c r="G32" s="14">
        <v>1.11</v>
      </c>
      <c r="H32" s="19">
        <f t="shared" si="5"/>
        <v>44.8</v>
      </c>
      <c r="I32" s="14">
        <v>1.11</v>
      </c>
      <c r="J32" s="19">
        <f t="shared" si="6"/>
        <v>49.7</v>
      </c>
      <c r="K32" s="19">
        <f aca="true" t="shared" si="7" ref="K32:K44">AVERAGE(J31,J32)</f>
        <v>47.1</v>
      </c>
      <c r="L32" s="19">
        <f aca="true" t="shared" si="8" ref="L32:L39">$K32*((C32-C31)*24/1000)</f>
        <v>22.608</v>
      </c>
    </row>
    <row r="33" spans="2:12" ht="15">
      <c r="B33" s="12">
        <v>3</v>
      </c>
      <c r="C33" s="12">
        <v>60</v>
      </c>
      <c r="D33" s="14">
        <v>1.11</v>
      </c>
      <c r="E33" s="13">
        <f t="shared" si="4"/>
        <v>41</v>
      </c>
      <c r="F33" s="18">
        <v>1</v>
      </c>
      <c r="G33" s="14">
        <v>1.11</v>
      </c>
      <c r="H33" s="19">
        <f t="shared" si="5"/>
        <v>45.5</v>
      </c>
      <c r="I33" s="14">
        <v>1.11</v>
      </c>
      <c r="J33" s="19">
        <f t="shared" si="6"/>
        <v>50.5</v>
      </c>
      <c r="K33" s="19">
        <f t="shared" si="7"/>
        <v>50.1</v>
      </c>
      <c r="L33" s="19">
        <f t="shared" si="8"/>
        <v>36.072</v>
      </c>
    </row>
    <row r="34" spans="2:12" ht="15">
      <c r="B34" s="12">
        <v>4</v>
      </c>
      <c r="C34" s="12">
        <v>90</v>
      </c>
      <c r="D34" s="14">
        <v>1.11</v>
      </c>
      <c r="E34" s="13">
        <f t="shared" si="4"/>
        <v>41.6</v>
      </c>
      <c r="F34" s="18">
        <v>1</v>
      </c>
      <c r="G34" s="14">
        <v>1.11</v>
      </c>
      <c r="H34" s="19">
        <f t="shared" si="5"/>
        <v>46.2</v>
      </c>
      <c r="I34" s="14">
        <v>1.11</v>
      </c>
      <c r="J34" s="19">
        <f t="shared" si="6"/>
        <v>51.3</v>
      </c>
      <c r="K34" s="19">
        <f t="shared" si="7"/>
        <v>50.9</v>
      </c>
      <c r="L34" s="19">
        <f t="shared" si="8"/>
        <v>36.647999999999996</v>
      </c>
    </row>
    <row r="35" spans="2:12" ht="15">
      <c r="B35" s="12">
        <v>5</v>
      </c>
      <c r="C35" s="12">
        <v>120</v>
      </c>
      <c r="D35" s="14">
        <v>1.11</v>
      </c>
      <c r="E35" s="13">
        <f t="shared" si="4"/>
        <v>42.2</v>
      </c>
      <c r="F35" s="18">
        <v>1</v>
      </c>
      <c r="G35" s="14">
        <v>1.11</v>
      </c>
      <c r="H35" s="19">
        <f t="shared" si="5"/>
        <v>46.8</v>
      </c>
      <c r="I35" s="14">
        <v>1.11</v>
      </c>
      <c r="J35" s="19">
        <f t="shared" si="6"/>
        <v>51.9</v>
      </c>
      <c r="K35" s="19">
        <f t="shared" si="7"/>
        <v>51.599999999999994</v>
      </c>
      <c r="L35" s="19">
        <f t="shared" si="8"/>
        <v>37.151999999999994</v>
      </c>
    </row>
    <row r="36" spans="2:12" ht="15">
      <c r="B36" s="12">
        <v>6</v>
      </c>
      <c r="C36" s="12">
        <v>150</v>
      </c>
      <c r="D36" s="14">
        <v>1.11</v>
      </c>
      <c r="E36" s="13">
        <f t="shared" si="4"/>
        <v>42.8</v>
      </c>
      <c r="F36" s="18">
        <v>1</v>
      </c>
      <c r="G36" s="14">
        <v>1.11</v>
      </c>
      <c r="H36" s="19">
        <f t="shared" si="5"/>
        <v>47.5</v>
      </c>
      <c r="I36" s="14">
        <v>1.11</v>
      </c>
      <c r="J36" s="19">
        <f t="shared" si="6"/>
        <v>52.7</v>
      </c>
      <c r="K36" s="19">
        <f t="shared" si="7"/>
        <v>52.3</v>
      </c>
      <c r="L36" s="19">
        <f t="shared" si="8"/>
        <v>37.656</v>
      </c>
    </row>
    <row r="37" spans="2:12" ht="15">
      <c r="B37" s="12">
        <v>7</v>
      </c>
      <c r="C37" s="12">
        <v>180</v>
      </c>
      <c r="D37" s="14">
        <v>1.11</v>
      </c>
      <c r="E37" s="13">
        <f t="shared" si="4"/>
        <v>42.8</v>
      </c>
      <c r="F37" s="18">
        <v>1</v>
      </c>
      <c r="G37" s="14">
        <v>1.11</v>
      </c>
      <c r="H37" s="19">
        <f t="shared" si="5"/>
        <v>47.5</v>
      </c>
      <c r="I37" s="14">
        <v>1.11</v>
      </c>
      <c r="J37" s="19">
        <f t="shared" si="6"/>
        <v>52.7</v>
      </c>
      <c r="K37" s="19">
        <f t="shared" si="7"/>
        <v>52.7</v>
      </c>
      <c r="L37" s="19">
        <f t="shared" si="8"/>
        <v>37.944</v>
      </c>
    </row>
    <row r="38" spans="2:12" ht="15">
      <c r="B38" s="12">
        <v>8</v>
      </c>
      <c r="C38" s="12">
        <v>210</v>
      </c>
      <c r="D38" s="14">
        <v>1.11</v>
      </c>
      <c r="E38" s="13">
        <f t="shared" si="4"/>
        <v>712.7</v>
      </c>
      <c r="F38" s="18">
        <v>1</v>
      </c>
      <c r="G38" s="14">
        <v>1.11</v>
      </c>
      <c r="H38" s="19">
        <f t="shared" si="5"/>
        <v>791.1</v>
      </c>
      <c r="I38" s="14">
        <v>1.11</v>
      </c>
      <c r="J38" s="19">
        <f t="shared" si="6"/>
        <v>878.1</v>
      </c>
      <c r="K38" s="19">
        <f t="shared" si="7"/>
        <v>465.40000000000003</v>
      </c>
      <c r="L38" s="19">
        <f t="shared" si="8"/>
        <v>335.088</v>
      </c>
    </row>
    <row r="39" spans="2:12" ht="15">
      <c r="B39" s="12">
        <v>9</v>
      </c>
      <c r="C39" s="12">
        <v>240</v>
      </c>
      <c r="D39" s="14">
        <v>1.11</v>
      </c>
      <c r="E39" s="13">
        <f t="shared" si="4"/>
        <v>508.8</v>
      </c>
      <c r="F39" s="18">
        <v>1</v>
      </c>
      <c r="G39" s="14">
        <v>1.11</v>
      </c>
      <c r="H39" s="19">
        <f t="shared" si="5"/>
        <v>564.8</v>
      </c>
      <c r="I39" s="14">
        <v>1.11</v>
      </c>
      <c r="J39" s="19">
        <f t="shared" si="6"/>
        <v>626.9</v>
      </c>
      <c r="K39" s="19">
        <f t="shared" si="7"/>
        <v>752.5</v>
      </c>
      <c r="L39" s="19">
        <f t="shared" si="8"/>
        <v>541.8</v>
      </c>
    </row>
    <row r="40" spans="2:12" ht="15">
      <c r="B40" s="12">
        <v>10</v>
      </c>
      <c r="C40" s="12">
        <v>270</v>
      </c>
      <c r="D40" s="14">
        <v>1.11</v>
      </c>
      <c r="E40" s="13">
        <f t="shared" si="4"/>
        <v>393.1</v>
      </c>
      <c r="F40" s="18">
        <v>1</v>
      </c>
      <c r="G40" s="14">
        <v>1.11</v>
      </c>
      <c r="H40" s="19">
        <f t="shared" si="5"/>
        <v>436.3</v>
      </c>
      <c r="I40" s="14">
        <v>1.11</v>
      </c>
      <c r="J40" s="19">
        <f t="shared" si="6"/>
        <v>484.3</v>
      </c>
      <c r="K40" s="19">
        <f t="shared" si="7"/>
        <v>555.6</v>
      </c>
      <c r="L40" s="19">
        <f>$K40*((C40-C39)*24/1000)</f>
        <v>400.032</v>
      </c>
    </row>
    <row r="41" spans="2:12" ht="15">
      <c r="B41" s="12">
        <v>11</v>
      </c>
      <c r="C41" s="12">
        <v>300</v>
      </c>
      <c r="D41" s="14">
        <v>1.11</v>
      </c>
      <c r="E41" s="13">
        <f t="shared" si="4"/>
        <v>393.1</v>
      </c>
      <c r="F41" s="18">
        <v>1</v>
      </c>
      <c r="G41" s="14">
        <v>1.11</v>
      </c>
      <c r="H41" s="19">
        <f t="shared" si="5"/>
        <v>436.3</v>
      </c>
      <c r="I41" s="14">
        <v>1.11</v>
      </c>
      <c r="J41" s="19">
        <f t="shared" si="6"/>
        <v>484.3</v>
      </c>
      <c r="K41" s="19">
        <f t="shared" si="7"/>
        <v>484.3</v>
      </c>
      <c r="L41" s="19">
        <f>$K41*((C41-C40)*24/1000)</f>
        <v>348.69599999999997</v>
      </c>
    </row>
    <row r="42" spans="2:12" ht="15">
      <c r="B42" s="12">
        <v>12</v>
      </c>
      <c r="C42" s="12">
        <v>330</v>
      </c>
      <c r="D42" s="14">
        <v>1.11</v>
      </c>
      <c r="E42" s="13">
        <f t="shared" si="4"/>
        <v>393.1</v>
      </c>
      <c r="F42" s="18">
        <v>1</v>
      </c>
      <c r="G42" s="14">
        <v>1.11</v>
      </c>
      <c r="H42" s="19">
        <f t="shared" si="5"/>
        <v>436.3</v>
      </c>
      <c r="I42" s="14">
        <v>1.11</v>
      </c>
      <c r="J42" s="19">
        <f t="shared" si="6"/>
        <v>484.3</v>
      </c>
      <c r="K42" s="19">
        <f t="shared" si="7"/>
        <v>484.3</v>
      </c>
      <c r="L42" s="19">
        <f>$K42*((C42-C41)*24/1000)</f>
        <v>348.69599999999997</v>
      </c>
    </row>
    <row r="43" spans="2:12" ht="15">
      <c r="B43" s="12">
        <v>13</v>
      </c>
      <c r="C43" s="12">
        <v>355</v>
      </c>
      <c r="D43" s="14">
        <v>1.11</v>
      </c>
      <c r="E43" s="13">
        <f t="shared" si="4"/>
        <v>393.1</v>
      </c>
      <c r="F43" s="18">
        <v>1</v>
      </c>
      <c r="G43" s="14">
        <v>1.11</v>
      </c>
      <c r="H43" s="19">
        <f t="shared" si="5"/>
        <v>436.3</v>
      </c>
      <c r="I43" s="14">
        <v>1.11</v>
      </c>
      <c r="J43" s="19">
        <f t="shared" si="6"/>
        <v>484.3</v>
      </c>
      <c r="K43" s="19">
        <f t="shared" si="7"/>
        <v>484.3</v>
      </c>
      <c r="L43" s="19">
        <f>$K43*((C43-C42)*24/1000)</f>
        <v>290.58</v>
      </c>
    </row>
    <row r="44" spans="2:12" ht="15">
      <c r="B44" s="12">
        <v>14</v>
      </c>
      <c r="C44" s="12">
        <v>364</v>
      </c>
      <c r="D44" s="14">
        <v>1.11</v>
      </c>
      <c r="E44" s="13">
        <f t="shared" si="4"/>
        <v>426.9</v>
      </c>
      <c r="F44" s="18">
        <v>1</v>
      </c>
      <c r="G44" s="14">
        <v>1.11</v>
      </c>
      <c r="H44" s="19">
        <f t="shared" si="5"/>
        <v>473.9</v>
      </c>
      <c r="I44" s="14">
        <v>1.11</v>
      </c>
      <c r="J44" s="19">
        <f t="shared" si="6"/>
        <v>526</v>
      </c>
      <c r="K44" s="19">
        <f t="shared" si="7"/>
        <v>505.15</v>
      </c>
      <c r="L44" s="19">
        <f>$K44*((C44-C43)*24/1000)</f>
        <v>109.1124</v>
      </c>
    </row>
    <row r="46" spans="7:13" ht="15">
      <c r="G46" s="20" t="s">
        <v>35</v>
      </c>
      <c r="H46" s="21"/>
      <c r="I46" s="21"/>
      <c r="J46" s="21"/>
      <c r="K46" s="21"/>
      <c r="L46" s="22">
        <f>SUM($L30:$L44)</f>
        <v>2592.6683999999996</v>
      </c>
      <c r="M46" s="23" t="s">
        <v>36</v>
      </c>
    </row>
    <row r="47" spans="7:13" ht="18.75">
      <c r="G47" s="28" t="s">
        <v>44</v>
      </c>
      <c r="H47" s="24"/>
      <c r="I47" s="24"/>
      <c r="J47" s="24"/>
      <c r="K47" s="24"/>
      <c r="L47" s="27">
        <f>L46-4000</f>
        <v>-1407.3316000000004</v>
      </c>
      <c r="M47" s="26" t="s">
        <v>36</v>
      </c>
    </row>
  </sheetData>
  <sheetProtection/>
  <printOptions/>
  <pageMargins left="0.7" right="0.7" top="0.787401575" bottom="0.787401575" header="0.3" footer="0.3"/>
  <pageSetup fitToHeight="1" fitToWidth="1" orientation="landscape" paperSize="9" scale="71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Pištová</dc:creator>
  <cp:keywords/>
  <dc:description/>
  <cp:lastModifiedBy>Administrator</cp:lastModifiedBy>
  <cp:lastPrinted>2016-02-12T12:57:59Z</cp:lastPrinted>
  <dcterms:created xsi:type="dcterms:W3CDTF">2010-01-11T11:14:57Z</dcterms:created>
  <dcterms:modified xsi:type="dcterms:W3CDTF">2016-04-20T09:25:25Z</dcterms:modified>
  <cp:category/>
  <cp:version/>
  <cp:contentType/>
  <cp:contentStatus/>
</cp:coreProperties>
</file>