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840" yWindow="780" windowWidth="18255" windowHeight="117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list'!$B$28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list'!$G$2</definedName>
    <definedName name="MJ">'Krycí list'!$G$5</definedName>
    <definedName name="Mont">'Rekapitulace'!$H$19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list'!$C$11</definedName>
    <definedName name="_xlnm.Print_Area" localSheetId="0">'Krycí list'!$A$1:$G$46</definedName>
    <definedName name="_xlnm.Print_Area" localSheetId="2">'Položky'!$A$1:$G$134</definedName>
    <definedName name="_xlnm.Print_Area" localSheetId="1">'Rekapitulace'!$A$1:$I$33</definedName>
    <definedName name="PocetMJ">'Krycí list'!$G$6</definedName>
    <definedName name="Poznamka">'Krycí list'!$B$38</definedName>
    <definedName name="Projektant">'Krycí list'!$C$8</definedName>
    <definedName name="PSV">'Rekapitulace'!$F$19</definedName>
    <definedName name="PSV0">'Položky'!#REF!</definedName>
    <definedName name="SazbaDPH1">'Krycí list'!$C$31</definedName>
    <definedName name="SazbaDPH2">'Krycí list'!$C$33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list'!$G$12</definedName>
    <definedName name="Zaklad22">'Krycí list'!$F$33</definedName>
    <definedName name="Zaklad5">'Krycí list'!$F$31</definedName>
    <definedName name="Zhotovitel">'Krycí list'!$C$12:$E$12</definedName>
  </definedNames>
  <calcPr fullCalcOnLoad="1"/>
</workbook>
</file>

<file path=xl/sharedStrings.xml><?xml version="1.0" encoding="utf-8"?>
<sst xmlns="http://schemas.openxmlformats.org/spreadsheetml/2006/main" count="435" uniqueCount="297">
  <si>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</si>
  <si>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</si>
  <si>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</si>
  <si>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</si>
  <si>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</si>
  <si>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</si>
  <si>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</si>
  <si>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</si>
  <si>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</si>
  <si>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</si>
  <si>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</si>
  <si>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</si>
  <si>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</si>
  <si>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</si>
  <si>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 xml:space="preserve">Zakázkové číslo 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</si>
  <si>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</si>
  <si>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</si>
  <si>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</si>
  <si>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</si>
  <si>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</si>
  <si>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</si>
  <si>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</si>
  <si>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</si>
  <si>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</si>
  <si>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</si>
  <si>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</si>
  <si>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</si>
  <si>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</si>
  <si>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</si>
  <si>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</si>
  <si>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</si>
  <si>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</si>
  <si>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</si>
  <si>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</si>
  <si>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</si>
  <si>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</si>
  <si>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</si>
  <si>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</si>
  <si>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</si>
  <si>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</si>
  <si>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</si>
  <si>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</si>
  <si>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</si>
  <si>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</si>
  <si>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</si>
  <si>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</si>
  <si>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</si>
  <si>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</si>
  <si>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</si>
  <si>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</si>
  <si>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</si>
  <si>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</si>
  <si>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</si>
  <si>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</si>
  <si>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</si>
  <si>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</si>
  <si>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</si>
  <si>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</si>
  <si>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</si>
  <si>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</si>
  <si>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</si>
  <si>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</si>
  <si>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</si>
  <si>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</si>
  <si>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</si>
  <si>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</si>
  <si>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</si>
  <si>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</si>
  <si>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</si>
  <si>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</si>
  <si>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</si>
  <si>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</si>
  <si>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</si>
  <si>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</si>
  <si>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</si>
  <si>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</si>
  <si>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011-Lhota</t>
  </si>
  <si>
    <t>01</t>
  </si>
  <si>
    <t>011-Lhota1</t>
  </si>
  <si>
    <t>112101101R00</t>
  </si>
  <si>
    <t xml:space="preserve">Kácení stromů listnatých o průměru kmene 10-30 cm </t>
  </si>
  <si>
    <t>kus</t>
  </si>
  <si>
    <t>112201101R00</t>
  </si>
  <si>
    <t xml:space="preserve">Odstranění pařezů pod úrovní, o průměru 10 - 30 cm </t>
  </si>
  <si>
    <t>112211111R00</t>
  </si>
  <si>
    <t xml:space="preserve">Spálení pařezů na hromadách o D do 30 cm </t>
  </si>
  <si>
    <t>115101201R00</t>
  </si>
  <si>
    <t xml:space="preserve">Čerpání vody na výšku do 10 m, přítok do 500 l </t>
  </si>
  <si>
    <t>hod</t>
  </si>
  <si>
    <t>14*10</t>
  </si>
  <si>
    <t>115101301R00</t>
  </si>
  <si>
    <t xml:space="preserve">Pohotovost čerp.soupravy, výška 10 m, přítok 500 l </t>
  </si>
  <si>
    <t>den</t>
  </si>
  <si>
    <t>121101102R00</t>
  </si>
  <si>
    <t xml:space="preserve">Sejmutí ornice s přemístěním přes 50 do 100 m </t>
  </si>
  <si>
    <t>m3</t>
  </si>
  <si>
    <t>1556*0,3</t>
  </si>
  <si>
    <t>4800*0,2</t>
  </si>
  <si>
    <t>122201103R00</t>
  </si>
  <si>
    <t xml:space="preserve">Odkopávky nezapažené v hor. 3 do 10000 m3 </t>
  </si>
  <si>
    <t>122201109R00</t>
  </si>
  <si>
    <t xml:space="preserve">Příplatek za lepivost - odkopávky v hor. 3 </t>
  </si>
  <si>
    <t>2960*0,3</t>
  </si>
  <si>
    <t>124203101R00</t>
  </si>
  <si>
    <t xml:space="preserve">Vykopávky pro koryta vodotečí v hor. 3 do 1000 m3 </t>
  </si>
  <si>
    <t>1,05*16</t>
  </si>
  <si>
    <t>124203109R00</t>
  </si>
  <si>
    <t xml:space="preserve">Příplatek za lepivost - výkop vodotečí v hor.3 </t>
  </si>
  <si>
    <t>16,8*0,3</t>
  </si>
  <si>
    <t>132201101R00</t>
  </si>
  <si>
    <t xml:space="preserve">Hloubení rýh šířky do 60 cm v hor.3 do 100 m3 </t>
  </si>
  <si>
    <t>18,7*1,9*1,0+19,75*0,8*1,2+4,4*0,8*1,2</t>
  </si>
  <si>
    <t>132201109R00</t>
  </si>
  <si>
    <t xml:space="preserve">Příplatek za lepivost - hloubení rýh 60 cm v hor.3 </t>
  </si>
  <si>
    <t>58,7*0,3</t>
  </si>
  <si>
    <t>132201201R00</t>
  </si>
  <si>
    <t xml:space="preserve">Hloubení rýh šířky do 200 cm v hor.3 do 100 m3 </t>
  </si>
  <si>
    <t>20,4</t>
  </si>
  <si>
    <t>132201209R00</t>
  </si>
  <si>
    <t xml:space="preserve">Příplatek za lepivost - hloubení rýh 200cm v hor.3 </t>
  </si>
  <si>
    <t>20,4*0,3</t>
  </si>
  <si>
    <t>162201411R00</t>
  </si>
  <si>
    <t xml:space="preserve">Vod.přemístění kmenů listnatých, D 30 cm do 1000 m </t>
  </si>
  <si>
    <t>162207112R00</t>
  </si>
  <si>
    <t xml:space="preserve">Vodorovné přemístění výkopku hor. 1-4 do 100 m </t>
  </si>
  <si>
    <t>2960+16,8+58,7+20,4</t>
  </si>
  <si>
    <t>162301421R00</t>
  </si>
  <si>
    <t xml:space="preserve">Vodorovné přemístění pařezů  D 30 cm do 5000 m </t>
  </si>
  <si>
    <t>171103201R00</t>
  </si>
  <si>
    <t xml:space="preserve">Ulož. sypaniny do hrází,100%PS, objem jílu do 20% </t>
  </si>
  <si>
    <t>175101201R00</t>
  </si>
  <si>
    <t xml:space="preserve">Obsyp objektu bez prohození sypaniny </t>
  </si>
  <si>
    <t>156</t>
  </si>
  <si>
    <t>180401211R00</t>
  </si>
  <si>
    <t xml:space="preserve">Založení trávníku lučního výsevem v rovině </t>
  </si>
  <si>
    <t>m2</t>
  </si>
  <si>
    <t>180401212R00</t>
  </si>
  <si>
    <t xml:space="preserve">Založení trávníku lučního výsevem ve svahu do 1:2 </t>
  </si>
  <si>
    <t>181101102R00</t>
  </si>
  <si>
    <t xml:space="preserve">Úprava pláně v zářezech v hor. 1-4, se zhutněním </t>
  </si>
  <si>
    <t>1556</t>
  </si>
  <si>
    <t>181301111R00</t>
  </si>
  <si>
    <t xml:space="preserve">Rozprostření ornice, rovina, tl.do 10 cm,nad 500m2 </t>
  </si>
  <si>
    <t>89,1+210</t>
  </si>
  <si>
    <t>182101101R00</t>
  </si>
  <si>
    <t xml:space="preserve">Svahování v zářezech v hor. 1 - 4 </t>
  </si>
  <si>
    <t>3,4*16+4,5*19,8+1465+54,4+89,1</t>
  </si>
  <si>
    <t>182201101R00</t>
  </si>
  <si>
    <t xml:space="preserve">Svahování násypů </t>
  </si>
  <si>
    <t>1323,1+270</t>
  </si>
  <si>
    <t>182301131R00</t>
  </si>
  <si>
    <t xml:space="preserve">Rozprostření ornice, svah, tl. do 10 cm, nad 500m2 </t>
  </si>
  <si>
    <t>2324,3</t>
  </si>
  <si>
    <t>R10002</t>
  </si>
  <si>
    <t xml:space="preserve">Uložení pařezů na skládku s poplatkem </t>
  </si>
  <si>
    <t>00572480</t>
  </si>
  <si>
    <t>Směs jetelotravní</t>
  </si>
  <si>
    <t>kg</t>
  </si>
  <si>
    <t>2623,4*0,02</t>
  </si>
  <si>
    <t>3</t>
  </si>
  <si>
    <t>Svislé a kompletní konstrukce</t>
  </si>
  <si>
    <t>327213345R00</t>
  </si>
  <si>
    <t xml:space="preserve">Zdivo nadzákl. opěrné z lom.kam., obkladní vyspár. </t>
  </si>
  <si>
    <t>7,24</t>
  </si>
  <si>
    <t>328321116U00</t>
  </si>
  <si>
    <t xml:space="preserve">Kce šachta ŽB C30/37 XF3 </t>
  </si>
  <si>
    <t>požerák:29,05</t>
  </si>
  <si>
    <t>bezp.přeliv:10,17+6,41+12,62+11,29+2,54+9,2+16,64+1,26</t>
  </si>
  <si>
    <t>obklad kamenem:-7,24</t>
  </si>
  <si>
    <t>328351010R00</t>
  </si>
  <si>
    <t xml:space="preserve">Obednění konstrukcí šachet ploch rovinných </t>
  </si>
  <si>
    <t>328352010R00</t>
  </si>
  <si>
    <t xml:space="preserve">Odbednění konstrukcí šachet ploch rovinných </t>
  </si>
  <si>
    <t>328368211R00</t>
  </si>
  <si>
    <t xml:space="preserve">Výztuž ŽB konstrukcí šachet svařovanou sítí </t>
  </si>
  <si>
    <t>t</t>
  </si>
  <si>
    <t>15,1*1,1*0,008</t>
  </si>
  <si>
    <t>45</t>
  </si>
  <si>
    <t>Podkladní a vedlejší konstrukce</t>
  </si>
  <si>
    <t>451311541R00</t>
  </si>
  <si>
    <t xml:space="preserve">Podklad pod dlažbu z betonu V4 T0 B 12,5, do 25 cm </t>
  </si>
  <si>
    <t>27,39+7,26+0,43+3+3</t>
  </si>
  <si>
    <t>452318510R00</t>
  </si>
  <si>
    <t xml:space="preserve">Zajišťovací práh z betonu s patkami i bez patek </t>
  </si>
  <si>
    <t>457531112R00</t>
  </si>
  <si>
    <t xml:space="preserve">Filtr.vrstvy z nezhut.kam. hrubého drcen. 32-63 mm </t>
  </si>
  <si>
    <t>patní drén:1,4/2*68</t>
  </si>
  <si>
    <t>457571111R00</t>
  </si>
  <si>
    <t xml:space="preserve">Filtr.vrstvy z nezhut.štěrkopísků 0-32, bez úpravy </t>
  </si>
  <si>
    <t>46</t>
  </si>
  <si>
    <t>Zpevněné plochy</t>
  </si>
  <si>
    <t>463211131R00</t>
  </si>
  <si>
    <t xml:space="preserve">Rovnanina z lomového kamene s vyklínováním spár </t>
  </si>
  <si>
    <t>6*14,5*0,4+12*2,5*0,4</t>
  </si>
  <si>
    <t>464531112R00</t>
  </si>
  <si>
    <t xml:space="preserve">Pohoz z hrub. drceného kameniva 63-125 mm,z terénu </t>
  </si>
  <si>
    <t>5*0,3*69</t>
  </si>
  <si>
    <t>465511522R00</t>
  </si>
  <si>
    <t xml:space="preserve">Dlažba z lom.kam. do MC nad 20 m2 vysp.MCS, 25 cm </t>
  </si>
  <si>
    <t>3,15*19,21</t>
  </si>
  <si>
    <t>465511523R00</t>
  </si>
  <si>
    <t xml:space="preserve">Dlažba z lom.kam. do MC nad 20 m2 vysp.MCS, 30 cm </t>
  </si>
  <si>
    <t>2,5*19,21+2,45*0,6+2,45*2*1,7</t>
  </si>
  <si>
    <t>8</t>
  </si>
  <si>
    <t>Trubní vedení</t>
  </si>
  <si>
    <t>810441111R00</t>
  </si>
  <si>
    <t xml:space="preserve">Přeseknutí betonové trouby DN do 600 mm </t>
  </si>
  <si>
    <t>812422121R00</t>
  </si>
  <si>
    <t xml:space="preserve">Montáž trub vibrolis. hrdlových pryž. kr. DN 500 </t>
  </si>
  <si>
    <t>m</t>
  </si>
  <si>
    <t>871218111R00</t>
  </si>
  <si>
    <t xml:space="preserve">Kladení dren. potrubí do rýhy, tvr. PVC, do 90 mm </t>
  </si>
  <si>
    <t>28611223.A</t>
  </si>
  <si>
    <t>Trubka PVC drenážní flexibilní d 100 mm</t>
  </si>
  <si>
    <t>59223116</t>
  </si>
  <si>
    <t>Trouba betonová hrdlová TBH-Q 50/250</t>
  </si>
  <si>
    <t>18,5/2,5*1,1</t>
  </si>
  <si>
    <t>59223782.A</t>
  </si>
  <si>
    <t>Podkladek pod hrdlovou troubu TBX-Q 60/112/20/20</t>
  </si>
  <si>
    <t>89</t>
  </si>
  <si>
    <t>Ostatní konstrukce na trubním vedení</t>
  </si>
  <si>
    <t>899623141R00</t>
  </si>
  <si>
    <t xml:space="preserve">Obetonování potrubí nebo zdiva stok betonem B 12,5 </t>
  </si>
  <si>
    <t>13,32</t>
  </si>
  <si>
    <t>899643111R00</t>
  </si>
  <si>
    <t xml:space="preserve">Bednění pro obetonování potrubí v otevřeném výkopu </t>
  </si>
  <si>
    <t>18,5*1*2</t>
  </si>
  <si>
    <t>93</t>
  </si>
  <si>
    <t>Dokončovací práce inženýrskách staveb</t>
  </si>
  <si>
    <t>934956124R00</t>
  </si>
  <si>
    <t xml:space="preserve">Hradítka z dubového dřeva tloušťky 5 cm </t>
  </si>
  <si>
    <t>1,05*2,85*2</t>
  </si>
  <si>
    <t>R93001</t>
  </si>
  <si>
    <t>Ocelová lávka, délka 4,5m, š. 630 mm vč.zábradlí dodávka+osazení</t>
  </si>
  <si>
    <t>soubor</t>
  </si>
  <si>
    <t>95</t>
  </si>
  <si>
    <t>Dokončovací konstrukce na pozemních stavbách</t>
  </si>
  <si>
    <t>953171021R00</t>
  </si>
  <si>
    <t xml:space="preserve">Osazování poklopů litinových, ocelových do 50 kg </t>
  </si>
  <si>
    <t>953171031R00</t>
  </si>
  <si>
    <t xml:space="preserve">Osazování stupadel z oceli nebo litinových </t>
  </si>
  <si>
    <t>953942421R00</t>
  </si>
  <si>
    <t xml:space="preserve">Osazení ocelového rámu </t>
  </si>
  <si>
    <t>953943124R00</t>
  </si>
  <si>
    <t xml:space="preserve">Osazení kovových předmětů do betonu, 30 kg / kus </t>
  </si>
  <si>
    <t>R95001</t>
  </si>
  <si>
    <t>Ocelový rošt 1040*1040*40mm zámek+ocel.tyč-plochá ocel</t>
  </si>
  <si>
    <t>13331712</t>
  </si>
  <si>
    <t>Úhelník rovnoramenný L jakost 11375   50x 50x 5 mm</t>
  </si>
  <si>
    <t>T</t>
  </si>
  <si>
    <t>3*1,05*0,00377</t>
  </si>
  <si>
    <t>13384420</t>
  </si>
  <si>
    <t>Tyč průřezu U  80, střední, jakost oceli 11375</t>
  </si>
  <si>
    <t>3,35*4*0,006</t>
  </si>
  <si>
    <t>55243786</t>
  </si>
  <si>
    <t>Stupadlo žebříkové  KASI-AST oc jádro s povl PE-HD</t>
  </si>
  <si>
    <t>96</t>
  </si>
  <si>
    <t>Bourání konstrukcí</t>
  </si>
  <si>
    <t>960111221R00</t>
  </si>
  <si>
    <t xml:space="preserve">Bourání konstrukcí z dílců prefa. betonových a ŽB </t>
  </si>
  <si>
    <t>2,88+8*0,3</t>
  </si>
  <si>
    <t>979013112R00</t>
  </si>
  <si>
    <t xml:space="preserve">Svislá doprava vybouraných hmot na H do 3,5 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</si>
  <si>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</si>
  <si>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</si>
  <si>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</si>
  <si>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</si>
  <si>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</t>
  </si>
  <si>
    <t>Prorážení otvorů</t>
  </si>
  <si>
    <t>979999999R00</t>
  </si>
  <si>
    <t xml:space="preserve">Poplatek za skladku 10 % příměsí </t>
  </si>
  <si>
    <t>99</t>
  </si>
  <si>
    <t>Staveništní přesun hmot</t>
  </si>
  <si>
    <t>998331011R00</t>
  </si>
  <si>
    <t xml:space="preserve">Přesun hmot pro nádrže </t>
  </si>
  <si>
    <t>783</t>
  </si>
  <si>
    <t>Nátěry</t>
  </si>
  <si>
    <t>783225100R00</t>
  </si>
  <si>
    <t xml:space="preserve">Nátěr syntetický kovových konstrukcí 2x + 1x email </t>
  </si>
  <si>
    <t>783226100R00</t>
  </si>
  <si>
    <t xml:space="preserve">Nátěr syntetický kovových konstrukcí základní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</si>
  <si>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</si>
  <si>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</si>
  <si>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</si>
  <si>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</si>
  <si>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</si>
  <si>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</si>
  <si>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</si>
  <si>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</si>
  <si>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Ostrožská Lhota - Víceúčelová nádrž v trati "Veselské Padělky"</t>
  </si>
  <si>
    <t>Archivní číslo</t>
  </si>
  <si>
    <t>901/2011</t>
  </si>
  <si>
    <t>07/2011</t>
  </si>
  <si>
    <t>Ing. Vladimír Legát, Ing. Hedvika Psotová</t>
  </si>
  <si>
    <t>Jméno : Ing. Vladimír Legát</t>
  </si>
  <si>
    <t>Víceúčelová nádrž v trati "Veselské Padělky"</t>
  </si>
  <si>
    <t>D.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</si>
</sst>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19" borderId="11" xfId="0" applyFont="1" applyFill="1" applyBorder="1" applyAlignment="1">
      <alignment horizontal="left"/>
    </xf>
    <xf numFmtId="0" fontId="21" fillId="19" borderId="12" xfId="0" applyFont="1" applyFill="1" applyBorder="1" applyAlignment="1">
      <alignment horizontal="centerContinuous"/>
    </xf>
    <xf numFmtId="0" fontId="22" fillId="19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19" borderId="16" xfId="0" applyNumberFormat="1" applyFont="1" applyFill="1" applyBorder="1" applyAlignment="1">
      <alignment/>
    </xf>
    <xf numFmtId="49" fontId="19" fillId="19" borderId="17" xfId="0" applyNumberFormat="1" applyFont="1" applyFill="1" applyBorder="1" applyAlignment="1">
      <alignment/>
    </xf>
    <xf numFmtId="0" fontId="20" fillId="19" borderId="18" xfId="0" applyFont="1" applyFill="1" applyBorder="1" applyAlignment="1">
      <alignment/>
    </xf>
    <xf numFmtId="0" fontId="19" fillId="19" borderId="18" xfId="0" applyFont="1" applyFill="1" applyBorder="1" applyAlignment="1">
      <alignment/>
    </xf>
    <xf numFmtId="0" fontId="19" fillId="19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19" borderId="21" xfId="0" applyNumberFormat="1" applyFont="1" applyFill="1" applyBorder="1" applyAlignment="1">
      <alignment/>
    </xf>
    <xf numFmtId="49" fontId="19" fillId="19" borderId="22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18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19" fillId="0" borderId="27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20" fillId="19" borderId="29" xfId="0" applyFont="1" applyFill="1" applyBorder="1" applyAlignment="1">
      <alignment horizontal="left"/>
    </xf>
    <xf numFmtId="0" fontId="19" fillId="19" borderId="30" xfId="0" applyFont="1" applyFill="1" applyBorder="1" applyAlignment="1">
      <alignment horizontal="left"/>
    </xf>
    <xf numFmtId="0" fontId="19" fillId="19" borderId="31" xfId="0" applyFont="1" applyFill="1" applyBorder="1" applyAlignment="1">
      <alignment horizontal="centerContinuous"/>
    </xf>
    <xf numFmtId="0" fontId="20" fillId="19" borderId="30" xfId="0" applyFont="1" applyFill="1" applyBorder="1" applyAlignment="1">
      <alignment horizontal="centerContinuous"/>
    </xf>
    <xf numFmtId="0" fontId="19" fillId="19" borderId="30" xfId="0" applyFont="1" applyFill="1" applyBorder="1" applyAlignment="1">
      <alignment horizontal="centerContinuous"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3" xfId="0" applyFont="1" applyBorder="1" applyAlignment="1">
      <alignment shrinkToFit="1"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36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38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20" fillId="19" borderId="11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0" fontId="20" fillId="19" borderId="40" xfId="0" applyFont="1" applyFill="1" applyBorder="1" applyAlignment="1">
      <alignment/>
    </xf>
    <xf numFmtId="0" fontId="20" fillId="19" borderId="41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165" fontId="19" fillId="0" borderId="48" xfId="0" applyNumberFormat="1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19" borderId="37" xfId="0" applyFont="1" applyFill="1" applyBorder="1" applyAlignment="1">
      <alignment/>
    </xf>
    <xf numFmtId="0" fontId="23" fillId="19" borderId="38" xfId="0" applyFont="1" applyFill="1" applyBorder="1" applyAlignment="1">
      <alignment/>
    </xf>
    <xf numFmtId="0" fontId="23" fillId="19" borderId="39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9" fillId="0" borderId="49" xfId="46" applyFont="1" applyBorder="1">
      <alignment/>
      <protection/>
    </xf>
    <xf numFmtId="0" fontId="19" fillId="0" borderId="50" xfId="0" applyNumberFormat="1" applyFont="1" applyBorder="1" applyAlignment="1">
      <alignment horizontal="left"/>
    </xf>
    <xf numFmtId="0" fontId="19" fillId="0" borderId="51" xfId="0" applyNumberFormat="1" applyFont="1" applyBorder="1" applyAlignment="1">
      <alignment/>
    </xf>
    <xf numFmtId="0" fontId="20" fillId="0" borderId="52" xfId="46" applyFont="1" applyBorder="1">
      <alignment/>
      <protection/>
    </xf>
    <xf numFmtId="0" fontId="19" fillId="0" borderId="52" xfId="46" applyFont="1" applyBorder="1">
      <alignment/>
      <protection/>
    </xf>
    <xf numFmtId="0" fontId="19" fillId="0" borderId="52" xfId="46" applyFont="1" applyBorder="1" applyAlignment="1">
      <alignment horizontal="righ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19" borderId="29" xfId="0" applyNumberFormat="1" applyFont="1" applyFill="1" applyBorder="1" applyAlignment="1">
      <alignment horizontal="center"/>
    </xf>
    <xf numFmtId="0" fontId="20" fillId="19" borderId="30" xfId="0" applyFont="1" applyFill="1" applyBorder="1" applyAlignment="1">
      <alignment horizontal="center"/>
    </xf>
    <xf numFmtId="0" fontId="20" fillId="19" borderId="31" xfId="0" applyFont="1" applyFill="1" applyBorder="1" applyAlignment="1">
      <alignment horizontal="center"/>
    </xf>
    <xf numFmtId="0" fontId="20" fillId="19" borderId="53" xfId="0" applyFont="1" applyFill="1" applyBorder="1" applyAlignment="1">
      <alignment horizontal="center"/>
    </xf>
    <xf numFmtId="0" fontId="20" fillId="19" borderId="54" xfId="0" applyFont="1" applyFill="1" applyBorder="1" applyAlignment="1">
      <alignment horizontal="center"/>
    </xf>
    <xf numFmtId="0" fontId="20" fillId="19" borderId="55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3" xfId="0" applyNumberFormat="1" applyFont="1" applyBorder="1" applyAlignment="1">
      <alignment/>
    </xf>
    <xf numFmtId="0" fontId="20" fillId="19" borderId="29" xfId="0" applyFont="1" applyFill="1" applyBorder="1" applyAlignment="1">
      <alignment/>
    </xf>
    <xf numFmtId="0" fontId="20" fillId="19" borderId="30" xfId="0" applyFont="1" applyFill="1" applyBorder="1" applyAlignment="1">
      <alignment/>
    </xf>
    <xf numFmtId="3" fontId="20" fillId="19" borderId="31" xfId="0" applyNumberFormat="1" applyFont="1" applyFill="1" applyBorder="1" applyAlignment="1">
      <alignment/>
    </xf>
    <xf numFmtId="3" fontId="20" fillId="19" borderId="53" xfId="0" applyNumberFormat="1" applyFont="1" applyFill="1" applyBorder="1" applyAlignment="1">
      <alignment/>
    </xf>
    <xf numFmtId="3" fontId="20" fillId="19" borderId="54" xfId="0" applyNumberFormat="1" applyFont="1" applyFill="1" applyBorder="1" applyAlignment="1">
      <alignment/>
    </xf>
    <xf numFmtId="3" fontId="20" fillId="19" borderId="55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19" borderId="41" xfId="0" applyFont="1" applyFill="1" applyBorder="1" applyAlignment="1">
      <alignment/>
    </xf>
    <xf numFmtId="0" fontId="20" fillId="19" borderId="56" xfId="0" applyFont="1" applyFill="1" applyBorder="1" applyAlignment="1">
      <alignment horizontal="right"/>
    </xf>
    <xf numFmtId="0" fontId="20" fillId="19" borderId="13" xfId="0" applyFont="1" applyFill="1" applyBorder="1" applyAlignment="1">
      <alignment horizontal="right"/>
    </xf>
    <xf numFmtId="0" fontId="20" fillId="19" borderId="12" xfId="0" applyFont="1" applyFill="1" applyBorder="1" applyAlignment="1">
      <alignment horizontal="center"/>
    </xf>
    <xf numFmtId="4" fontId="22" fillId="19" borderId="13" xfId="0" applyNumberFormat="1" applyFont="1" applyFill="1" applyBorder="1" applyAlignment="1">
      <alignment horizontal="right"/>
    </xf>
    <xf numFmtId="4" fontId="22" fillId="19" borderId="41" xfId="0" applyNumberFormat="1" applyFont="1" applyFill="1" applyBorder="1" applyAlignment="1">
      <alignment horizontal="right"/>
    </xf>
    <xf numFmtId="0" fontId="19" fillId="0" borderId="25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4" xfId="0" applyNumberFormat="1" applyFont="1" applyBorder="1" applyAlignment="1">
      <alignment horizontal="right"/>
    </xf>
    <xf numFmtId="4" fontId="19" fillId="0" borderId="33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0" fontId="19" fillId="19" borderId="37" xfId="0" applyFont="1" applyFill="1" applyBorder="1" applyAlignment="1">
      <alignment/>
    </xf>
    <xf numFmtId="0" fontId="20" fillId="19" borderId="38" xfId="0" applyFont="1" applyFill="1" applyBorder="1" applyAlignment="1">
      <alignment/>
    </xf>
    <xf numFmtId="0" fontId="19" fillId="19" borderId="38" xfId="0" applyFont="1" applyFill="1" applyBorder="1" applyAlignment="1">
      <alignment/>
    </xf>
    <xf numFmtId="4" fontId="19" fillId="19" borderId="57" xfId="0" applyNumberFormat="1" applyFont="1" applyFill="1" applyBorder="1" applyAlignment="1">
      <alignment/>
    </xf>
    <xf numFmtId="4" fontId="19" fillId="19" borderId="37" xfId="0" applyNumberFormat="1" applyFont="1" applyFill="1" applyBorder="1" applyAlignment="1">
      <alignment/>
    </xf>
    <xf numFmtId="4" fontId="19" fillId="19" borderId="38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21" fillId="0" borderId="49" xfId="46" applyFont="1" applyBorder="1" applyAlignment="1">
      <alignment horizontal="right"/>
      <protection/>
    </xf>
    <xf numFmtId="0" fontId="19" fillId="0" borderId="50" xfId="46" applyFont="1" applyBorder="1" applyAlignment="1">
      <alignment horizontal="left"/>
      <protection/>
    </xf>
    <xf numFmtId="0" fontId="19" fillId="0" borderId="51" xfId="46" applyFont="1" applyBorder="1">
      <alignment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19" borderId="19" xfId="46" applyNumberFormat="1" applyFont="1" applyFill="1" applyBorder="1">
      <alignment/>
      <protection/>
    </xf>
    <xf numFmtId="0" fontId="21" fillId="19" borderId="17" xfId="46" applyFont="1" applyFill="1" applyBorder="1" applyAlignment="1">
      <alignment horizontal="center"/>
      <protection/>
    </xf>
    <xf numFmtId="0" fontId="21" fillId="19" borderId="17" xfId="46" applyNumberFormat="1" applyFont="1" applyFill="1" applyBorder="1" applyAlignment="1">
      <alignment horizontal="center"/>
      <protection/>
    </xf>
    <xf numFmtId="0" fontId="21" fillId="19" borderId="19" xfId="46" applyFont="1" applyFill="1" applyBorder="1" applyAlignment="1">
      <alignment horizontal="center"/>
      <protection/>
    </xf>
    <xf numFmtId="0" fontId="20" fillId="0" borderId="58" xfId="46" applyFont="1" applyBorder="1" applyAlignment="1">
      <alignment horizontal="center"/>
      <protection/>
    </xf>
    <xf numFmtId="49" fontId="20" fillId="0" borderId="58" xfId="46" applyNumberFormat="1" applyFont="1" applyBorder="1" applyAlignment="1">
      <alignment horizontal="left"/>
      <protection/>
    </xf>
    <xf numFmtId="0" fontId="20" fillId="0" borderId="59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0" xfId="46" applyFont="1" applyBorder="1" applyAlignment="1">
      <alignment horizontal="center" vertical="top"/>
      <protection/>
    </xf>
    <xf numFmtId="49" fontId="32" fillId="0" borderId="60" xfId="46" applyNumberFormat="1" applyFont="1" applyBorder="1" applyAlignment="1">
      <alignment horizontal="left" vertical="top"/>
      <protection/>
    </xf>
    <xf numFmtId="0" fontId="32" fillId="0" borderId="60" xfId="46" applyFont="1" applyBorder="1" applyAlignment="1">
      <alignment vertical="top" wrapText="1"/>
      <protection/>
    </xf>
    <xf numFmtId="49" fontId="32" fillId="0" borderId="60" xfId="46" applyNumberFormat="1" applyFont="1" applyBorder="1" applyAlignment="1">
      <alignment horizontal="center" shrinkToFit="1"/>
      <protection/>
    </xf>
    <xf numFmtId="4" fontId="32" fillId="0" borderId="60" xfId="46" applyNumberFormat="1" applyFont="1" applyBorder="1" applyAlignment="1">
      <alignment horizontal="right"/>
      <protection/>
    </xf>
    <xf numFmtId="4" fontId="32" fillId="0" borderId="60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58" xfId="46" applyFont="1" applyBorder="1" applyAlignment="1">
      <alignment horizontal="center"/>
      <protection/>
    </xf>
    <xf numFmtId="0" fontId="33" fillId="0" borderId="0" xfId="46" applyFont="1" applyAlignment="1">
      <alignment wrapText="1"/>
      <protection/>
    </xf>
    <xf numFmtId="49" fontId="21" fillId="0" borderId="58" xfId="46" applyNumberFormat="1" applyFont="1" applyBorder="1" applyAlignment="1">
      <alignment horizontal="right"/>
      <protection/>
    </xf>
    <xf numFmtId="4" fontId="34" fillId="24" borderId="61" xfId="46" applyNumberFormat="1" applyFont="1" applyFill="1" applyBorder="1" applyAlignment="1">
      <alignment horizontal="right" wrapText="1"/>
      <protection/>
    </xf>
    <xf numFmtId="0" fontId="34" fillId="24" borderId="42" xfId="46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19" fillId="19" borderId="19" xfId="46" applyFont="1" applyFill="1" applyBorder="1" applyAlignment="1">
      <alignment horizontal="center"/>
      <protection/>
    </xf>
    <xf numFmtId="49" fontId="36" fillId="19" borderId="19" xfId="46" applyNumberFormat="1" applyFont="1" applyFill="1" applyBorder="1" applyAlignment="1">
      <alignment horizontal="left"/>
      <protection/>
    </xf>
    <xf numFmtId="0" fontId="36" fillId="19" borderId="59" xfId="46" applyFont="1" applyFill="1" applyBorder="1">
      <alignment/>
      <protection/>
    </xf>
    <xf numFmtId="0" fontId="19" fillId="19" borderId="18" xfId="46" applyFont="1" applyFill="1" applyBorder="1" applyAlignment="1">
      <alignment horizontal="center"/>
      <protection/>
    </xf>
    <xf numFmtId="4" fontId="19" fillId="19" borderId="18" xfId="46" applyNumberFormat="1" applyFont="1" applyFill="1" applyBorder="1" applyAlignment="1">
      <alignment horizontal="right"/>
      <protection/>
    </xf>
    <xf numFmtId="4" fontId="19" fillId="19" borderId="17" xfId="46" applyNumberFormat="1" applyFont="1" applyFill="1" applyBorder="1" applyAlignment="1">
      <alignment horizontal="right"/>
      <protection/>
    </xf>
    <xf numFmtId="4" fontId="20" fillId="19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49" fontId="21" fillId="0" borderId="24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44" xfId="0" applyFont="1" applyBorder="1" applyAlignment="1">
      <alignment horizontal="left"/>
    </xf>
    <xf numFmtId="0" fontId="23" fillId="0" borderId="63" xfId="0" applyFont="1" applyBorder="1" applyAlignment="1">
      <alignment horizontal="centerContinuous" vertical="center"/>
    </xf>
    <xf numFmtId="0" fontId="19" fillId="0" borderId="63" xfId="0" applyFont="1" applyBorder="1" applyAlignment="1">
      <alignment horizontal="centerContinuous" vertical="center"/>
    </xf>
    <xf numFmtId="0" fontId="0" fillId="0" borderId="0" xfId="0" applyAlignment="1">
      <alignment horizontal="left" wrapText="1"/>
    </xf>
    <xf numFmtId="0" fontId="21" fillId="0" borderId="64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21" fillId="0" borderId="42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166" fontId="19" fillId="0" borderId="59" xfId="0" applyNumberFormat="1" applyFont="1" applyBorder="1" applyAlignment="1">
      <alignment horizontal="right" indent="2"/>
    </xf>
    <xf numFmtId="166" fontId="19" fillId="0" borderId="24" xfId="0" applyNumberFormat="1" applyFont="1" applyBorder="1" applyAlignment="1">
      <alignment horizontal="right" indent="2"/>
    </xf>
    <xf numFmtId="166" fontId="23" fillId="19" borderId="65" xfId="0" applyNumberFormat="1" applyFont="1" applyFill="1" applyBorder="1" applyAlignment="1">
      <alignment horizontal="right" indent="2"/>
    </xf>
    <xf numFmtId="166" fontId="23" fillId="19" borderId="57" xfId="0" applyNumberFormat="1" applyFont="1" applyFill="1" applyBorder="1" applyAlignment="1">
      <alignment horizontal="right" indent="2"/>
    </xf>
    <xf numFmtId="0" fontId="25" fillId="0" borderId="0" xfId="0" applyFont="1" applyAlignment="1">
      <alignment horizontal="left" vertical="top" wrapText="1"/>
    </xf>
    <xf numFmtId="0" fontId="21" fillId="0" borderId="45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19" fillId="0" borderId="37" xfId="0" applyFont="1" applyBorder="1" applyAlignment="1">
      <alignment horizontal="center" shrinkToFit="1"/>
    </xf>
    <xf numFmtId="0" fontId="19" fillId="0" borderId="39" xfId="0" applyFont="1" applyBorder="1" applyAlignment="1">
      <alignment horizontal="center" shrinkToFit="1"/>
    </xf>
    <xf numFmtId="0" fontId="22" fillId="19" borderId="13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20" fillId="19" borderId="59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21" fillId="0" borderId="16" xfId="0" applyFont="1" applyBorder="1" applyAlignment="1">
      <alignment/>
    </xf>
    <xf numFmtId="0" fontId="0" fillId="0" borderId="18" xfId="0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21" fillId="0" borderId="60" xfId="0" applyFont="1" applyBorder="1" applyAlignment="1">
      <alignment horizontal="left"/>
    </xf>
    <xf numFmtId="0" fontId="19" fillId="0" borderId="66" xfId="46" applyFont="1" applyBorder="1" applyAlignment="1">
      <alignment horizontal="center"/>
      <protection/>
    </xf>
    <xf numFmtId="0" fontId="19" fillId="0" borderId="67" xfId="46" applyFont="1" applyBorder="1" applyAlignment="1">
      <alignment horizontal="center"/>
      <protection/>
    </xf>
    <xf numFmtId="0" fontId="19" fillId="0" borderId="68" xfId="46" applyFont="1" applyBorder="1" applyAlignment="1">
      <alignment horizontal="center"/>
      <protection/>
    </xf>
    <xf numFmtId="0" fontId="19" fillId="0" borderId="69" xfId="46" applyFont="1" applyBorder="1" applyAlignment="1">
      <alignment horizontal="center"/>
      <protection/>
    </xf>
    <xf numFmtId="0" fontId="19" fillId="0" borderId="70" xfId="46" applyFont="1" applyBorder="1" applyAlignment="1">
      <alignment horizontal="left" wrapText="1"/>
      <protection/>
    </xf>
    <xf numFmtId="0" fontId="19" fillId="0" borderId="52" xfId="46" applyFont="1" applyBorder="1" applyAlignment="1">
      <alignment horizontal="left" wrapText="1"/>
      <protection/>
    </xf>
    <xf numFmtId="0" fontId="19" fillId="0" borderId="71" xfId="46" applyFont="1" applyBorder="1" applyAlignment="1">
      <alignment horizontal="left" wrapText="1"/>
      <protection/>
    </xf>
    <xf numFmtId="3" fontId="20" fillId="19" borderId="38" xfId="0" applyNumberFormat="1" applyFont="1" applyFill="1" applyBorder="1" applyAlignment="1">
      <alignment horizontal="right"/>
    </xf>
    <xf numFmtId="3" fontId="20" fillId="19" borderId="57" xfId="0" applyNumberFormat="1" applyFont="1" applyFill="1" applyBorder="1" applyAlignment="1">
      <alignment horizontal="right"/>
    </xf>
    <xf numFmtId="0" fontId="20" fillId="0" borderId="49" xfId="46" applyFont="1" applyBorder="1" applyAlignment="1">
      <alignment wrapText="1"/>
      <protection/>
    </xf>
    <xf numFmtId="0" fontId="0" fillId="0" borderId="50" xfId="0" applyBorder="1" applyAlignment="1">
      <alignment wrapText="1"/>
    </xf>
    <xf numFmtId="0" fontId="0" fillId="0" borderId="67" xfId="0" applyBorder="1" applyAlignment="1">
      <alignment wrapText="1"/>
    </xf>
    <xf numFmtId="49" fontId="34" fillId="24" borderId="72" xfId="46" applyNumberFormat="1" applyFont="1" applyFill="1" applyBorder="1" applyAlignment="1">
      <alignment horizontal="left" wrapText="1"/>
      <protection/>
    </xf>
    <xf numFmtId="49" fontId="35" fillId="0" borderId="73" xfId="0" applyNumberFormat="1" applyFont="1" applyBorder="1" applyAlignment="1">
      <alignment horizontal="left" wrapText="1"/>
    </xf>
    <xf numFmtId="0" fontId="28" fillId="0" borderId="0" xfId="46" applyFont="1" applyAlignment="1">
      <alignment horizontal="center"/>
      <protection/>
    </xf>
    <xf numFmtId="49" fontId="19" fillId="0" borderId="68" xfId="46" applyNumberFormat="1" applyFont="1" applyBorder="1" applyAlignment="1">
      <alignment horizontal="center"/>
      <protection/>
    </xf>
    <xf numFmtId="0" fontId="19" fillId="0" borderId="70" xfId="46" applyFont="1" applyBorder="1" applyAlignment="1">
      <alignment horizontal="center" shrinkToFit="1"/>
      <protection/>
    </xf>
    <xf numFmtId="0" fontId="19" fillId="0" borderId="52" xfId="46" applyFont="1" applyBorder="1" applyAlignment="1">
      <alignment horizontal="center" shrinkToFit="1"/>
      <protection/>
    </xf>
    <xf numFmtId="0" fontId="19" fillId="0" borderId="71" xfId="46" applyFont="1" applyBorder="1" applyAlignment="1">
      <alignment horizontal="center" shrinkToFit="1"/>
      <protection/>
    </xf>
    <xf numFmtId="0" fontId="39" fillId="0" borderId="10" xfId="0" applyFont="1" applyBorder="1" applyAlignment="1">
      <alignment horizontal="centerContinuous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6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44" t="s">
        <v>296</v>
      </c>
    </row>
    <row r="2" spans="1:7" ht="23.25" customHeight="1">
      <c r="A2" s="3" t="s">
        <v>0</v>
      </c>
      <c r="B2" s="4"/>
      <c r="C2" s="5" t="str">
        <f>Rekapitulace!H1</f>
        <v>011-Lhota1</v>
      </c>
      <c r="D2" s="215" t="str">
        <f>Rekapitulace!G2</f>
        <v>Ostrožská Lhota - Víceúčelová nádrž v trati "Veselské Padělky"</v>
      </c>
      <c r="E2" s="216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77</v>
      </c>
      <c r="B5" s="16"/>
      <c r="C5" s="17" t="s">
        <v>295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24" customHeight="1">
      <c r="A7" s="23" t="s">
        <v>76</v>
      </c>
      <c r="B7" s="24"/>
      <c r="C7" s="217" t="s">
        <v>289</v>
      </c>
      <c r="D7" s="218"/>
      <c r="E7" s="219"/>
      <c r="F7" s="25" t="s">
        <v>10</v>
      </c>
      <c r="G7" s="21">
        <f>IF(PocetMJ=0,,ROUND((F31+F33)/PocetMJ,1))</f>
        <v>0</v>
      </c>
    </row>
    <row r="8" spans="1:9" ht="12.75">
      <c r="A8" s="26" t="s">
        <v>11</v>
      </c>
      <c r="B8" s="11"/>
      <c r="C8" s="222" t="s">
        <v>293</v>
      </c>
      <c r="D8" s="222"/>
      <c r="E8" s="223"/>
      <c r="F8" s="27" t="s">
        <v>12</v>
      </c>
      <c r="G8" s="28"/>
      <c r="H8" s="29"/>
      <c r="I8" s="30"/>
    </row>
    <row r="9" spans="1:8" ht="12.75">
      <c r="A9" s="26" t="s">
        <v>13</v>
      </c>
      <c r="B9" s="11"/>
      <c r="C9" s="224" t="str">
        <f>Projektant</f>
        <v>Ing. Vladimír Legát, Ing. Hedvika Psotová</v>
      </c>
      <c r="D9" s="224"/>
      <c r="E9" s="199"/>
      <c r="F9" s="11"/>
      <c r="G9" s="31"/>
      <c r="H9" s="32"/>
    </row>
    <row r="10" spans="1:8" ht="12.75">
      <c r="A10" s="192"/>
      <c r="B10" s="10"/>
      <c r="C10" s="199"/>
      <c r="D10" s="200"/>
      <c r="E10" s="201"/>
      <c r="F10" s="9"/>
      <c r="G10" s="31"/>
      <c r="H10" s="32"/>
    </row>
    <row r="11" spans="1:8" ht="12.75">
      <c r="A11" s="220"/>
      <c r="B11" s="221"/>
      <c r="C11" s="202"/>
      <c r="D11" s="203"/>
      <c r="E11" s="204"/>
      <c r="F11" s="193" t="s">
        <v>290</v>
      </c>
      <c r="G11" s="33" t="s">
        <v>291</v>
      </c>
      <c r="H11" s="34"/>
    </row>
    <row r="12" spans="1:57" ht="13.5" customHeight="1">
      <c r="A12" s="220"/>
      <c r="B12" s="221"/>
      <c r="C12" s="202"/>
      <c r="D12" s="203"/>
      <c r="E12" s="204"/>
      <c r="F12" s="194" t="s">
        <v>14</v>
      </c>
      <c r="G12" s="191" t="s">
        <v>292</v>
      </c>
      <c r="H12" s="32"/>
      <c r="BA12" s="35"/>
      <c r="BB12" s="35"/>
      <c r="BC12" s="35"/>
      <c r="BD12" s="35"/>
      <c r="BE12" s="35"/>
    </row>
    <row r="13" spans="1:8" ht="12.75" customHeight="1">
      <c r="A13" s="220"/>
      <c r="B13" s="221"/>
      <c r="C13" s="210"/>
      <c r="D13" s="211"/>
      <c r="E13" s="212"/>
      <c r="F13" s="195" t="s">
        <v>15</v>
      </c>
      <c r="G13" s="36"/>
      <c r="H13" s="32"/>
    </row>
    <row r="14" spans="1:8" ht="28.5" customHeight="1" thickBot="1">
      <c r="A14" s="37" t="s">
        <v>16</v>
      </c>
      <c r="B14" s="38"/>
      <c r="C14" s="196"/>
      <c r="D14" s="196"/>
      <c r="E14" s="197"/>
      <c r="F14" s="39"/>
      <c r="G14" s="40"/>
      <c r="H14" s="32"/>
    </row>
    <row r="15" spans="1:7" ht="17.25" customHeight="1" thickBot="1">
      <c r="A15" s="41" t="s">
        <v>17</v>
      </c>
      <c r="B15" s="42"/>
      <c r="C15" s="43"/>
      <c r="D15" s="44" t="s">
        <v>18</v>
      </c>
      <c r="E15" s="45"/>
      <c r="F15" s="45"/>
      <c r="G15" s="43"/>
    </row>
    <row r="16" spans="1:7" ht="15.75" customHeight="1">
      <c r="A16" s="46"/>
      <c r="B16" s="47" t="s">
        <v>19</v>
      </c>
      <c r="C16" s="48">
        <f>HSV</f>
        <v>0</v>
      </c>
      <c r="D16" s="49" t="str">
        <f>Rekapitulace!A24</f>
        <v>Ztížené výrobní podmínky</v>
      </c>
      <c r="E16" s="50"/>
      <c r="F16" s="51"/>
      <c r="G16" s="48">
        <f>Rekapitulace!I24</f>
        <v>0</v>
      </c>
    </row>
    <row r="17" spans="1:7" ht="15.75" customHeight="1">
      <c r="A17" s="46" t="s">
        <v>20</v>
      </c>
      <c r="B17" s="47" t="s">
        <v>21</v>
      </c>
      <c r="C17" s="48">
        <f>PSV</f>
        <v>0</v>
      </c>
      <c r="D17" s="8" t="str">
        <f>Rekapitulace!A25</f>
        <v>Oborová přirážka</v>
      </c>
      <c r="E17" s="52"/>
      <c r="F17" s="53"/>
      <c r="G17" s="48">
        <f>Rekapitulace!I25</f>
        <v>0</v>
      </c>
    </row>
    <row r="18" spans="1:7" ht="15.75" customHeight="1">
      <c r="A18" s="46" t="s">
        <v>22</v>
      </c>
      <c r="B18" s="47" t="s">
        <v>23</v>
      </c>
      <c r="C18" s="48">
        <f>Mont</f>
        <v>0</v>
      </c>
      <c r="D18" s="8" t="str">
        <f>Rekapitulace!A26</f>
        <v>Přesun stavebních kapacit</v>
      </c>
      <c r="E18" s="52"/>
      <c r="F18" s="53"/>
      <c r="G18" s="48">
        <f>Rekapitulace!I26</f>
        <v>0</v>
      </c>
    </row>
    <row r="19" spans="1:7" ht="15.75" customHeight="1">
      <c r="A19" s="54" t="s">
        <v>24</v>
      </c>
      <c r="B19" s="55" t="s">
        <v>25</v>
      </c>
      <c r="C19" s="48">
        <f>Dodavka</f>
        <v>0</v>
      </c>
      <c r="D19" s="8" t="str">
        <f>Rekapitulace!A27</f>
        <v>Mimostaveništní doprava</v>
      </c>
      <c r="E19" s="52"/>
      <c r="F19" s="53"/>
      <c r="G19" s="48">
        <f>Rekapitulace!I27</f>
        <v>0</v>
      </c>
    </row>
    <row r="20" spans="1:7" ht="15.75" customHeight="1">
      <c r="A20" s="56" t="s">
        <v>26</v>
      </c>
      <c r="B20" s="47"/>
      <c r="C20" s="48">
        <f>SUM(C16:C19)</f>
        <v>0</v>
      </c>
      <c r="D20" s="8" t="str">
        <f>Rekapitulace!A28</f>
        <v>Zařízení staveniště</v>
      </c>
      <c r="E20" s="52"/>
      <c r="F20" s="53"/>
      <c r="G20" s="48">
        <f>Rekapitulace!I28</f>
        <v>0</v>
      </c>
    </row>
    <row r="21" spans="1:7" ht="15.75" customHeight="1">
      <c r="A21" s="56"/>
      <c r="B21" s="47"/>
      <c r="C21" s="48"/>
      <c r="D21" s="8" t="str">
        <f>Rekapitulace!A29</f>
        <v>Provoz investora</v>
      </c>
      <c r="E21" s="52"/>
      <c r="F21" s="53"/>
      <c r="G21" s="48">
        <f>Rekapitulace!I29</f>
        <v>0</v>
      </c>
    </row>
    <row r="22" spans="1:7" ht="15.75" customHeight="1">
      <c r="A22" s="56" t="s">
        <v>27</v>
      </c>
      <c r="B22" s="47"/>
      <c r="C22" s="48">
        <f>HZS</f>
        <v>0</v>
      </c>
      <c r="D22" s="8" t="str">
        <f>Rekapitulace!A30</f>
        <v>Kompletační činnost (IČD)</v>
      </c>
      <c r="E22" s="52"/>
      <c r="F22" s="53"/>
      <c r="G22" s="48">
        <f>Rekapitulace!I30</f>
        <v>0</v>
      </c>
    </row>
    <row r="23" spans="1:7" ht="15.75" customHeight="1">
      <c r="A23" s="57" t="s">
        <v>28</v>
      </c>
      <c r="B23" s="58"/>
      <c r="C23" s="48">
        <f>C20+C22</f>
        <v>0</v>
      </c>
      <c r="D23" s="8" t="s">
        <v>29</v>
      </c>
      <c r="E23" s="52"/>
      <c r="F23" s="53"/>
      <c r="G23" s="48">
        <f>G24-SUM(G16:G22)</f>
        <v>0</v>
      </c>
    </row>
    <row r="24" spans="1:7" ht="15.75" customHeight="1" thickBot="1">
      <c r="A24" s="213" t="s">
        <v>30</v>
      </c>
      <c r="B24" s="214"/>
      <c r="C24" s="59">
        <f>C23+G24</f>
        <v>0</v>
      </c>
      <c r="D24" s="60" t="s">
        <v>31</v>
      </c>
      <c r="E24" s="61"/>
      <c r="F24" s="62"/>
      <c r="G24" s="48">
        <f>VRN</f>
        <v>0</v>
      </c>
    </row>
    <row r="25" spans="1:7" ht="12.75">
      <c r="A25" s="63" t="s">
        <v>32</v>
      </c>
      <c r="B25" s="64"/>
      <c r="C25" s="65"/>
      <c r="D25" s="64" t="s">
        <v>33</v>
      </c>
      <c r="E25" s="64"/>
      <c r="F25" s="66" t="s">
        <v>34</v>
      </c>
      <c r="G25" s="67"/>
    </row>
    <row r="26" spans="1:7" ht="12.75">
      <c r="A26" s="57" t="s">
        <v>294</v>
      </c>
      <c r="B26" s="58"/>
      <c r="C26" s="68"/>
      <c r="D26" s="58" t="s">
        <v>35</v>
      </c>
      <c r="E26" s="69"/>
      <c r="F26" s="70" t="s">
        <v>35</v>
      </c>
      <c r="G26" s="71"/>
    </row>
    <row r="27" spans="1:7" ht="37.5" customHeight="1">
      <c r="A27" s="57" t="s">
        <v>36</v>
      </c>
      <c r="B27" s="72"/>
      <c r="C27" s="68"/>
      <c r="D27" s="58" t="s">
        <v>36</v>
      </c>
      <c r="E27" s="69"/>
      <c r="F27" s="70" t="s">
        <v>36</v>
      </c>
      <c r="G27" s="71"/>
    </row>
    <row r="28" spans="1:7" ht="12.75">
      <c r="A28" s="57"/>
      <c r="B28" s="73"/>
      <c r="C28" s="68"/>
      <c r="D28" s="58"/>
      <c r="E28" s="69"/>
      <c r="F28" s="70"/>
      <c r="G28" s="71"/>
    </row>
    <row r="29" spans="1:7" ht="12.75">
      <c r="A29" s="57" t="s">
        <v>37</v>
      </c>
      <c r="B29" s="58"/>
      <c r="C29" s="68"/>
      <c r="D29" s="70" t="s">
        <v>38</v>
      </c>
      <c r="E29" s="68"/>
      <c r="F29" s="74" t="s">
        <v>38</v>
      </c>
      <c r="G29" s="71"/>
    </row>
    <row r="30" spans="1:7" ht="69" customHeight="1">
      <c r="A30" s="57"/>
      <c r="B30" s="58"/>
      <c r="C30" s="75"/>
      <c r="D30" s="76"/>
      <c r="E30" s="75"/>
      <c r="F30" s="58"/>
      <c r="G30" s="71"/>
    </row>
    <row r="31" spans="1:7" ht="12.75">
      <c r="A31" s="77" t="s">
        <v>39</v>
      </c>
      <c r="B31" s="78"/>
      <c r="C31" s="79">
        <v>20</v>
      </c>
      <c r="D31" s="78" t="s">
        <v>40</v>
      </c>
      <c r="E31" s="80"/>
      <c r="F31" s="205">
        <f>C24-F33</f>
        <v>0</v>
      </c>
      <c r="G31" s="206"/>
    </row>
    <row r="32" spans="1:7" ht="12.75">
      <c r="A32" s="77" t="s">
        <v>41</v>
      </c>
      <c r="B32" s="78"/>
      <c r="C32" s="79">
        <f>SazbaDPH1</f>
        <v>20</v>
      </c>
      <c r="D32" s="78" t="s">
        <v>42</v>
      </c>
      <c r="E32" s="80"/>
      <c r="F32" s="205">
        <f>ROUND(PRODUCT(F31,C32/100),0)</f>
        <v>0</v>
      </c>
      <c r="G32" s="206"/>
    </row>
    <row r="33" spans="1:7" ht="12.75">
      <c r="A33" s="77" t="s">
        <v>39</v>
      </c>
      <c r="B33" s="78"/>
      <c r="C33" s="79">
        <v>0</v>
      </c>
      <c r="D33" s="78" t="s">
        <v>42</v>
      </c>
      <c r="E33" s="80"/>
      <c r="F33" s="205">
        <v>0</v>
      </c>
      <c r="G33" s="206"/>
    </row>
    <row r="34" spans="1:7" ht="12.75">
      <c r="A34" s="77" t="s">
        <v>41</v>
      </c>
      <c r="B34" s="81"/>
      <c r="C34" s="82">
        <f>SazbaDPH2</f>
        <v>0</v>
      </c>
      <c r="D34" s="78" t="s">
        <v>42</v>
      </c>
      <c r="E34" s="53"/>
      <c r="F34" s="205">
        <f>ROUND(PRODUCT(F33,C34/100),0)</f>
        <v>0</v>
      </c>
      <c r="G34" s="206"/>
    </row>
    <row r="35" spans="1:7" s="86" customFormat="1" ht="19.5" customHeight="1" thickBot="1">
      <c r="A35" s="83" t="s">
        <v>43</v>
      </c>
      <c r="B35" s="84"/>
      <c r="C35" s="84"/>
      <c r="D35" s="84"/>
      <c r="E35" s="85"/>
      <c r="F35" s="207">
        <f>ROUND(SUM(F31:F34),0)</f>
        <v>0</v>
      </c>
      <c r="G35" s="208"/>
    </row>
    <row r="37" spans="1:8" ht="12.75">
      <c r="A37" s="87" t="s">
        <v>44</v>
      </c>
      <c r="B37" s="87"/>
      <c r="C37" s="87"/>
      <c r="D37" s="87"/>
      <c r="E37" s="87"/>
      <c r="F37" s="87"/>
      <c r="G37" s="87"/>
      <c r="H37" t="s">
        <v>5</v>
      </c>
    </row>
    <row r="38" spans="1:8" ht="14.25" customHeight="1">
      <c r="A38" s="87"/>
      <c r="B38" s="209"/>
      <c r="C38" s="209"/>
      <c r="D38" s="209"/>
      <c r="E38" s="209"/>
      <c r="F38" s="209"/>
      <c r="G38" s="209"/>
      <c r="H38" t="s">
        <v>5</v>
      </c>
    </row>
    <row r="39" spans="1:8" ht="12.75" customHeight="1">
      <c r="A39" s="88"/>
      <c r="B39" s="209"/>
      <c r="C39" s="209"/>
      <c r="D39" s="209"/>
      <c r="E39" s="209"/>
      <c r="F39" s="209"/>
      <c r="G39" s="209"/>
      <c r="H39" t="s">
        <v>5</v>
      </c>
    </row>
    <row r="40" spans="1:8" ht="12.75">
      <c r="A40" s="88"/>
      <c r="B40" s="209"/>
      <c r="C40" s="209"/>
      <c r="D40" s="209"/>
      <c r="E40" s="209"/>
      <c r="F40" s="209"/>
      <c r="G40" s="209"/>
      <c r="H40" t="s">
        <v>5</v>
      </c>
    </row>
    <row r="41" spans="1:8" ht="12.75">
      <c r="A41" s="88"/>
      <c r="B41" s="209"/>
      <c r="C41" s="209"/>
      <c r="D41" s="209"/>
      <c r="E41" s="209"/>
      <c r="F41" s="209"/>
      <c r="G41" s="209"/>
      <c r="H41" t="s">
        <v>5</v>
      </c>
    </row>
    <row r="42" spans="1:8" ht="12.75">
      <c r="A42" s="88"/>
      <c r="B42" s="209"/>
      <c r="C42" s="209"/>
      <c r="D42" s="209"/>
      <c r="E42" s="209"/>
      <c r="F42" s="209"/>
      <c r="G42" s="209"/>
      <c r="H42" t="s">
        <v>5</v>
      </c>
    </row>
    <row r="43" spans="1:8" ht="12.75">
      <c r="A43" s="88"/>
      <c r="B43" s="209"/>
      <c r="C43" s="209"/>
      <c r="D43" s="209"/>
      <c r="E43" s="209"/>
      <c r="F43" s="209"/>
      <c r="G43" s="209"/>
      <c r="H43" t="s">
        <v>5</v>
      </c>
    </row>
    <row r="44" spans="1:8" ht="12.75">
      <c r="A44" s="88"/>
      <c r="B44" s="209"/>
      <c r="C44" s="209"/>
      <c r="D44" s="209"/>
      <c r="E44" s="209"/>
      <c r="F44" s="209"/>
      <c r="G44" s="209"/>
      <c r="H44" t="s">
        <v>5</v>
      </c>
    </row>
    <row r="45" spans="1:8" ht="12.75">
      <c r="A45" s="88"/>
      <c r="B45" s="209"/>
      <c r="C45" s="209"/>
      <c r="D45" s="209"/>
      <c r="E45" s="209"/>
      <c r="F45" s="209"/>
      <c r="G45" s="209"/>
      <c r="H45" t="s">
        <v>5</v>
      </c>
    </row>
    <row r="46" spans="1:8" ht="0.75" customHeight="1">
      <c r="A46" s="88"/>
      <c r="B46" s="209"/>
      <c r="C46" s="209"/>
      <c r="D46" s="209"/>
      <c r="E46" s="209"/>
      <c r="F46" s="209"/>
      <c r="G46" s="209"/>
      <c r="H46" t="s">
        <v>5</v>
      </c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  <row r="56" spans="2:7" ht="12.75">
      <c r="B56" s="198"/>
      <c r="C56" s="198"/>
      <c r="D56" s="198"/>
      <c r="E56" s="198"/>
      <c r="F56" s="198"/>
      <c r="G56" s="198"/>
    </row>
  </sheetData>
  <sheetProtection/>
  <mergeCells count="28">
    <mergeCell ref="C13:E13"/>
    <mergeCell ref="A24:B24"/>
    <mergeCell ref="D2:E2"/>
    <mergeCell ref="C7:E7"/>
    <mergeCell ref="A11:B11"/>
    <mergeCell ref="A12:B12"/>
    <mergeCell ref="A13:B13"/>
    <mergeCell ref="C8:E8"/>
    <mergeCell ref="C9:E9"/>
    <mergeCell ref="C11:E11"/>
    <mergeCell ref="B52:G52"/>
    <mergeCell ref="F31:G31"/>
    <mergeCell ref="F32:G32"/>
    <mergeCell ref="F33:G33"/>
    <mergeCell ref="F34:G34"/>
    <mergeCell ref="F35:G35"/>
    <mergeCell ref="B38:G46"/>
    <mergeCell ref="B47:G47"/>
    <mergeCell ref="B54:G54"/>
    <mergeCell ref="B55:G55"/>
    <mergeCell ref="B56:G56"/>
    <mergeCell ref="C10:E10"/>
    <mergeCell ref="B48:G48"/>
    <mergeCell ref="B49:G49"/>
    <mergeCell ref="B50:G50"/>
    <mergeCell ref="B53:G53"/>
    <mergeCell ref="C12:E12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3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27" customHeight="1" thickTop="1">
      <c r="A1" s="225" t="s">
        <v>45</v>
      </c>
      <c r="B1" s="226"/>
      <c r="C1" s="234" t="str">
        <f>CONCATENATE(cislostavby," ",nazevstavby)</f>
        <v>011-Lhota Ostrožská Lhota - Víceúčelová nádrž v trati "Veselské Padělky"</v>
      </c>
      <c r="D1" s="235"/>
      <c r="E1" s="235"/>
      <c r="F1" s="236"/>
      <c r="G1" s="89" t="s">
        <v>46</v>
      </c>
      <c r="H1" s="90" t="s">
        <v>78</v>
      </c>
      <c r="I1" s="91"/>
    </row>
    <row r="2" spans="1:9" ht="26.25" customHeight="1" thickBot="1">
      <c r="A2" s="227" t="s">
        <v>47</v>
      </c>
      <c r="B2" s="228"/>
      <c r="C2" s="92" t="str">
        <f>CONCATENATE(cisloobjektu," ",nazevobjektu)</f>
        <v>01 Víceúčelová nádrž v trati "Veselské Padělky"</v>
      </c>
      <c r="D2" s="93"/>
      <c r="E2" s="94"/>
      <c r="F2" s="93"/>
      <c r="G2" s="229" t="s">
        <v>289</v>
      </c>
      <c r="H2" s="230"/>
      <c r="I2" s="231"/>
    </row>
    <row r="3" spans="1:9" ht="13.5" thickTop="1">
      <c r="A3" s="69"/>
      <c r="B3" s="69"/>
      <c r="C3" s="69"/>
      <c r="D3" s="69"/>
      <c r="E3" s="69"/>
      <c r="F3" s="58"/>
      <c r="G3" s="69"/>
      <c r="H3" s="69"/>
      <c r="I3" s="69"/>
    </row>
    <row r="4" spans="1:9" ht="19.5" customHeight="1">
      <c r="A4" s="95" t="s">
        <v>48</v>
      </c>
      <c r="B4" s="96"/>
      <c r="C4" s="96"/>
      <c r="D4" s="96"/>
      <c r="E4" s="97"/>
      <c r="F4" s="96"/>
      <c r="G4" s="96"/>
      <c r="H4" s="96"/>
      <c r="I4" s="96"/>
    </row>
    <row r="5" spans="1:9" ht="13.5" thickBot="1">
      <c r="A5" s="69"/>
      <c r="B5" s="69"/>
      <c r="C5" s="69"/>
      <c r="D5" s="69"/>
      <c r="E5" s="69"/>
      <c r="F5" s="69"/>
      <c r="G5" s="69"/>
      <c r="H5" s="69"/>
      <c r="I5" s="69"/>
    </row>
    <row r="6" spans="1:9" s="32" customFormat="1" ht="13.5" thickBot="1">
      <c r="A6" s="98"/>
      <c r="B6" s="99" t="s">
        <v>49</v>
      </c>
      <c r="C6" s="99"/>
      <c r="D6" s="100"/>
      <c r="E6" s="101" t="s">
        <v>50</v>
      </c>
      <c r="F6" s="102" t="s">
        <v>51</v>
      </c>
      <c r="G6" s="102" t="s">
        <v>52</v>
      </c>
      <c r="H6" s="102" t="s">
        <v>53</v>
      </c>
      <c r="I6" s="103" t="s">
        <v>27</v>
      </c>
    </row>
    <row r="7" spans="1:9" s="32" customFormat="1" ht="12.75">
      <c r="A7" s="187" t="str">
        <f>Položky!B7</f>
        <v>1</v>
      </c>
      <c r="B7" s="104" t="str">
        <f>Položky!C7</f>
        <v>Zemní práce</v>
      </c>
      <c r="C7" s="58"/>
      <c r="D7" s="105"/>
      <c r="E7" s="188">
        <f>Položky!BA54</f>
        <v>0</v>
      </c>
      <c r="F7" s="189">
        <f>Položky!BB54</f>
        <v>0</v>
      </c>
      <c r="G7" s="189">
        <f>Položky!BC54</f>
        <v>0</v>
      </c>
      <c r="H7" s="189">
        <f>Položky!BD54</f>
        <v>0</v>
      </c>
      <c r="I7" s="190">
        <f>Položky!BE54</f>
        <v>0</v>
      </c>
    </row>
    <row r="8" spans="1:9" s="32" customFormat="1" ht="12.75">
      <c r="A8" s="187" t="str">
        <f>Položky!B55</f>
        <v>3</v>
      </c>
      <c r="B8" s="104" t="str">
        <f>Položky!C55</f>
        <v>Svislé a kompletní konstrukce</v>
      </c>
      <c r="C8" s="58"/>
      <c r="D8" s="105"/>
      <c r="E8" s="188">
        <f>Položky!BA66</f>
        <v>0</v>
      </c>
      <c r="F8" s="189">
        <f>Položky!BB66</f>
        <v>0</v>
      </c>
      <c r="G8" s="189">
        <f>Položky!BC66</f>
        <v>0</v>
      </c>
      <c r="H8" s="189">
        <f>Položky!BD66</f>
        <v>0</v>
      </c>
      <c r="I8" s="190">
        <f>Položky!BE66</f>
        <v>0</v>
      </c>
    </row>
    <row r="9" spans="1:9" s="32" customFormat="1" ht="12.75">
      <c r="A9" s="187" t="str">
        <f>Položky!B67</f>
        <v>45</v>
      </c>
      <c r="B9" s="104" t="str">
        <f>Položky!C67</f>
        <v>Podkladní a vedlejší konstrukce</v>
      </c>
      <c r="C9" s="58"/>
      <c r="D9" s="105"/>
      <c r="E9" s="188">
        <f>Položky!BA75</f>
        <v>0</v>
      </c>
      <c r="F9" s="189">
        <f>Položky!BB75</f>
        <v>0</v>
      </c>
      <c r="G9" s="189">
        <f>Položky!BC75</f>
        <v>0</v>
      </c>
      <c r="H9" s="189">
        <f>Položky!BD75</f>
        <v>0</v>
      </c>
      <c r="I9" s="190">
        <f>Položky!BE75</f>
        <v>0</v>
      </c>
    </row>
    <row r="10" spans="1:9" s="32" customFormat="1" ht="12.75">
      <c r="A10" s="187" t="str">
        <f>Položky!B76</f>
        <v>46</v>
      </c>
      <c r="B10" s="104" t="str">
        <f>Položky!C76</f>
        <v>Zpevněné plochy</v>
      </c>
      <c r="C10" s="58"/>
      <c r="D10" s="105"/>
      <c r="E10" s="188">
        <f>Položky!BA85</f>
        <v>0</v>
      </c>
      <c r="F10" s="189">
        <f>Položky!BB85</f>
        <v>0</v>
      </c>
      <c r="G10" s="189">
        <f>Položky!BC85</f>
        <v>0</v>
      </c>
      <c r="H10" s="189">
        <f>Položky!BD85</f>
        <v>0</v>
      </c>
      <c r="I10" s="190">
        <f>Položky!BE85</f>
        <v>0</v>
      </c>
    </row>
    <row r="11" spans="1:9" s="32" customFormat="1" ht="12.75">
      <c r="A11" s="187" t="str">
        <f>Položky!B86</f>
        <v>8</v>
      </c>
      <c r="B11" s="104" t="str">
        <f>Položky!C86</f>
        <v>Trubní vedení</v>
      </c>
      <c r="C11" s="58"/>
      <c r="D11" s="105"/>
      <c r="E11" s="188">
        <f>Položky!BA94</f>
        <v>0</v>
      </c>
      <c r="F11" s="189">
        <f>Položky!BB94</f>
        <v>0</v>
      </c>
      <c r="G11" s="189">
        <f>Položky!BC94</f>
        <v>0</v>
      </c>
      <c r="H11" s="189">
        <f>Položky!BD94</f>
        <v>0</v>
      </c>
      <c r="I11" s="190">
        <f>Položky!BE94</f>
        <v>0</v>
      </c>
    </row>
    <row r="12" spans="1:9" s="32" customFormat="1" ht="12.75">
      <c r="A12" s="187" t="str">
        <f>Položky!B95</f>
        <v>89</v>
      </c>
      <c r="B12" s="104" t="str">
        <f>Položky!C95</f>
        <v>Ostatní konstrukce na trubním vedení</v>
      </c>
      <c r="C12" s="58"/>
      <c r="D12" s="105"/>
      <c r="E12" s="188">
        <f>Položky!BA100</f>
        <v>0</v>
      </c>
      <c r="F12" s="189">
        <f>Položky!BB100</f>
        <v>0</v>
      </c>
      <c r="G12" s="189">
        <f>Položky!BC100</f>
        <v>0</v>
      </c>
      <c r="H12" s="189">
        <f>Položky!BD100</f>
        <v>0</v>
      </c>
      <c r="I12" s="190">
        <f>Položky!BE100</f>
        <v>0</v>
      </c>
    </row>
    <row r="13" spans="1:9" s="32" customFormat="1" ht="12.75">
      <c r="A13" s="187" t="str">
        <f>Položky!B101</f>
        <v>93</v>
      </c>
      <c r="B13" s="104" t="str">
        <f>Položky!C101</f>
        <v>Dokončovací práce inženýrskách staveb</v>
      </c>
      <c r="C13" s="58"/>
      <c r="D13" s="105"/>
      <c r="E13" s="188">
        <f>Položky!BA105</f>
        <v>0</v>
      </c>
      <c r="F13" s="189">
        <f>Položky!BB105</f>
        <v>0</v>
      </c>
      <c r="G13" s="189">
        <f>Položky!BC105</f>
        <v>0</v>
      </c>
      <c r="H13" s="189">
        <f>Položky!BD105</f>
        <v>0</v>
      </c>
      <c r="I13" s="190">
        <f>Položky!BE105</f>
        <v>0</v>
      </c>
    </row>
    <row r="14" spans="1:9" s="32" customFormat="1" ht="12.75">
      <c r="A14" s="187" t="str">
        <f>Položky!B106</f>
        <v>95</v>
      </c>
      <c r="B14" s="104" t="str">
        <f>Položky!C106</f>
        <v>Dokončovací konstrukce na pozemních stavbách</v>
      </c>
      <c r="C14" s="58"/>
      <c r="D14" s="105"/>
      <c r="E14" s="188">
        <f>Položky!BA117</f>
        <v>0</v>
      </c>
      <c r="F14" s="189">
        <f>Položky!BB117</f>
        <v>0</v>
      </c>
      <c r="G14" s="189">
        <f>Položky!BC117</f>
        <v>0</v>
      </c>
      <c r="H14" s="189">
        <f>Položky!BD117</f>
        <v>0</v>
      </c>
      <c r="I14" s="190">
        <f>Položky!BE117</f>
        <v>0</v>
      </c>
    </row>
    <row r="15" spans="1:9" s="32" customFormat="1" ht="12.75">
      <c r="A15" s="187" t="str">
        <f>Položky!B118</f>
        <v>96</v>
      </c>
      <c r="B15" s="104" t="str">
        <f>Položky!C118</f>
        <v>Bourání konstrukcí</v>
      </c>
      <c r="C15" s="58"/>
      <c r="D15" s="105"/>
      <c r="E15" s="188">
        <f>Položky!BA124</f>
        <v>0</v>
      </c>
      <c r="F15" s="189">
        <f>Položky!BB124</f>
        <v>0</v>
      </c>
      <c r="G15" s="189">
        <f>Položky!BC124</f>
        <v>0</v>
      </c>
      <c r="H15" s="189">
        <f>Položky!BD124</f>
        <v>0</v>
      </c>
      <c r="I15" s="190">
        <f>Položky!BE124</f>
        <v>0</v>
      </c>
    </row>
    <row r="16" spans="1:9" s="32" customFormat="1" ht="12.75">
      <c r="A16" s="187" t="str">
        <f>Položky!B125</f>
        <v>97</v>
      </c>
      <c r="B16" s="104" t="str">
        <f>Položky!C125</f>
        <v>Prorážení otvorů</v>
      </c>
      <c r="C16" s="58"/>
      <c r="D16" s="105"/>
      <c r="E16" s="188">
        <f>Položky!BA127</f>
        <v>0</v>
      </c>
      <c r="F16" s="189">
        <f>Položky!BB127</f>
        <v>0</v>
      </c>
      <c r="G16" s="189">
        <f>Položky!BC127</f>
        <v>0</v>
      </c>
      <c r="H16" s="189">
        <f>Položky!BD127</f>
        <v>0</v>
      </c>
      <c r="I16" s="190">
        <f>Položky!BE127</f>
        <v>0</v>
      </c>
    </row>
    <row r="17" spans="1:9" s="32" customFormat="1" ht="12.75">
      <c r="A17" s="187" t="str">
        <f>Položky!B128</f>
        <v>99</v>
      </c>
      <c r="B17" s="104" t="str">
        <f>Položky!C128</f>
        <v>Staveništní přesun hmot</v>
      </c>
      <c r="C17" s="58"/>
      <c r="D17" s="105"/>
      <c r="E17" s="188">
        <f>Položky!BA130</f>
        <v>0</v>
      </c>
      <c r="F17" s="189">
        <f>Položky!BB130</f>
        <v>0</v>
      </c>
      <c r="G17" s="189">
        <f>Položky!BC130</f>
        <v>0</v>
      </c>
      <c r="H17" s="189">
        <f>Položky!BD130</f>
        <v>0</v>
      </c>
      <c r="I17" s="190">
        <f>Položky!BE130</f>
        <v>0</v>
      </c>
    </row>
    <row r="18" spans="1:9" s="32" customFormat="1" ht="13.5" thickBot="1">
      <c r="A18" s="187" t="str">
        <f>Položky!B131</f>
        <v>783</v>
      </c>
      <c r="B18" s="104" t="str">
        <f>Položky!C131</f>
        <v>Nátěry</v>
      </c>
      <c r="C18" s="58"/>
      <c r="D18" s="105"/>
      <c r="E18" s="188">
        <f>Položky!BA134</f>
        <v>0</v>
      </c>
      <c r="F18" s="189">
        <f>Položky!BB134</f>
        <v>0</v>
      </c>
      <c r="G18" s="189">
        <f>Položky!BC134</f>
        <v>0</v>
      </c>
      <c r="H18" s="189">
        <f>Položky!BD134</f>
        <v>0</v>
      </c>
      <c r="I18" s="190">
        <f>Položky!BE134</f>
        <v>0</v>
      </c>
    </row>
    <row r="19" spans="1:9" s="112" customFormat="1" ht="13.5" thickBot="1">
      <c r="A19" s="106"/>
      <c r="B19" s="107" t="s">
        <v>54</v>
      </c>
      <c r="C19" s="107"/>
      <c r="D19" s="108"/>
      <c r="E19" s="109">
        <f>SUM(E7:E18)</f>
        <v>0</v>
      </c>
      <c r="F19" s="110">
        <f>SUM(F7:F18)</f>
        <v>0</v>
      </c>
      <c r="G19" s="110">
        <f>SUM(G7:G18)</f>
        <v>0</v>
      </c>
      <c r="H19" s="110">
        <f>SUM(H7:H18)</f>
        <v>0</v>
      </c>
      <c r="I19" s="111">
        <f>SUM(I7:I18)</f>
        <v>0</v>
      </c>
    </row>
    <row r="20" spans="1:9" ht="12.75">
      <c r="A20" s="58"/>
      <c r="B20" s="58"/>
      <c r="C20" s="58"/>
      <c r="D20" s="58"/>
      <c r="E20" s="58"/>
      <c r="F20" s="58"/>
      <c r="G20" s="58"/>
      <c r="H20" s="58"/>
      <c r="I20" s="58"/>
    </row>
    <row r="21" spans="1:57" ht="19.5" customHeight="1">
      <c r="A21" s="96" t="s">
        <v>55</v>
      </c>
      <c r="B21" s="96"/>
      <c r="C21" s="96"/>
      <c r="D21" s="96"/>
      <c r="E21" s="96"/>
      <c r="F21" s="96"/>
      <c r="G21" s="113"/>
      <c r="H21" s="96"/>
      <c r="I21" s="96"/>
      <c r="BA21" s="35"/>
      <c r="BB21" s="35"/>
      <c r="BC21" s="35"/>
      <c r="BD21" s="35"/>
      <c r="BE21" s="35"/>
    </row>
    <row r="22" spans="1:9" ht="13.5" thickBot="1">
      <c r="A22" s="69"/>
      <c r="B22" s="69"/>
      <c r="C22" s="69"/>
      <c r="D22" s="69"/>
      <c r="E22" s="69"/>
      <c r="F22" s="69"/>
      <c r="G22" s="69"/>
      <c r="H22" s="69"/>
      <c r="I22" s="69"/>
    </row>
    <row r="23" spans="1:9" ht="12.75">
      <c r="A23" s="63" t="s">
        <v>56</v>
      </c>
      <c r="B23" s="64"/>
      <c r="C23" s="64"/>
      <c r="D23" s="114"/>
      <c r="E23" s="115" t="s">
        <v>57</v>
      </c>
      <c r="F23" s="116" t="s">
        <v>58</v>
      </c>
      <c r="G23" s="117" t="s">
        <v>59</v>
      </c>
      <c r="H23" s="118"/>
      <c r="I23" s="119" t="s">
        <v>57</v>
      </c>
    </row>
    <row r="24" spans="1:53" ht="12.75">
      <c r="A24" s="56" t="s">
        <v>281</v>
      </c>
      <c r="B24" s="47"/>
      <c r="C24" s="47"/>
      <c r="D24" s="120"/>
      <c r="E24" s="121"/>
      <c r="F24" s="122"/>
      <c r="G24" s="123">
        <f aca="true" t="shared" si="0" ref="G24:G31">CHOOSE(BA24+1,HSV+PSV,HSV+PSV+Mont,HSV+PSV+Dodavka+Mont,HSV,PSV,Mont,Dodavka,Mont+Dodavka,0)</f>
        <v>0</v>
      </c>
      <c r="H24" s="124"/>
      <c r="I24" s="125">
        <f aca="true" t="shared" si="1" ref="I24:I31">E24+F24*G24/100</f>
        <v>0</v>
      </c>
      <c r="BA24">
        <v>0</v>
      </c>
    </row>
    <row r="25" spans="1:53" ht="12.75">
      <c r="A25" s="56" t="s">
        <v>282</v>
      </c>
      <c r="B25" s="47"/>
      <c r="C25" s="47"/>
      <c r="D25" s="120"/>
      <c r="E25" s="121"/>
      <c r="F25" s="122"/>
      <c r="G25" s="123">
        <f t="shared" si="0"/>
        <v>0</v>
      </c>
      <c r="H25" s="124"/>
      <c r="I25" s="125">
        <f t="shared" si="1"/>
        <v>0</v>
      </c>
      <c r="BA25">
        <v>0</v>
      </c>
    </row>
    <row r="26" spans="1:53" ht="12.75">
      <c r="A26" s="56" t="s">
        <v>283</v>
      </c>
      <c r="B26" s="47"/>
      <c r="C26" s="47"/>
      <c r="D26" s="120"/>
      <c r="E26" s="121"/>
      <c r="F26" s="122"/>
      <c r="G26" s="123">
        <f t="shared" si="0"/>
        <v>0</v>
      </c>
      <c r="H26" s="124"/>
      <c r="I26" s="125">
        <f t="shared" si="1"/>
        <v>0</v>
      </c>
      <c r="BA26">
        <v>0</v>
      </c>
    </row>
    <row r="27" spans="1:53" ht="12.75">
      <c r="A27" s="56" t="s">
        <v>284</v>
      </c>
      <c r="B27" s="47"/>
      <c r="C27" s="47"/>
      <c r="D27" s="120"/>
      <c r="E27" s="121"/>
      <c r="F27" s="122"/>
      <c r="G27" s="123">
        <f t="shared" si="0"/>
        <v>0</v>
      </c>
      <c r="H27" s="124"/>
      <c r="I27" s="125">
        <f t="shared" si="1"/>
        <v>0</v>
      </c>
      <c r="BA27">
        <v>0</v>
      </c>
    </row>
    <row r="28" spans="1:53" ht="12.75">
      <c r="A28" s="56" t="s">
        <v>285</v>
      </c>
      <c r="B28" s="47"/>
      <c r="C28" s="47"/>
      <c r="D28" s="120"/>
      <c r="E28" s="121"/>
      <c r="F28" s="122"/>
      <c r="G28" s="123">
        <f t="shared" si="0"/>
        <v>0</v>
      </c>
      <c r="H28" s="124"/>
      <c r="I28" s="125">
        <f t="shared" si="1"/>
        <v>0</v>
      </c>
      <c r="BA28">
        <v>1</v>
      </c>
    </row>
    <row r="29" spans="1:53" ht="12.75">
      <c r="A29" s="56" t="s">
        <v>286</v>
      </c>
      <c r="B29" s="47"/>
      <c r="C29" s="47"/>
      <c r="D29" s="120"/>
      <c r="E29" s="121"/>
      <c r="F29" s="122"/>
      <c r="G29" s="123">
        <f t="shared" si="0"/>
        <v>0</v>
      </c>
      <c r="H29" s="124"/>
      <c r="I29" s="125">
        <f t="shared" si="1"/>
        <v>0</v>
      </c>
      <c r="BA29">
        <v>1</v>
      </c>
    </row>
    <row r="30" spans="1:53" ht="12.75">
      <c r="A30" s="56" t="s">
        <v>287</v>
      </c>
      <c r="B30" s="47"/>
      <c r="C30" s="47"/>
      <c r="D30" s="120"/>
      <c r="E30" s="121"/>
      <c r="F30" s="122"/>
      <c r="G30" s="123">
        <f t="shared" si="0"/>
        <v>0</v>
      </c>
      <c r="H30" s="124"/>
      <c r="I30" s="125">
        <f t="shared" si="1"/>
        <v>0</v>
      </c>
      <c r="BA30">
        <v>2</v>
      </c>
    </row>
    <row r="31" spans="1:53" ht="12.75">
      <c r="A31" s="56" t="s">
        <v>288</v>
      </c>
      <c r="B31" s="47"/>
      <c r="C31" s="47"/>
      <c r="D31" s="120"/>
      <c r="E31" s="121"/>
      <c r="F31" s="122"/>
      <c r="G31" s="123">
        <f t="shared" si="0"/>
        <v>0</v>
      </c>
      <c r="H31" s="124"/>
      <c r="I31" s="125">
        <f t="shared" si="1"/>
        <v>0</v>
      </c>
      <c r="BA31">
        <v>2</v>
      </c>
    </row>
    <row r="32" spans="1:9" ht="13.5" thickBot="1">
      <c r="A32" s="126"/>
      <c r="B32" s="127" t="s">
        <v>60</v>
      </c>
      <c r="C32" s="128"/>
      <c r="D32" s="129"/>
      <c r="E32" s="130"/>
      <c r="F32" s="131"/>
      <c r="G32" s="131"/>
      <c r="H32" s="232">
        <f>SUM(I24:I31)</f>
        <v>0</v>
      </c>
      <c r="I32" s="233"/>
    </row>
    <row r="34" spans="2:9" ht="12.75">
      <c r="B34" s="112"/>
      <c r="F34" s="132"/>
      <c r="G34" s="133"/>
      <c r="H34" s="133"/>
      <c r="I34" s="134"/>
    </row>
    <row r="35" spans="6:9" ht="12.75">
      <c r="F35" s="132"/>
      <c r="G35" s="133"/>
      <c r="H35" s="133"/>
      <c r="I35" s="134"/>
    </row>
    <row r="36" spans="6:9" ht="12.75">
      <c r="F36" s="132"/>
      <c r="G36" s="133"/>
      <c r="H36" s="133"/>
      <c r="I36" s="134"/>
    </row>
    <row r="37" spans="6:9" ht="12.75">
      <c r="F37" s="132"/>
      <c r="G37" s="133"/>
      <c r="H37" s="133"/>
      <c r="I37" s="134"/>
    </row>
    <row r="38" spans="6:9" ht="12.75">
      <c r="F38" s="132"/>
      <c r="G38" s="133"/>
      <c r="H38" s="133"/>
      <c r="I38" s="134"/>
    </row>
    <row r="39" spans="6:9" ht="12.75">
      <c r="F39" s="132"/>
      <c r="G39" s="133"/>
      <c r="H39" s="133"/>
      <c r="I39" s="134"/>
    </row>
    <row r="40" spans="6:9" ht="12.75">
      <c r="F40" s="132"/>
      <c r="G40" s="133"/>
      <c r="H40" s="133"/>
      <c r="I40" s="134"/>
    </row>
    <row r="41" spans="6:9" ht="12.75">
      <c r="F41" s="132"/>
      <c r="G41" s="133"/>
      <c r="H41" s="133"/>
      <c r="I41" s="134"/>
    </row>
    <row r="42" spans="6:9" ht="12.75">
      <c r="F42" s="132"/>
      <c r="G42" s="133"/>
      <c r="H42" s="133"/>
      <c r="I42" s="134"/>
    </row>
    <row r="43" spans="6:9" ht="12.75">
      <c r="F43" s="132"/>
      <c r="G43" s="133"/>
      <c r="H43" s="133"/>
      <c r="I43" s="134"/>
    </row>
    <row r="44" spans="6:9" ht="12.75">
      <c r="F44" s="132"/>
      <c r="G44" s="133"/>
      <c r="H44" s="133"/>
      <c r="I44" s="134"/>
    </row>
    <row r="45" spans="6:9" ht="12.75">
      <c r="F45" s="132"/>
      <c r="G45" s="133"/>
      <c r="H45" s="133"/>
      <c r="I45" s="134"/>
    </row>
    <row r="46" spans="6:9" ht="12.75">
      <c r="F46" s="132"/>
      <c r="G46" s="133"/>
      <c r="H46" s="133"/>
      <c r="I46" s="134"/>
    </row>
    <row r="47" spans="6:9" ht="12.75">
      <c r="F47" s="132"/>
      <c r="G47" s="133"/>
      <c r="H47" s="133"/>
      <c r="I47" s="134"/>
    </row>
    <row r="48" spans="6:9" ht="12.75">
      <c r="F48" s="132"/>
      <c r="G48" s="133"/>
      <c r="H48" s="133"/>
      <c r="I48" s="134"/>
    </row>
    <row r="49" spans="6:9" ht="12.75">
      <c r="F49" s="132"/>
      <c r="G49" s="133"/>
      <c r="H49" s="133"/>
      <c r="I49" s="134"/>
    </row>
    <row r="50" spans="6:9" ht="12.75">
      <c r="F50" s="132"/>
      <c r="G50" s="133"/>
      <c r="H50" s="133"/>
      <c r="I50" s="134"/>
    </row>
    <row r="51" spans="6:9" ht="12.75">
      <c r="F51" s="132"/>
      <c r="G51" s="133"/>
      <c r="H51" s="133"/>
      <c r="I51" s="134"/>
    </row>
    <row r="52" spans="6:9" ht="12.75">
      <c r="F52" s="132"/>
      <c r="G52" s="133"/>
      <c r="H52" s="133"/>
      <c r="I52" s="134"/>
    </row>
    <row r="53" spans="6:9" ht="12.75">
      <c r="F53" s="132"/>
      <c r="G53" s="133"/>
      <c r="H53" s="133"/>
      <c r="I53" s="134"/>
    </row>
    <row r="54" spans="6:9" ht="12.75">
      <c r="F54" s="132"/>
      <c r="G54" s="133"/>
      <c r="H54" s="133"/>
      <c r="I54" s="134"/>
    </row>
    <row r="55" spans="6:9" ht="12.75">
      <c r="F55" s="132"/>
      <c r="G55" s="133"/>
      <c r="H55" s="133"/>
      <c r="I55" s="134"/>
    </row>
    <row r="56" spans="6:9" ht="12.75">
      <c r="F56" s="132"/>
      <c r="G56" s="133"/>
      <c r="H56" s="133"/>
      <c r="I56" s="134"/>
    </row>
    <row r="57" spans="6:9" ht="12.75">
      <c r="F57" s="132"/>
      <c r="G57" s="133"/>
      <c r="H57" s="133"/>
      <c r="I57" s="134"/>
    </row>
    <row r="58" spans="6:9" ht="12.75">
      <c r="F58" s="132"/>
      <c r="G58" s="133"/>
      <c r="H58" s="133"/>
      <c r="I58" s="134"/>
    </row>
    <row r="59" spans="6:9" ht="12.75">
      <c r="F59" s="132"/>
      <c r="G59" s="133"/>
      <c r="H59" s="133"/>
      <c r="I59" s="134"/>
    </row>
    <row r="60" spans="6:9" ht="12.75">
      <c r="F60" s="132"/>
      <c r="G60" s="133"/>
      <c r="H60" s="133"/>
      <c r="I60" s="134"/>
    </row>
    <row r="61" spans="6:9" ht="12.75">
      <c r="F61" s="132"/>
      <c r="G61" s="133"/>
      <c r="H61" s="133"/>
      <c r="I61" s="134"/>
    </row>
    <row r="62" spans="6:9" ht="12.75">
      <c r="F62" s="132"/>
      <c r="G62" s="133"/>
      <c r="H62" s="133"/>
      <c r="I62" s="134"/>
    </row>
    <row r="63" spans="6:9" ht="12.75">
      <c r="F63" s="132"/>
      <c r="G63" s="133"/>
      <c r="H63" s="133"/>
      <c r="I63" s="134"/>
    </row>
    <row r="64" spans="6:9" ht="12.75">
      <c r="F64" s="132"/>
      <c r="G64" s="133"/>
      <c r="H64" s="133"/>
      <c r="I64" s="134"/>
    </row>
    <row r="65" spans="6:9" ht="12.75">
      <c r="F65" s="132"/>
      <c r="G65" s="133"/>
      <c r="H65" s="133"/>
      <c r="I65" s="134"/>
    </row>
    <row r="66" spans="6:9" ht="12.75">
      <c r="F66" s="132"/>
      <c r="G66" s="133"/>
      <c r="H66" s="133"/>
      <c r="I66" s="134"/>
    </row>
    <row r="67" spans="6:9" ht="12.75">
      <c r="F67" s="132"/>
      <c r="G67" s="133"/>
      <c r="H67" s="133"/>
      <c r="I67" s="134"/>
    </row>
    <row r="68" spans="6:9" ht="12.75">
      <c r="F68" s="132"/>
      <c r="G68" s="133"/>
      <c r="H68" s="133"/>
      <c r="I68" s="134"/>
    </row>
    <row r="69" spans="6:9" ht="12.75">
      <c r="F69" s="132"/>
      <c r="G69" s="133"/>
      <c r="H69" s="133"/>
      <c r="I69" s="134"/>
    </row>
    <row r="70" spans="6:9" ht="12.75">
      <c r="F70" s="132"/>
      <c r="G70" s="133"/>
      <c r="H70" s="133"/>
      <c r="I70" s="134"/>
    </row>
    <row r="71" spans="6:9" ht="12.75">
      <c r="F71" s="132"/>
      <c r="G71" s="133"/>
      <c r="H71" s="133"/>
      <c r="I71" s="134"/>
    </row>
    <row r="72" spans="6:9" ht="12.75">
      <c r="F72" s="132"/>
      <c r="G72" s="133"/>
      <c r="H72" s="133"/>
      <c r="I72" s="134"/>
    </row>
    <row r="73" spans="6:9" ht="12.75">
      <c r="F73" s="132"/>
      <c r="G73" s="133"/>
      <c r="H73" s="133"/>
      <c r="I73" s="134"/>
    </row>
    <row r="74" spans="6:9" ht="12.75">
      <c r="F74" s="132"/>
      <c r="G74" s="133"/>
      <c r="H74" s="133"/>
      <c r="I74" s="134"/>
    </row>
    <row r="75" spans="6:9" ht="12.75">
      <c r="F75" s="132"/>
      <c r="G75" s="133"/>
      <c r="H75" s="133"/>
      <c r="I75" s="134"/>
    </row>
    <row r="76" spans="6:9" ht="12.75">
      <c r="F76" s="132"/>
      <c r="G76" s="133"/>
      <c r="H76" s="133"/>
      <c r="I76" s="134"/>
    </row>
    <row r="77" spans="6:9" ht="12.75">
      <c r="F77" s="132"/>
      <c r="G77" s="133"/>
      <c r="H77" s="133"/>
      <c r="I77" s="134"/>
    </row>
    <row r="78" spans="6:9" ht="12.75">
      <c r="F78" s="132"/>
      <c r="G78" s="133"/>
      <c r="H78" s="133"/>
      <c r="I78" s="134"/>
    </row>
    <row r="79" spans="6:9" ht="12.75">
      <c r="F79" s="132"/>
      <c r="G79" s="133"/>
      <c r="H79" s="133"/>
      <c r="I79" s="134"/>
    </row>
    <row r="80" spans="6:9" ht="12.75">
      <c r="F80" s="132"/>
      <c r="G80" s="133"/>
      <c r="H80" s="133"/>
      <c r="I80" s="134"/>
    </row>
    <row r="81" spans="6:9" ht="12.75">
      <c r="F81" s="132"/>
      <c r="G81" s="133"/>
      <c r="H81" s="133"/>
      <c r="I81" s="134"/>
    </row>
    <row r="82" spans="6:9" ht="12.75">
      <c r="F82" s="132"/>
      <c r="G82" s="133"/>
      <c r="H82" s="133"/>
      <c r="I82" s="134"/>
    </row>
    <row r="83" spans="6:9" ht="12.75">
      <c r="F83" s="132"/>
      <c r="G83" s="133"/>
      <c r="H83" s="133"/>
      <c r="I83" s="134"/>
    </row>
  </sheetData>
  <sheetProtection/>
  <mergeCells count="5">
    <mergeCell ref="A1:B1"/>
    <mergeCell ref="A2:B2"/>
    <mergeCell ref="G2:I2"/>
    <mergeCell ref="H32:I32"/>
    <mergeCell ref="C1:F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07"/>
  <sheetViews>
    <sheetView showGridLines="0" showZeros="0" zoomScalePageLayoutView="0" workbookViewId="0" topLeftCell="A1">
      <selection activeCell="A106" sqref="A106:IV106"/>
    </sheetView>
  </sheetViews>
  <sheetFormatPr defaultColWidth="9.00390625" defaultRowHeight="12.75"/>
  <cols>
    <col min="1" max="1" width="4.375" style="135" customWidth="1"/>
    <col min="2" max="2" width="11.625" style="135" customWidth="1"/>
    <col min="3" max="3" width="40.375" style="135" customWidth="1"/>
    <col min="4" max="4" width="5.625" style="135" customWidth="1"/>
    <col min="5" max="5" width="8.625" style="181" customWidth="1"/>
    <col min="6" max="6" width="9.875" style="135" customWidth="1"/>
    <col min="7" max="7" width="13.875" style="135" customWidth="1"/>
    <col min="8" max="11" width="9.125" style="135" customWidth="1"/>
    <col min="12" max="12" width="75.375" style="135" customWidth="1"/>
    <col min="13" max="13" width="45.25390625" style="135" customWidth="1"/>
    <col min="14" max="16384" width="9.125" style="135" customWidth="1"/>
  </cols>
  <sheetData>
    <row r="1" spans="1:7" ht="15.75">
      <c r="A1" s="239" t="s">
        <v>75</v>
      </c>
      <c r="B1" s="239"/>
      <c r="C1" s="239"/>
      <c r="D1" s="239"/>
      <c r="E1" s="239"/>
      <c r="F1" s="239"/>
      <c r="G1" s="239"/>
    </row>
    <row r="2" spans="1:7" ht="14.25" customHeight="1" thickBot="1">
      <c r="A2" s="136"/>
      <c r="B2" s="137"/>
      <c r="C2" s="138"/>
      <c r="D2" s="138"/>
      <c r="E2" s="139"/>
      <c r="F2" s="138"/>
      <c r="G2" s="138"/>
    </row>
    <row r="3" spans="1:7" ht="27" customHeight="1" thickTop="1">
      <c r="A3" s="225" t="s">
        <v>45</v>
      </c>
      <c r="B3" s="226"/>
      <c r="C3" s="234" t="str">
        <f>CONCATENATE(cislostavby," ",nazevstavby)</f>
        <v>011-Lhota Ostrožská Lhota - Víceúčelová nádrž v trati "Veselské Padělky"</v>
      </c>
      <c r="D3" s="236"/>
      <c r="E3" s="140" t="s">
        <v>61</v>
      </c>
      <c r="F3" s="141" t="str">
        <f>Rekapitulace!H1</f>
        <v>011-Lhota1</v>
      </c>
      <c r="G3" s="142"/>
    </row>
    <row r="4" spans="1:7" ht="13.5" thickBot="1">
      <c r="A4" s="240" t="s">
        <v>47</v>
      </c>
      <c r="B4" s="228"/>
      <c r="C4" s="92" t="str">
        <f>CONCATENATE(cisloobjektu," ",nazevobjektu)</f>
        <v>01 Víceúčelová nádrž v trati "Veselské Padělky"</v>
      </c>
      <c r="D4" s="93"/>
      <c r="E4" s="241" t="str">
        <f>Rekapitulace!G2</f>
        <v>Ostrožská Lhota - Víceúčelová nádrž v trati "Veselské Padělky"</v>
      </c>
      <c r="F4" s="242"/>
      <c r="G4" s="243"/>
    </row>
    <row r="5" spans="1:7" ht="13.5" thickTop="1">
      <c r="A5" s="143"/>
      <c r="B5" s="136"/>
      <c r="C5" s="136"/>
      <c r="D5" s="136"/>
      <c r="E5" s="144"/>
      <c r="F5" s="136"/>
      <c r="G5" s="145"/>
    </row>
    <row r="6" spans="1:7" ht="12.75">
      <c r="A6" s="146" t="s">
        <v>62</v>
      </c>
      <c r="B6" s="147" t="s">
        <v>63</v>
      </c>
      <c r="C6" s="147" t="s">
        <v>64</v>
      </c>
      <c r="D6" s="147" t="s">
        <v>65</v>
      </c>
      <c r="E6" s="148" t="s">
        <v>66</v>
      </c>
      <c r="F6" s="147" t="s">
        <v>67</v>
      </c>
      <c r="G6" s="149" t="s">
        <v>68</v>
      </c>
    </row>
    <row r="7" spans="1:15" ht="12.75">
      <c r="A7" s="150" t="s">
        <v>69</v>
      </c>
      <c r="B7" s="151" t="s">
        <v>70</v>
      </c>
      <c r="C7" s="152" t="s">
        <v>71</v>
      </c>
      <c r="D7" s="153"/>
      <c r="E7" s="154"/>
      <c r="F7" s="154"/>
      <c r="G7" s="155"/>
      <c r="H7" s="156"/>
      <c r="I7" s="156"/>
      <c r="O7" s="157">
        <v>1</v>
      </c>
    </row>
    <row r="8" spans="1:104" ht="12.75">
      <c r="A8" s="158">
        <v>1</v>
      </c>
      <c r="B8" s="159" t="s">
        <v>79</v>
      </c>
      <c r="C8" s="160" t="s">
        <v>80</v>
      </c>
      <c r="D8" s="161" t="s">
        <v>81</v>
      </c>
      <c r="E8" s="162">
        <v>30</v>
      </c>
      <c r="F8" s="162">
        <v>0</v>
      </c>
      <c r="G8" s="163">
        <f>E8*F8</f>
        <v>0</v>
      </c>
      <c r="O8" s="157">
        <v>2</v>
      </c>
      <c r="AA8" s="135">
        <v>1</v>
      </c>
      <c r="AB8" s="135">
        <v>1</v>
      </c>
      <c r="AC8" s="135">
        <v>1</v>
      </c>
      <c r="AZ8" s="135">
        <v>1</v>
      </c>
      <c r="BA8" s="135">
        <f>IF(AZ8=1,G8,0)</f>
        <v>0</v>
      </c>
      <c r="BB8" s="135">
        <f>IF(AZ8=2,G8,0)</f>
        <v>0</v>
      </c>
      <c r="BC8" s="135">
        <f>IF(AZ8=3,G8,0)</f>
        <v>0</v>
      </c>
      <c r="BD8" s="135">
        <f>IF(AZ8=4,G8,0)</f>
        <v>0</v>
      </c>
      <c r="BE8" s="135">
        <f>IF(AZ8=5,G8,0)</f>
        <v>0</v>
      </c>
      <c r="CA8" s="164">
        <v>1</v>
      </c>
      <c r="CB8" s="164">
        <v>1</v>
      </c>
      <c r="CZ8" s="135">
        <v>0</v>
      </c>
    </row>
    <row r="9" spans="1:104" ht="12.75">
      <c r="A9" s="158">
        <v>2</v>
      </c>
      <c r="B9" s="159" t="s">
        <v>82</v>
      </c>
      <c r="C9" s="160" t="s">
        <v>83</v>
      </c>
      <c r="D9" s="161" t="s">
        <v>81</v>
      </c>
      <c r="E9" s="162">
        <v>30</v>
      </c>
      <c r="F9" s="162">
        <v>0</v>
      </c>
      <c r="G9" s="163">
        <f>E9*F9</f>
        <v>0</v>
      </c>
      <c r="O9" s="157">
        <v>2</v>
      </c>
      <c r="AA9" s="135">
        <v>1</v>
      </c>
      <c r="AB9" s="135">
        <v>1</v>
      </c>
      <c r="AC9" s="135">
        <v>1</v>
      </c>
      <c r="AZ9" s="135">
        <v>1</v>
      </c>
      <c r="BA9" s="135">
        <f>IF(AZ9=1,G9,0)</f>
        <v>0</v>
      </c>
      <c r="BB9" s="135">
        <f>IF(AZ9=2,G9,0)</f>
        <v>0</v>
      </c>
      <c r="BC9" s="135">
        <f>IF(AZ9=3,G9,0)</f>
        <v>0</v>
      </c>
      <c r="BD9" s="135">
        <f>IF(AZ9=4,G9,0)</f>
        <v>0</v>
      </c>
      <c r="BE9" s="135">
        <f>IF(AZ9=5,G9,0)</f>
        <v>0</v>
      </c>
      <c r="CA9" s="164">
        <v>1</v>
      </c>
      <c r="CB9" s="164">
        <v>1</v>
      </c>
      <c r="CZ9" s="135">
        <v>0</v>
      </c>
    </row>
    <row r="10" spans="1:104" ht="12.75">
      <c r="A10" s="158">
        <v>3</v>
      </c>
      <c r="B10" s="159" t="s">
        <v>84</v>
      </c>
      <c r="C10" s="160" t="s">
        <v>85</v>
      </c>
      <c r="D10" s="161" t="s">
        <v>81</v>
      </c>
      <c r="E10" s="162">
        <v>30</v>
      </c>
      <c r="F10" s="162">
        <v>0</v>
      </c>
      <c r="G10" s="163">
        <f>E10*F10</f>
        <v>0</v>
      </c>
      <c r="O10" s="157">
        <v>2</v>
      </c>
      <c r="AA10" s="135">
        <v>1</v>
      </c>
      <c r="AB10" s="135">
        <v>1</v>
      </c>
      <c r="AC10" s="135">
        <v>1</v>
      </c>
      <c r="AZ10" s="135">
        <v>1</v>
      </c>
      <c r="BA10" s="135">
        <f>IF(AZ10=1,G10,0)</f>
        <v>0</v>
      </c>
      <c r="BB10" s="135">
        <f>IF(AZ10=2,G10,0)</f>
        <v>0</v>
      </c>
      <c r="BC10" s="135">
        <f>IF(AZ10=3,G10,0)</f>
        <v>0</v>
      </c>
      <c r="BD10" s="135">
        <f>IF(AZ10=4,G10,0)</f>
        <v>0</v>
      </c>
      <c r="BE10" s="135">
        <f>IF(AZ10=5,G10,0)</f>
        <v>0</v>
      </c>
      <c r="CA10" s="164">
        <v>1</v>
      </c>
      <c r="CB10" s="164">
        <v>1</v>
      </c>
      <c r="CZ10" s="135">
        <v>0</v>
      </c>
    </row>
    <row r="11" spans="1:104" ht="12.75">
      <c r="A11" s="158">
        <v>4</v>
      </c>
      <c r="B11" s="159" t="s">
        <v>86</v>
      </c>
      <c r="C11" s="160" t="s">
        <v>87</v>
      </c>
      <c r="D11" s="161" t="s">
        <v>88</v>
      </c>
      <c r="E11" s="162">
        <v>140</v>
      </c>
      <c r="F11" s="162">
        <v>0</v>
      </c>
      <c r="G11" s="163">
        <f>E11*F11</f>
        <v>0</v>
      </c>
      <c r="O11" s="157">
        <v>2</v>
      </c>
      <c r="AA11" s="135">
        <v>1</v>
      </c>
      <c r="AB11" s="135">
        <v>1</v>
      </c>
      <c r="AC11" s="135">
        <v>1</v>
      </c>
      <c r="AZ11" s="135">
        <v>1</v>
      </c>
      <c r="BA11" s="135">
        <f>IF(AZ11=1,G11,0)</f>
        <v>0</v>
      </c>
      <c r="BB11" s="135">
        <f>IF(AZ11=2,G11,0)</f>
        <v>0</v>
      </c>
      <c r="BC11" s="135">
        <f>IF(AZ11=3,G11,0)</f>
        <v>0</v>
      </c>
      <c r="BD11" s="135">
        <f>IF(AZ11=4,G11,0)</f>
        <v>0</v>
      </c>
      <c r="BE11" s="135">
        <f>IF(AZ11=5,G11,0)</f>
        <v>0</v>
      </c>
      <c r="CA11" s="164">
        <v>1</v>
      </c>
      <c r="CB11" s="164">
        <v>1</v>
      </c>
      <c r="CZ11" s="135">
        <v>0</v>
      </c>
    </row>
    <row r="12" spans="1:15" ht="12.75">
      <c r="A12" s="165"/>
      <c r="B12" s="167"/>
      <c r="C12" s="237" t="s">
        <v>89</v>
      </c>
      <c r="D12" s="238"/>
      <c r="E12" s="168">
        <v>140</v>
      </c>
      <c r="F12" s="169"/>
      <c r="G12" s="170"/>
      <c r="M12" s="166" t="s">
        <v>89</v>
      </c>
      <c r="O12" s="157"/>
    </row>
    <row r="13" spans="1:104" ht="12.75">
      <c r="A13" s="158">
        <v>5</v>
      </c>
      <c r="B13" s="159" t="s">
        <v>90</v>
      </c>
      <c r="C13" s="160" t="s">
        <v>91</v>
      </c>
      <c r="D13" s="161" t="s">
        <v>92</v>
      </c>
      <c r="E13" s="162">
        <v>7</v>
      </c>
      <c r="F13" s="162">
        <v>0</v>
      </c>
      <c r="G13" s="163">
        <f>E13*F13</f>
        <v>0</v>
      </c>
      <c r="O13" s="157">
        <v>2</v>
      </c>
      <c r="AA13" s="135">
        <v>1</v>
      </c>
      <c r="AB13" s="135">
        <v>1</v>
      </c>
      <c r="AC13" s="135">
        <v>1</v>
      </c>
      <c r="AZ13" s="135">
        <v>1</v>
      </c>
      <c r="BA13" s="135">
        <f>IF(AZ13=1,G13,0)</f>
        <v>0</v>
      </c>
      <c r="BB13" s="135">
        <f>IF(AZ13=2,G13,0)</f>
        <v>0</v>
      </c>
      <c r="BC13" s="135">
        <f>IF(AZ13=3,G13,0)</f>
        <v>0</v>
      </c>
      <c r="BD13" s="135">
        <f>IF(AZ13=4,G13,0)</f>
        <v>0</v>
      </c>
      <c r="BE13" s="135">
        <f>IF(AZ13=5,G13,0)</f>
        <v>0</v>
      </c>
      <c r="CA13" s="164">
        <v>1</v>
      </c>
      <c r="CB13" s="164">
        <v>1</v>
      </c>
      <c r="CZ13" s="135">
        <v>0</v>
      </c>
    </row>
    <row r="14" spans="1:104" ht="12.75">
      <c r="A14" s="158">
        <v>6</v>
      </c>
      <c r="B14" s="159" t="s">
        <v>93</v>
      </c>
      <c r="C14" s="160" t="s">
        <v>94</v>
      </c>
      <c r="D14" s="161" t="s">
        <v>95</v>
      </c>
      <c r="E14" s="162">
        <v>1426.8</v>
      </c>
      <c r="F14" s="162">
        <v>0</v>
      </c>
      <c r="G14" s="163">
        <f>E14*F14</f>
        <v>0</v>
      </c>
      <c r="O14" s="157">
        <v>2</v>
      </c>
      <c r="AA14" s="135">
        <v>1</v>
      </c>
      <c r="AB14" s="135">
        <v>1</v>
      </c>
      <c r="AC14" s="135">
        <v>1</v>
      </c>
      <c r="AZ14" s="135">
        <v>1</v>
      </c>
      <c r="BA14" s="135">
        <f>IF(AZ14=1,G14,0)</f>
        <v>0</v>
      </c>
      <c r="BB14" s="135">
        <f>IF(AZ14=2,G14,0)</f>
        <v>0</v>
      </c>
      <c r="BC14" s="135">
        <f>IF(AZ14=3,G14,0)</f>
        <v>0</v>
      </c>
      <c r="BD14" s="135">
        <f>IF(AZ14=4,G14,0)</f>
        <v>0</v>
      </c>
      <c r="BE14" s="135">
        <f>IF(AZ14=5,G14,0)</f>
        <v>0</v>
      </c>
      <c r="CA14" s="164">
        <v>1</v>
      </c>
      <c r="CB14" s="164">
        <v>1</v>
      </c>
      <c r="CZ14" s="135">
        <v>0</v>
      </c>
    </row>
    <row r="15" spans="1:15" ht="12.75">
      <c r="A15" s="165"/>
      <c r="B15" s="167"/>
      <c r="C15" s="237" t="s">
        <v>96</v>
      </c>
      <c r="D15" s="238"/>
      <c r="E15" s="168">
        <v>466.8</v>
      </c>
      <c r="F15" s="169"/>
      <c r="G15" s="170"/>
      <c r="M15" s="166" t="s">
        <v>96</v>
      </c>
      <c r="O15" s="157"/>
    </row>
    <row r="16" spans="1:15" ht="12.75">
      <c r="A16" s="165"/>
      <c r="B16" s="167"/>
      <c r="C16" s="237" t="s">
        <v>97</v>
      </c>
      <c r="D16" s="238"/>
      <c r="E16" s="168">
        <v>960</v>
      </c>
      <c r="F16" s="169"/>
      <c r="G16" s="170"/>
      <c r="M16" s="166" t="s">
        <v>97</v>
      </c>
      <c r="O16" s="157"/>
    </row>
    <row r="17" spans="1:104" ht="12.75">
      <c r="A17" s="158">
        <v>7</v>
      </c>
      <c r="B17" s="159" t="s">
        <v>98</v>
      </c>
      <c r="C17" s="160" t="s">
        <v>99</v>
      </c>
      <c r="D17" s="161" t="s">
        <v>95</v>
      </c>
      <c r="E17" s="162">
        <v>2960</v>
      </c>
      <c r="F17" s="162">
        <v>0</v>
      </c>
      <c r="G17" s="163">
        <f>E17*F17</f>
        <v>0</v>
      </c>
      <c r="O17" s="157">
        <v>2</v>
      </c>
      <c r="AA17" s="135">
        <v>1</v>
      </c>
      <c r="AB17" s="135">
        <v>1</v>
      </c>
      <c r="AC17" s="135">
        <v>1</v>
      </c>
      <c r="AZ17" s="135">
        <v>1</v>
      </c>
      <c r="BA17" s="135">
        <f>IF(AZ17=1,G17,0)</f>
        <v>0</v>
      </c>
      <c r="BB17" s="135">
        <f>IF(AZ17=2,G17,0)</f>
        <v>0</v>
      </c>
      <c r="BC17" s="135">
        <f>IF(AZ17=3,G17,0)</f>
        <v>0</v>
      </c>
      <c r="BD17" s="135">
        <f>IF(AZ17=4,G17,0)</f>
        <v>0</v>
      </c>
      <c r="BE17" s="135">
        <f>IF(AZ17=5,G17,0)</f>
        <v>0</v>
      </c>
      <c r="CA17" s="164">
        <v>1</v>
      </c>
      <c r="CB17" s="164">
        <v>1</v>
      </c>
      <c r="CZ17" s="135">
        <v>0</v>
      </c>
    </row>
    <row r="18" spans="1:104" ht="12.75">
      <c r="A18" s="158">
        <v>8</v>
      </c>
      <c r="B18" s="159" t="s">
        <v>100</v>
      </c>
      <c r="C18" s="160" t="s">
        <v>101</v>
      </c>
      <c r="D18" s="161" t="s">
        <v>95</v>
      </c>
      <c r="E18" s="162">
        <v>888</v>
      </c>
      <c r="F18" s="162">
        <v>0</v>
      </c>
      <c r="G18" s="163">
        <f>E18*F18</f>
        <v>0</v>
      </c>
      <c r="O18" s="157">
        <v>2</v>
      </c>
      <c r="AA18" s="135">
        <v>1</v>
      </c>
      <c r="AB18" s="135">
        <v>1</v>
      </c>
      <c r="AC18" s="135">
        <v>1</v>
      </c>
      <c r="AZ18" s="135">
        <v>1</v>
      </c>
      <c r="BA18" s="135">
        <f>IF(AZ18=1,G18,0)</f>
        <v>0</v>
      </c>
      <c r="BB18" s="135">
        <f>IF(AZ18=2,G18,0)</f>
        <v>0</v>
      </c>
      <c r="BC18" s="135">
        <f>IF(AZ18=3,G18,0)</f>
        <v>0</v>
      </c>
      <c r="BD18" s="135">
        <f>IF(AZ18=4,G18,0)</f>
        <v>0</v>
      </c>
      <c r="BE18" s="135">
        <f>IF(AZ18=5,G18,0)</f>
        <v>0</v>
      </c>
      <c r="CA18" s="164">
        <v>1</v>
      </c>
      <c r="CB18" s="164">
        <v>1</v>
      </c>
      <c r="CZ18" s="135">
        <v>0</v>
      </c>
    </row>
    <row r="19" spans="1:15" ht="12.75">
      <c r="A19" s="165"/>
      <c r="B19" s="167"/>
      <c r="C19" s="237" t="s">
        <v>102</v>
      </c>
      <c r="D19" s="238"/>
      <c r="E19" s="168">
        <v>888</v>
      </c>
      <c r="F19" s="169"/>
      <c r="G19" s="170"/>
      <c r="M19" s="166" t="s">
        <v>102</v>
      </c>
      <c r="O19" s="157"/>
    </row>
    <row r="20" spans="1:104" ht="12.75">
      <c r="A20" s="158">
        <v>9</v>
      </c>
      <c r="B20" s="159" t="s">
        <v>103</v>
      </c>
      <c r="C20" s="160" t="s">
        <v>104</v>
      </c>
      <c r="D20" s="161" t="s">
        <v>95</v>
      </c>
      <c r="E20" s="162">
        <v>16.8</v>
      </c>
      <c r="F20" s="162">
        <v>0</v>
      </c>
      <c r="G20" s="163">
        <f>E20*F20</f>
        <v>0</v>
      </c>
      <c r="O20" s="157">
        <v>2</v>
      </c>
      <c r="AA20" s="135">
        <v>1</v>
      </c>
      <c r="AB20" s="135">
        <v>1</v>
      </c>
      <c r="AC20" s="135">
        <v>1</v>
      </c>
      <c r="AZ20" s="135">
        <v>1</v>
      </c>
      <c r="BA20" s="135">
        <f>IF(AZ20=1,G20,0)</f>
        <v>0</v>
      </c>
      <c r="BB20" s="135">
        <f>IF(AZ20=2,G20,0)</f>
        <v>0</v>
      </c>
      <c r="BC20" s="135">
        <f>IF(AZ20=3,G20,0)</f>
        <v>0</v>
      </c>
      <c r="BD20" s="135">
        <f>IF(AZ20=4,G20,0)</f>
        <v>0</v>
      </c>
      <c r="BE20" s="135">
        <f>IF(AZ20=5,G20,0)</f>
        <v>0</v>
      </c>
      <c r="CA20" s="164">
        <v>1</v>
      </c>
      <c r="CB20" s="164">
        <v>1</v>
      </c>
      <c r="CZ20" s="135">
        <v>0</v>
      </c>
    </row>
    <row r="21" spans="1:15" ht="12.75">
      <c r="A21" s="165"/>
      <c r="B21" s="167"/>
      <c r="C21" s="237" t="s">
        <v>105</v>
      </c>
      <c r="D21" s="238"/>
      <c r="E21" s="168">
        <v>16.8</v>
      </c>
      <c r="F21" s="169"/>
      <c r="G21" s="170"/>
      <c r="M21" s="166" t="s">
        <v>105</v>
      </c>
      <c r="O21" s="157"/>
    </row>
    <row r="22" spans="1:104" ht="12.75">
      <c r="A22" s="158">
        <v>10</v>
      </c>
      <c r="B22" s="159" t="s">
        <v>106</v>
      </c>
      <c r="C22" s="160" t="s">
        <v>107</v>
      </c>
      <c r="D22" s="161" t="s">
        <v>95</v>
      </c>
      <c r="E22" s="162">
        <v>5.04</v>
      </c>
      <c r="F22" s="162">
        <v>0</v>
      </c>
      <c r="G22" s="163">
        <f>E22*F22</f>
        <v>0</v>
      </c>
      <c r="O22" s="157">
        <v>2</v>
      </c>
      <c r="AA22" s="135">
        <v>1</v>
      </c>
      <c r="AB22" s="135">
        <v>1</v>
      </c>
      <c r="AC22" s="135">
        <v>1</v>
      </c>
      <c r="AZ22" s="135">
        <v>1</v>
      </c>
      <c r="BA22" s="135">
        <f>IF(AZ22=1,G22,0)</f>
        <v>0</v>
      </c>
      <c r="BB22" s="135">
        <f>IF(AZ22=2,G22,0)</f>
        <v>0</v>
      </c>
      <c r="BC22" s="135">
        <f>IF(AZ22=3,G22,0)</f>
        <v>0</v>
      </c>
      <c r="BD22" s="135">
        <f>IF(AZ22=4,G22,0)</f>
        <v>0</v>
      </c>
      <c r="BE22" s="135">
        <f>IF(AZ22=5,G22,0)</f>
        <v>0</v>
      </c>
      <c r="CA22" s="164">
        <v>1</v>
      </c>
      <c r="CB22" s="164">
        <v>1</v>
      </c>
      <c r="CZ22" s="135">
        <v>0</v>
      </c>
    </row>
    <row r="23" spans="1:15" ht="12.75">
      <c r="A23" s="165"/>
      <c r="B23" s="167"/>
      <c r="C23" s="237" t="s">
        <v>108</v>
      </c>
      <c r="D23" s="238"/>
      <c r="E23" s="168">
        <v>5.04</v>
      </c>
      <c r="F23" s="169"/>
      <c r="G23" s="170"/>
      <c r="M23" s="166" t="s">
        <v>108</v>
      </c>
      <c r="O23" s="157"/>
    </row>
    <row r="24" spans="1:104" ht="12.75">
      <c r="A24" s="158">
        <v>11</v>
      </c>
      <c r="B24" s="159" t="s">
        <v>109</v>
      </c>
      <c r="C24" s="160" t="s">
        <v>110</v>
      </c>
      <c r="D24" s="161" t="s">
        <v>95</v>
      </c>
      <c r="E24" s="162">
        <v>58.714</v>
      </c>
      <c r="F24" s="162">
        <v>0</v>
      </c>
      <c r="G24" s="163">
        <f>E24*F24</f>
        <v>0</v>
      </c>
      <c r="O24" s="157">
        <v>2</v>
      </c>
      <c r="AA24" s="135">
        <v>1</v>
      </c>
      <c r="AB24" s="135">
        <v>1</v>
      </c>
      <c r="AC24" s="135">
        <v>1</v>
      </c>
      <c r="AZ24" s="135">
        <v>1</v>
      </c>
      <c r="BA24" s="135">
        <f>IF(AZ24=1,G24,0)</f>
        <v>0</v>
      </c>
      <c r="BB24" s="135">
        <f>IF(AZ24=2,G24,0)</f>
        <v>0</v>
      </c>
      <c r="BC24" s="135">
        <f>IF(AZ24=3,G24,0)</f>
        <v>0</v>
      </c>
      <c r="BD24" s="135">
        <f>IF(AZ24=4,G24,0)</f>
        <v>0</v>
      </c>
      <c r="BE24" s="135">
        <f>IF(AZ24=5,G24,0)</f>
        <v>0</v>
      </c>
      <c r="CA24" s="164">
        <v>1</v>
      </c>
      <c r="CB24" s="164">
        <v>1</v>
      </c>
      <c r="CZ24" s="135">
        <v>0</v>
      </c>
    </row>
    <row r="25" spans="1:15" ht="12.75">
      <c r="A25" s="165"/>
      <c r="B25" s="167"/>
      <c r="C25" s="237" t="s">
        <v>111</v>
      </c>
      <c r="D25" s="238"/>
      <c r="E25" s="168">
        <v>58.714</v>
      </c>
      <c r="F25" s="169"/>
      <c r="G25" s="170"/>
      <c r="M25" s="166" t="s">
        <v>111</v>
      </c>
      <c r="O25" s="157"/>
    </row>
    <row r="26" spans="1:104" ht="12.75">
      <c r="A26" s="158">
        <v>12</v>
      </c>
      <c r="B26" s="159" t="s">
        <v>112</v>
      </c>
      <c r="C26" s="160" t="s">
        <v>113</v>
      </c>
      <c r="D26" s="161" t="s">
        <v>95</v>
      </c>
      <c r="E26" s="162">
        <v>17.61</v>
      </c>
      <c r="F26" s="162">
        <v>0</v>
      </c>
      <c r="G26" s="163">
        <f>E26*F26</f>
        <v>0</v>
      </c>
      <c r="O26" s="157">
        <v>2</v>
      </c>
      <c r="AA26" s="135">
        <v>1</v>
      </c>
      <c r="AB26" s="135">
        <v>1</v>
      </c>
      <c r="AC26" s="135">
        <v>1</v>
      </c>
      <c r="AZ26" s="135">
        <v>1</v>
      </c>
      <c r="BA26" s="135">
        <f>IF(AZ26=1,G26,0)</f>
        <v>0</v>
      </c>
      <c r="BB26" s="135">
        <f>IF(AZ26=2,G26,0)</f>
        <v>0</v>
      </c>
      <c r="BC26" s="135">
        <f>IF(AZ26=3,G26,0)</f>
        <v>0</v>
      </c>
      <c r="BD26" s="135">
        <f>IF(AZ26=4,G26,0)</f>
        <v>0</v>
      </c>
      <c r="BE26" s="135">
        <f>IF(AZ26=5,G26,0)</f>
        <v>0</v>
      </c>
      <c r="CA26" s="164">
        <v>1</v>
      </c>
      <c r="CB26" s="164">
        <v>1</v>
      </c>
      <c r="CZ26" s="135">
        <v>0</v>
      </c>
    </row>
    <row r="27" spans="1:15" ht="12.75">
      <c r="A27" s="165"/>
      <c r="B27" s="167"/>
      <c r="C27" s="237" t="s">
        <v>114</v>
      </c>
      <c r="D27" s="238"/>
      <c r="E27" s="168">
        <v>17.61</v>
      </c>
      <c r="F27" s="169"/>
      <c r="G27" s="170"/>
      <c r="M27" s="166" t="s">
        <v>114</v>
      </c>
      <c r="O27" s="157"/>
    </row>
    <row r="28" spans="1:104" ht="12.75">
      <c r="A28" s="158">
        <v>13</v>
      </c>
      <c r="B28" s="159" t="s">
        <v>115</v>
      </c>
      <c r="C28" s="160" t="s">
        <v>116</v>
      </c>
      <c r="D28" s="161" t="s">
        <v>95</v>
      </c>
      <c r="E28" s="162">
        <v>20.4</v>
      </c>
      <c r="F28" s="162">
        <v>0</v>
      </c>
      <c r="G28" s="163">
        <f>E28*F28</f>
        <v>0</v>
      </c>
      <c r="O28" s="157">
        <v>2</v>
      </c>
      <c r="AA28" s="135">
        <v>1</v>
      </c>
      <c r="AB28" s="135">
        <v>1</v>
      </c>
      <c r="AC28" s="135">
        <v>1</v>
      </c>
      <c r="AZ28" s="135">
        <v>1</v>
      </c>
      <c r="BA28" s="135">
        <f>IF(AZ28=1,G28,0)</f>
        <v>0</v>
      </c>
      <c r="BB28" s="135">
        <f>IF(AZ28=2,G28,0)</f>
        <v>0</v>
      </c>
      <c r="BC28" s="135">
        <f>IF(AZ28=3,G28,0)</f>
        <v>0</v>
      </c>
      <c r="BD28" s="135">
        <f>IF(AZ28=4,G28,0)</f>
        <v>0</v>
      </c>
      <c r="BE28" s="135">
        <f>IF(AZ28=5,G28,0)</f>
        <v>0</v>
      </c>
      <c r="CA28" s="164">
        <v>1</v>
      </c>
      <c r="CB28" s="164">
        <v>1</v>
      </c>
      <c r="CZ28" s="135">
        <v>0</v>
      </c>
    </row>
    <row r="29" spans="1:15" ht="12.75">
      <c r="A29" s="165"/>
      <c r="B29" s="167"/>
      <c r="C29" s="237" t="s">
        <v>117</v>
      </c>
      <c r="D29" s="238"/>
      <c r="E29" s="168">
        <v>20.4</v>
      </c>
      <c r="F29" s="169"/>
      <c r="G29" s="170"/>
      <c r="M29" s="166" t="s">
        <v>117</v>
      </c>
      <c r="O29" s="157"/>
    </row>
    <row r="30" spans="1:104" ht="12.75">
      <c r="A30" s="158">
        <v>14</v>
      </c>
      <c r="B30" s="159" t="s">
        <v>118</v>
      </c>
      <c r="C30" s="160" t="s">
        <v>119</v>
      </c>
      <c r="D30" s="161" t="s">
        <v>95</v>
      </c>
      <c r="E30" s="162">
        <v>6.12</v>
      </c>
      <c r="F30" s="162">
        <v>0</v>
      </c>
      <c r="G30" s="163">
        <f>E30*F30</f>
        <v>0</v>
      </c>
      <c r="O30" s="157">
        <v>2</v>
      </c>
      <c r="AA30" s="135">
        <v>1</v>
      </c>
      <c r="AB30" s="135">
        <v>1</v>
      </c>
      <c r="AC30" s="135">
        <v>1</v>
      </c>
      <c r="AZ30" s="135">
        <v>1</v>
      </c>
      <c r="BA30" s="135">
        <f>IF(AZ30=1,G30,0)</f>
        <v>0</v>
      </c>
      <c r="BB30" s="135">
        <f>IF(AZ30=2,G30,0)</f>
        <v>0</v>
      </c>
      <c r="BC30" s="135">
        <f>IF(AZ30=3,G30,0)</f>
        <v>0</v>
      </c>
      <c r="BD30" s="135">
        <f>IF(AZ30=4,G30,0)</f>
        <v>0</v>
      </c>
      <c r="BE30" s="135">
        <f>IF(AZ30=5,G30,0)</f>
        <v>0</v>
      </c>
      <c r="CA30" s="164">
        <v>1</v>
      </c>
      <c r="CB30" s="164">
        <v>1</v>
      </c>
      <c r="CZ30" s="135">
        <v>0</v>
      </c>
    </row>
    <row r="31" spans="1:15" ht="12.75">
      <c r="A31" s="165"/>
      <c r="B31" s="167"/>
      <c r="C31" s="237" t="s">
        <v>120</v>
      </c>
      <c r="D31" s="238"/>
      <c r="E31" s="168">
        <v>6.12</v>
      </c>
      <c r="F31" s="169"/>
      <c r="G31" s="170"/>
      <c r="M31" s="166" t="s">
        <v>120</v>
      </c>
      <c r="O31" s="157"/>
    </row>
    <row r="32" spans="1:104" ht="12.75">
      <c r="A32" s="158">
        <v>15</v>
      </c>
      <c r="B32" s="159" t="s">
        <v>121</v>
      </c>
      <c r="C32" s="160" t="s">
        <v>122</v>
      </c>
      <c r="D32" s="161" t="s">
        <v>81</v>
      </c>
      <c r="E32" s="162">
        <v>30</v>
      </c>
      <c r="F32" s="162">
        <v>0</v>
      </c>
      <c r="G32" s="163">
        <f>E32*F32</f>
        <v>0</v>
      </c>
      <c r="O32" s="157">
        <v>2</v>
      </c>
      <c r="AA32" s="135">
        <v>1</v>
      </c>
      <c r="AB32" s="135">
        <v>1</v>
      </c>
      <c r="AC32" s="135">
        <v>1</v>
      </c>
      <c r="AZ32" s="135">
        <v>1</v>
      </c>
      <c r="BA32" s="135">
        <f>IF(AZ32=1,G32,0)</f>
        <v>0</v>
      </c>
      <c r="BB32" s="135">
        <f>IF(AZ32=2,G32,0)</f>
        <v>0</v>
      </c>
      <c r="BC32" s="135">
        <f>IF(AZ32=3,G32,0)</f>
        <v>0</v>
      </c>
      <c r="BD32" s="135">
        <f>IF(AZ32=4,G32,0)</f>
        <v>0</v>
      </c>
      <c r="BE32" s="135">
        <f>IF(AZ32=5,G32,0)</f>
        <v>0</v>
      </c>
      <c r="CA32" s="164">
        <v>1</v>
      </c>
      <c r="CB32" s="164">
        <v>1</v>
      </c>
      <c r="CZ32" s="135">
        <v>0</v>
      </c>
    </row>
    <row r="33" spans="1:104" ht="12.75">
      <c r="A33" s="158">
        <v>16</v>
      </c>
      <c r="B33" s="159" t="s">
        <v>123</v>
      </c>
      <c r="C33" s="160" t="s">
        <v>124</v>
      </c>
      <c r="D33" s="161" t="s">
        <v>95</v>
      </c>
      <c r="E33" s="162">
        <v>3055.9</v>
      </c>
      <c r="F33" s="162">
        <v>0</v>
      </c>
      <c r="G33" s="163">
        <f>E33*F33</f>
        <v>0</v>
      </c>
      <c r="O33" s="157">
        <v>2</v>
      </c>
      <c r="AA33" s="135">
        <v>1</v>
      </c>
      <c r="AB33" s="135">
        <v>1</v>
      </c>
      <c r="AC33" s="135">
        <v>1</v>
      </c>
      <c r="AZ33" s="135">
        <v>1</v>
      </c>
      <c r="BA33" s="135">
        <f>IF(AZ33=1,G33,0)</f>
        <v>0</v>
      </c>
      <c r="BB33" s="135">
        <f>IF(AZ33=2,G33,0)</f>
        <v>0</v>
      </c>
      <c r="BC33" s="135">
        <f>IF(AZ33=3,G33,0)</f>
        <v>0</v>
      </c>
      <c r="BD33" s="135">
        <f>IF(AZ33=4,G33,0)</f>
        <v>0</v>
      </c>
      <c r="BE33" s="135">
        <f>IF(AZ33=5,G33,0)</f>
        <v>0</v>
      </c>
      <c r="CA33" s="164">
        <v>1</v>
      </c>
      <c r="CB33" s="164">
        <v>1</v>
      </c>
      <c r="CZ33" s="135">
        <v>0</v>
      </c>
    </row>
    <row r="34" spans="1:15" ht="12.75">
      <c r="A34" s="165"/>
      <c r="B34" s="167"/>
      <c r="C34" s="237" t="s">
        <v>125</v>
      </c>
      <c r="D34" s="238"/>
      <c r="E34" s="168">
        <v>3055.9</v>
      </c>
      <c r="F34" s="169"/>
      <c r="G34" s="170"/>
      <c r="M34" s="166" t="s">
        <v>125</v>
      </c>
      <c r="O34" s="157"/>
    </row>
    <row r="35" spans="1:104" ht="12.75">
      <c r="A35" s="158">
        <v>17</v>
      </c>
      <c r="B35" s="159" t="s">
        <v>126</v>
      </c>
      <c r="C35" s="160" t="s">
        <v>127</v>
      </c>
      <c r="D35" s="161" t="s">
        <v>81</v>
      </c>
      <c r="E35" s="162">
        <v>30</v>
      </c>
      <c r="F35" s="162">
        <v>0</v>
      </c>
      <c r="G35" s="163">
        <f>E35*F35</f>
        <v>0</v>
      </c>
      <c r="O35" s="157">
        <v>2</v>
      </c>
      <c r="AA35" s="135">
        <v>1</v>
      </c>
      <c r="AB35" s="135">
        <v>1</v>
      </c>
      <c r="AC35" s="135">
        <v>1</v>
      </c>
      <c r="AZ35" s="135">
        <v>1</v>
      </c>
      <c r="BA35" s="135">
        <f>IF(AZ35=1,G35,0)</f>
        <v>0</v>
      </c>
      <c r="BB35" s="135">
        <f>IF(AZ35=2,G35,0)</f>
        <v>0</v>
      </c>
      <c r="BC35" s="135">
        <f>IF(AZ35=3,G35,0)</f>
        <v>0</v>
      </c>
      <c r="BD35" s="135">
        <f>IF(AZ35=4,G35,0)</f>
        <v>0</v>
      </c>
      <c r="BE35" s="135">
        <f>IF(AZ35=5,G35,0)</f>
        <v>0</v>
      </c>
      <c r="CA35" s="164">
        <v>1</v>
      </c>
      <c r="CB35" s="164">
        <v>1</v>
      </c>
      <c r="CZ35" s="135">
        <v>0</v>
      </c>
    </row>
    <row r="36" spans="1:104" ht="12.75">
      <c r="A36" s="158">
        <v>18</v>
      </c>
      <c r="B36" s="159" t="s">
        <v>128</v>
      </c>
      <c r="C36" s="160" t="s">
        <v>129</v>
      </c>
      <c r="D36" s="161" t="s">
        <v>95</v>
      </c>
      <c r="E36" s="162">
        <v>2900</v>
      </c>
      <c r="F36" s="162">
        <v>0</v>
      </c>
      <c r="G36" s="163">
        <f>E36*F36</f>
        <v>0</v>
      </c>
      <c r="O36" s="157">
        <v>2</v>
      </c>
      <c r="AA36" s="135">
        <v>1</v>
      </c>
      <c r="AB36" s="135">
        <v>1</v>
      </c>
      <c r="AC36" s="135">
        <v>1</v>
      </c>
      <c r="AZ36" s="135">
        <v>1</v>
      </c>
      <c r="BA36" s="135">
        <f>IF(AZ36=1,G36,0)</f>
        <v>0</v>
      </c>
      <c r="BB36" s="135">
        <f>IF(AZ36=2,G36,0)</f>
        <v>0</v>
      </c>
      <c r="BC36" s="135">
        <f>IF(AZ36=3,G36,0)</f>
        <v>0</v>
      </c>
      <c r="BD36" s="135">
        <f>IF(AZ36=4,G36,0)</f>
        <v>0</v>
      </c>
      <c r="BE36" s="135">
        <f>IF(AZ36=5,G36,0)</f>
        <v>0</v>
      </c>
      <c r="CA36" s="164">
        <v>1</v>
      </c>
      <c r="CB36" s="164">
        <v>1</v>
      </c>
      <c r="CZ36" s="135">
        <v>0</v>
      </c>
    </row>
    <row r="37" spans="1:104" ht="12.75">
      <c r="A37" s="158">
        <v>19</v>
      </c>
      <c r="B37" s="159" t="s">
        <v>130</v>
      </c>
      <c r="C37" s="160" t="s">
        <v>131</v>
      </c>
      <c r="D37" s="161" t="s">
        <v>95</v>
      </c>
      <c r="E37" s="162">
        <v>156</v>
      </c>
      <c r="F37" s="162">
        <v>0</v>
      </c>
      <c r="G37" s="163">
        <f>E37*F37</f>
        <v>0</v>
      </c>
      <c r="O37" s="157">
        <v>2</v>
      </c>
      <c r="AA37" s="135">
        <v>1</v>
      </c>
      <c r="AB37" s="135">
        <v>1</v>
      </c>
      <c r="AC37" s="135">
        <v>1</v>
      </c>
      <c r="AZ37" s="135">
        <v>1</v>
      </c>
      <c r="BA37" s="135">
        <f>IF(AZ37=1,G37,0)</f>
        <v>0</v>
      </c>
      <c r="BB37" s="135">
        <f>IF(AZ37=2,G37,0)</f>
        <v>0</v>
      </c>
      <c r="BC37" s="135">
        <f>IF(AZ37=3,G37,0)</f>
        <v>0</v>
      </c>
      <c r="BD37" s="135">
        <f>IF(AZ37=4,G37,0)</f>
        <v>0</v>
      </c>
      <c r="BE37" s="135">
        <f>IF(AZ37=5,G37,0)</f>
        <v>0</v>
      </c>
      <c r="CA37" s="164">
        <v>1</v>
      </c>
      <c r="CB37" s="164">
        <v>1</v>
      </c>
      <c r="CZ37" s="135">
        <v>0</v>
      </c>
    </row>
    <row r="38" spans="1:15" ht="12.75">
      <c r="A38" s="165"/>
      <c r="B38" s="167"/>
      <c r="C38" s="237" t="s">
        <v>132</v>
      </c>
      <c r="D38" s="238"/>
      <c r="E38" s="168">
        <v>156</v>
      </c>
      <c r="F38" s="169"/>
      <c r="G38" s="170"/>
      <c r="M38" s="166">
        <v>156</v>
      </c>
      <c r="O38" s="157"/>
    </row>
    <row r="39" spans="1:104" ht="12.75">
      <c r="A39" s="158">
        <v>20</v>
      </c>
      <c r="B39" s="159" t="s">
        <v>133</v>
      </c>
      <c r="C39" s="160" t="s">
        <v>134</v>
      </c>
      <c r="D39" s="161" t="s">
        <v>135</v>
      </c>
      <c r="E39" s="162">
        <v>299.1</v>
      </c>
      <c r="F39" s="162">
        <v>0</v>
      </c>
      <c r="G39" s="163">
        <f>E39*F39</f>
        <v>0</v>
      </c>
      <c r="O39" s="157">
        <v>2</v>
      </c>
      <c r="AA39" s="135">
        <v>1</v>
      </c>
      <c r="AB39" s="135">
        <v>1</v>
      </c>
      <c r="AC39" s="135">
        <v>1</v>
      </c>
      <c r="AZ39" s="135">
        <v>1</v>
      </c>
      <c r="BA39" s="135">
        <f>IF(AZ39=1,G39,0)</f>
        <v>0</v>
      </c>
      <c r="BB39" s="135">
        <f>IF(AZ39=2,G39,0)</f>
        <v>0</v>
      </c>
      <c r="BC39" s="135">
        <f>IF(AZ39=3,G39,0)</f>
        <v>0</v>
      </c>
      <c r="BD39" s="135">
        <f>IF(AZ39=4,G39,0)</f>
        <v>0</v>
      </c>
      <c r="BE39" s="135">
        <f>IF(AZ39=5,G39,0)</f>
        <v>0</v>
      </c>
      <c r="CA39" s="164">
        <v>1</v>
      </c>
      <c r="CB39" s="164">
        <v>1</v>
      </c>
      <c r="CZ39" s="135">
        <v>0</v>
      </c>
    </row>
    <row r="40" spans="1:104" ht="12.75">
      <c r="A40" s="158">
        <v>21</v>
      </c>
      <c r="B40" s="159" t="s">
        <v>136</v>
      </c>
      <c r="C40" s="160" t="s">
        <v>137</v>
      </c>
      <c r="D40" s="161" t="s">
        <v>135</v>
      </c>
      <c r="E40" s="162">
        <v>2324.3</v>
      </c>
      <c r="F40" s="162">
        <v>0</v>
      </c>
      <c r="G40" s="163">
        <f>E40*F40</f>
        <v>0</v>
      </c>
      <c r="O40" s="157">
        <v>2</v>
      </c>
      <c r="AA40" s="135">
        <v>1</v>
      </c>
      <c r="AB40" s="135">
        <v>1</v>
      </c>
      <c r="AC40" s="135">
        <v>1</v>
      </c>
      <c r="AZ40" s="135">
        <v>1</v>
      </c>
      <c r="BA40" s="135">
        <f>IF(AZ40=1,G40,0)</f>
        <v>0</v>
      </c>
      <c r="BB40" s="135">
        <f>IF(AZ40=2,G40,0)</f>
        <v>0</v>
      </c>
      <c r="BC40" s="135">
        <f>IF(AZ40=3,G40,0)</f>
        <v>0</v>
      </c>
      <c r="BD40" s="135">
        <f>IF(AZ40=4,G40,0)</f>
        <v>0</v>
      </c>
      <c r="BE40" s="135">
        <f>IF(AZ40=5,G40,0)</f>
        <v>0</v>
      </c>
      <c r="CA40" s="164">
        <v>1</v>
      </c>
      <c r="CB40" s="164">
        <v>1</v>
      </c>
      <c r="CZ40" s="135">
        <v>0</v>
      </c>
    </row>
    <row r="41" spans="1:104" ht="12.75">
      <c r="A41" s="158">
        <v>22</v>
      </c>
      <c r="B41" s="159" t="s">
        <v>138</v>
      </c>
      <c r="C41" s="160" t="s">
        <v>139</v>
      </c>
      <c r="D41" s="161" t="s">
        <v>135</v>
      </c>
      <c r="E41" s="162">
        <v>1556</v>
      </c>
      <c r="F41" s="162">
        <v>0</v>
      </c>
      <c r="G41" s="163">
        <f>E41*F41</f>
        <v>0</v>
      </c>
      <c r="O41" s="157">
        <v>2</v>
      </c>
      <c r="AA41" s="135">
        <v>1</v>
      </c>
      <c r="AB41" s="135">
        <v>1</v>
      </c>
      <c r="AC41" s="135">
        <v>1</v>
      </c>
      <c r="AZ41" s="135">
        <v>1</v>
      </c>
      <c r="BA41" s="135">
        <f>IF(AZ41=1,G41,0)</f>
        <v>0</v>
      </c>
      <c r="BB41" s="135">
        <f>IF(AZ41=2,G41,0)</f>
        <v>0</v>
      </c>
      <c r="BC41" s="135">
        <f>IF(AZ41=3,G41,0)</f>
        <v>0</v>
      </c>
      <c r="BD41" s="135">
        <f>IF(AZ41=4,G41,0)</f>
        <v>0</v>
      </c>
      <c r="BE41" s="135">
        <f>IF(AZ41=5,G41,0)</f>
        <v>0</v>
      </c>
      <c r="CA41" s="164">
        <v>1</v>
      </c>
      <c r="CB41" s="164">
        <v>1</v>
      </c>
      <c r="CZ41" s="135">
        <v>0</v>
      </c>
    </row>
    <row r="42" spans="1:15" ht="12.75">
      <c r="A42" s="165"/>
      <c r="B42" s="167"/>
      <c r="C42" s="237" t="s">
        <v>140</v>
      </c>
      <c r="D42" s="238"/>
      <c r="E42" s="168">
        <v>1556</v>
      </c>
      <c r="F42" s="169"/>
      <c r="G42" s="170"/>
      <c r="M42" s="166">
        <v>1556</v>
      </c>
      <c r="O42" s="157"/>
    </row>
    <row r="43" spans="1:104" ht="12.75">
      <c r="A43" s="158">
        <v>23</v>
      </c>
      <c r="B43" s="159" t="s">
        <v>141</v>
      </c>
      <c r="C43" s="160" t="s">
        <v>142</v>
      </c>
      <c r="D43" s="161" t="s">
        <v>135</v>
      </c>
      <c r="E43" s="162">
        <v>299.1</v>
      </c>
      <c r="F43" s="162">
        <v>0</v>
      </c>
      <c r="G43" s="163">
        <f>E43*F43</f>
        <v>0</v>
      </c>
      <c r="O43" s="157">
        <v>2</v>
      </c>
      <c r="AA43" s="135">
        <v>1</v>
      </c>
      <c r="AB43" s="135">
        <v>1</v>
      </c>
      <c r="AC43" s="135">
        <v>1</v>
      </c>
      <c r="AZ43" s="135">
        <v>1</v>
      </c>
      <c r="BA43" s="135">
        <f>IF(AZ43=1,G43,0)</f>
        <v>0</v>
      </c>
      <c r="BB43" s="135">
        <f>IF(AZ43=2,G43,0)</f>
        <v>0</v>
      </c>
      <c r="BC43" s="135">
        <f>IF(AZ43=3,G43,0)</f>
        <v>0</v>
      </c>
      <c r="BD43" s="135">
        <f>IF(AZ43=4,G43,0)</f>
        <v>0</v>
      </c>
      <c r="BE43" s="135">
        <f>IF(AZ43=5,G43,0)</f>
        <v>0</v>
      </c>
      <c r="CA43" s="164">
        <v>1</v>
      </c>
      <c r="CB43" s="164">
        <v>1</v>
      </c>
      <c r="CZ43" s="135">
        <v>0</v>
      </c>
    </row>
    <row r="44" spans="1:15" ht="12.75">
      <c r="A44" s="165"/>
      <c r="B44" s="167"/>
      <c r="C44" s="237" t="s">
        <v>143</v>
      </c>
      <c r="D44" s="238"/>
      <c r="E44" s="168">
        <v>299.1</v>
      </c>
      <c r="F44" s="169"/>
      <c r="G44" s="170"/>
      <c r="M44" s="166" t="s">
        <v>143</v>
      </c>
      <c r="O44" s="157"/>
    </row>
    <row r="45" spans="1:104" ht="12.75">
      <c r="A45" s="158">
        <v>24</v>
      </c>
      <c r="B45" s="159" t="s">
        <v>144</v>
      </c>
      <c r="C45" s="160" t="s">
        <v>145</v>
      </c>
      <c r="D45" s="161" t="s">
        <v>135</v>
      </c>
      <c r="E45" s="162">
        <v>1752</v>
      </c>
      <c r="F45" s="162">
        <v>0</v>
      </c>
      <c r="G45" s="163">
        <f>E45*F45</f>
        <v>0</v>
      </c>
      <c r="O45" s="157">
        <v>2</v>
      </c>
      <c r="AA45" s="135">
        <v>1</v>
      </c>
      <c r="AB45" s="135">
        <v>1</v>
      </c>
      <c r="AC45" s="135">
        <v>1</v>
      </c>
      <c r="AZ45" s="135">
        <v>1</v>
      </c>
      <c r="BA45" s="135">
        <f>IF(AZ45=1,G45,0)</f>
        <v>0</v>
      </c>
      <c r="BB45" s="135">
        <f>IF(AZ45=2,G45,0)</f>
        <v>0</v>
      </c>
      <c r="BC45" s="135">
        <f>IF(AZ45=3,G45,0)</f>
        <v>0</v>
      </c>
      <c r="BD45" s="135">
        <f>IF(AZ45=4,G45,0)</f>
        <v>0</v>
      </c>
      <c r="BE45" s="135">
        <f>IF(AZ45=5,G45,0)</f>
        <v>0</v>
      </c>
      <c r="CA45" s="164">
        <v>1</v>
      </c>
      <c r="CB45" s="164">
        <v>1</v>
      </c>
      <c r="CZ45" s="135">
        <v>0</v>
      </c>
    </row>
    <row r="46" spans="1:15" ht="12.75">
      <c r="A46" s="165"/>
      <c r="B46" s="167"/>
      <c r="C46" s="237" t="s">
        <v>146</v>
      </c>
      <c r="D46" s="238"/>
      <c r="E46" s="168">
        <v>1752</v>
      </c>
      <c r="F46" s="169"/>
      <c r="G46" s="170"/>
      <c r="M46" s="166" t="s">
        <v>146</v>
      </c>
      <c r="O46" s="157"/>
    </row>
    <row r="47" spans="1:104" ht="12.75">
      <c r="A47" s="158">
        <v>25</v>
      </c>
      <c r="B47" s="159" t="s">
        <v>147</v>
      </c>
      <c r="C47" s="160" t="s">
        <v>148</v>
      </c>
      <c r="D47" s="161" t="s">
        <v>135</v>
      </c>
      <c r="E47" s="162">
        <v>1593.1</v>
      </c>
      <c r="F47" s="162">
        <v>0</v>
      </c>
      <c r="G47" s="163">
        <f>E47*F47</f>
        <v>0</v>
      </c>
      <c r="O47" s="157">
        <v>2</v>
      </c>
      <c r="AA47" s="135">
        <v>1</v>
      </c>
      <c r="AB47" s="135">
        <v>1</v>
      </c>
      <c r="AC47" s="135">
        <v>1</v>
      </c>
      <c r="AZ47" s="135">
        <v>1</v>
      </c>
      <c r="BA47" s="135">
        <f>IF(AZ47=1,G47,0)</f>
        <v>0</v>
      </c>
      <c r="BB47" s="135">
        <f>IF(AZ47=2,G47,0)</f>
        <v>0</v>
      </c>
      <c r="BC47" s="135">
        <f>IF(AZ47=3,G47,0)</f>
        <v>0</v>
      </c>
      <c r="BD47" s="135">
        <f>IF(AZ47=4,G47,0)</f>
        <v>0</v>
      </c>
      <c r="BE47" s="135">
        <f>IF(AZ47=5,G47,0)</f>
        <v>0</v>
      </c>
      <c r="CA47" s="164">
        <v>1</v>
      </c>
      <c r="CB47" s="164">
        <v>1</v>
      </c>
      <c r="CZ47" s="135">
        <v>0</v>
      </c>
    </row>
    <row r="48" spans="1:15" ht="12.75">
      <c r="A48" s="165"/>
      <c r="B48" s="167"/>
      <c r="C48" s="237" t="s">
        <v>149</v>
      </c>
      <c r="D48" s="238"/>
      <c r="E48" s="168">
        <v>1593.1</v>
      </c>
      <c r="F48" s="169"/>
      <c r="G48" s="170"/>
      <c r="M48" s="166" t="s">
        <v>149</v>
      </c>
      <c r="O48" s="157"/>
    </row>
    <row r="49" spans="1:104" ht="12.75">
      <c r="A49" s="158">
        <v>26</v>
      </c>
      <c r="B49" s="159" t="s">
        <v>150</v>
      </c>
      <c r="C49" s="160" t="s">
        <v>151</v>
      </c>
      <c r="D49" s="161" t="s">
        <v>135</v>
      </c>
      <c r="E49" s="162">
        <v>2324.3</v>
      </c>
      <c r="F49" s="162">
        <v>0</v>
      </c>
      <c r="G49" s="163">
        <f>E49*F49</f>
        <v>0</v>
      </c>
      <c r="O49" s="157">
        <v>2</v>
      </c>
      <c r="AA49" s="135">
        <v>1</v>
      </c>
      <c r="AB49" s="135">
        <v>1</v>
      </c>
      <c r="AC49" s="135">
        <v>1</v>
      </c>
      <c r="AZ49" s="135">
        <v>1</v>
      </c>
      <c r="BA49" s="135">
        <f>IF(AZ49=1,G49,0)</f>
        <v>0</v>
      </c>
      <c r="BB49" s="135">
        <f>IF(AZ49=2,G49,0)</f>
        <v>0</v>
      </c>
      <c r="BC49" s="135">
        <f>IF(AZ49=3,G49,0)</f>
        <v>0</v>
      </c>
      <c r="BD49" s="135">
        <f>IF(AZ49=4,G49,0)</f>
        <v>0</v>
      </c>
      <c r="BE49" s="135">
        <f>IF(AZ49=5,G49,0)</f>
        <v>0</v>
      </c>
      <c r="CA49" s="164">
        <v>1</v>
      </c>
      <c r="CB49" s="164">
        <v>1</v>
      </c>
      <c r="CZ49" s="135">
        <v>0</v>
      </c>
    </row>
    <row r="50" spans="1:15" ht="12.75">
      <c r="A50" s="165"/>
      <c r="B50" s="167"/>
      <c r="C50" s="237" t="s">
        <v>152</v>
      </c>
      <c r="D50" s="238"/>
      <c r="E50" s="168">
        <v>2324.3</v>
      </c>
      <c r="F50" s="169"/>
      <c r="G50" s="170"/>
      <c r="M50" s="166" t="s">
        <v>152</v>
      </c>
      <c r="O50" s="157"/>
    </row>
    <row r="51" spans="1:104" ht="12.75">
      <c r="A51" s="158">
        <v>27</v>
      </c>
      <c r="B51" s="159" t="s">
        <v>153</v>
      </c>
      <c r="C51" s="160" t="s">
        <v>154</v>
      </c>
      <c r="D51" s="161" t="s">
        <v>72</v>
      </c>
      <c r="E51" s="162">
        <v>30</v>
      </c>
      <c r="F51" s="162">
        <v>0</v>
      </c>
      <c r="G51" s="163">
        <f>E51*F51</f>
        <v>0</v>
      </c>
      <c r="O51" s="157">
        <v>2</v>
      </c>
      <c r="AA51" s="135">
        <v>12</v>
      </c>
      <c r="AB51" s="135">
        <v>0</v>
      </c>
      <c r="AC51" s="135">
        <v>12</v>
      </c>
      <c r="AZ51" s="135">
        <v>1</v>
      </c>
      <c r="BA51" s="135">
        <f>IF(AZ51=1,G51,0)</f>
        <v>0</v>
      </c>
      <c r="BB51" s="135">
        <f>IF(AZ51=2,G51,0)</f>
        <v>0</v>
      </c>
      <c r="BC51" s="135">
        <f>IF(AZ51=3,G51,0)</f>
        <v>0</v>
      </c>
      <c r="BD51" s="135">
        <f>IF(AZ51=4,G51,0)</f>
        <v>0</v>
      </c>
      <c r="BE51" s="135">
        <f>IF(AZ51=5,G51,0)</f>
        <v>0</v>
      </c>
      <c r="CA51" s="164">
        <v>12</v>
      </c>
      <c r="CB51" s="164">
        <v>0</v>
      </c>
      <c r="CZ51" s="135">
        <v>0</v>
      </c>
    </row>
    <row r="52" spans="1:104" ht="12.75">
      <c r="A52" s="158">
        <v>28</v>
      </c>
      <c r="B52" s="159" t="s">
        <v>155</v>
      </c>
      <c r="C52" s="160" t="s">
        <v>156</v>
      </c>
      <c r="D52" s="161" t="s">
        <v>157</v>
      </c>
      <c r="E52" s="162">
        <v>52.468</v>
      </c>
      <c r="F52" s="162">
        <v>0</v>
      </c>
      <c r="G52" s="163">
        <f>E52*F52</f>
        <v>0</v>
      </c>
      <c r="O52" s="157">
        <v>2</v>
      </c>
      <c r="AA52" s="135">
        <v>3</v>
      </c>
      <c r="AB52" s="135">
        <v>1</v>
      </c>
      <c r="AC52" s="135">
        <v>572480</v>
      </c>
      <c r="AZ52" s="135">
        <v>1</v>
      </c>
      <c r="BA52" s="135">
        <f>IF(AZ52=1,G52,0)</f>
        <v>0</v>
      </c>
      <c r="BB52" s="135">
        <f>IF(AZ52=2,G52,0)</f>
        <v>0</v>
      </c>
      <c r="BC52" s="135">
        <f>IF(AZ52=3,G52,0)</f>
        <v>0</v>
      </c>
      <c r="BD52" s="135">
        <f>IF(AZ52=4,G52,0)</f>
        <v>0</v>
      </c>
      <c r="BE52" s="135">
        <f>IF(AZ52=5,G52,0)</f>
        <v>0</v>
      </c>
      <c r="CA52" s="164">
        <v>3</v>
      </c>
      <c r="CB52" s="164">
        <v>1</v>
      </c>
      <c r="CZ52" s="135">
        <v>0.001</v>
      </c>
    </row>
    <row r="53" spans="1:15" ht="12.75">
      <c r="A53" s="165"/>
      <c r="B53" s="167"/>
      <c r="C53" s="237" t="s">
        <v>158</v>
      </c>
      <c r="D53" s="238"/>
      <c r="E53" s="168">
        <v>52.468</v>
      </c>
      <c r="F53" s="169"/>
      <c r="G53" s="170"/>
      <c r="M53" s="166" t="s">
        <v>158</v>
      </c>
      <c r="O53" s="157"/>
    </row>
    <row r="54" spans="1:57" ht="12.75">
      <c r="A54" s="171"/>
      <c r="B54" s="172" t="s">
        <v>73</v>
      </c>
      <c r="C54" s="173" t="str">
        <f>CONCATENATE(B7," ",C7)</f>
        <v>1 Zemní práce</v>
      </c>
      <c r="D54" s="174"/>
      <c r="E54" s="175"/>
      <c r="F54" s="176"/>
      <c r="G54" s="177">
        <f>SUM(G7:G53)</f>
        <v>0</v>
      </c>
      <c r="O54" s="157">
        <v>4</v>
      </c>
      <c r="BA54" s="178">
        <f>SUM(BA7:BA53)</f>
        <v>0</v>
      </c>
      <c r="BB54" s="178">
        <f>SUM(BB7:BB53)</f>
        <v>0</v>
      </c>
      <c r="BC54" s="178">
        <f>SUM(BC7:BC53)</f>
        <v>0</v>
      </c>
      <c r="BD54" s="178">
        <f>SUM(BD7:BD53)</f>
        <v>0</v>
      </c>
      <c r="BE54" s="178">
        <f>SUM(BE7:BE53)</f>
        <v>0</v>
      </c>
    </row>
    <row r="55" spans="1:15" ht="12.75">
      <c r="A55" s="150" t="s">
        <v>69</v>
      </c>
      <c r="B55" s="151" t="s">
        <v>159</v>
      </c>
      <c r="C55" s="152" t="s">
        <v>160</v>
      </c>
      <c r="D55" s="153"/>
      <c r="E55" s="154"/>
      <c r="F55" s="154"/>
      <c r="G55" s="155"/>
      <c r="H55" s="156"/>
      <c r="I55" s="156"/>
      <c r="O55" s="157">
        <v>1</v>
      </c>
    </row>
    <row r="56" spans="1:104" ht="12.75">
      <c r="A56" s="158">
        <v>29</v>
      </c>
      <c r="B56" s="159" t="s">
        <v>161</v>
      </c>
      <c r="C56" s="160" t="s">
        <v>162</v>
      </c>
      <c r="D56" s="161" t="s">
        <v>95</v>
      </c>
      <c r="E56" s="162">
        <v>7.24</v>
      </c>
      <c r="F56" s="162">
        <v>0</v>
      </c>
      <c r="G56" s="163">
        <f>E56*F56</f>
        <v>0</v>
      </c>
      <c r="O56" s="157">
        <v>2</v>
      </c>
      <c r="AA56" s="135">
        <v>1</v>
      </c>
      <c r="AB56" s="135">
        <v>1</v>
      </c>
      <c r="AC56" s="135">
        <v>1</v>
      </c>
      <c r="AZ56" s="135">
        <v>1</v>
      </c>
      <c r="BA56" s="135">
        <f>IF(AZ56=1,G56,0)</f>
        <v>0</v>
      </c>
      <c r="BB56" s="135">
        <f>IF(AZ56=2,G56,0)</f>
        <v>0</v>
      </c>
      <c r="BC56" s="135">
        <f>IF(AZ56=3,G56,0)</f>
        <v>0</v>
      </c>
      <c r="BD56" s="135">
        <f>IF(AZ56=4,G56,0)</f>
        <v>0</v>
      </c>
      <c r="BE56" s="135">
        <f>IF(AZ56=5,G56,0)</f>
        <v>0</v>
      </c>
      <c r="CA56" s="164">
        <v>1</v>
      </c>
      <c r="CB56" s="164">
        <v>1</v>
      </c>
      <c r="CZ56" s="135">
        <v>3.10861</v>
      </c>
    </row>
    <row r="57" spans="1:15" ht="12.75">
      <c r="A57" s="165"/>
      <c r="B57" s="167"/>
      <c r="C57" s="237" t="s">
        <v>163</v>
      </c>
      <c r="D57" s="238"/>
      <c r="E57" s="168">
        <v>7.24</v>
      </c>
      <c r="F57" s="169"/>
      <c r="G57" s="170"/>
      <c r="M57" s="166" t="s">
        <v>163</v>
      </c>
      <c r="O57" s="157"/>
    </row>
    <row r="58" spans="1:104" ht="12.75">
      <c r="A58" s="158">
        <v>30</v>
      </c>
      <c r="B58" s="159" t="s">
        <v>164</v>
      </c>
      <c r="C58" s="160" t="s">
        <v>165</v>
      </c>
      <c r="D58" s="161" t="s">
        <v>95</v>
      </c>
      <c r="E58" s="162">
        <v>91.94</v>
      </c>
      <c r="F58" s="162">
        <v>0</v>
      </c>
      <c r="G58" s="163">
        <f>E58*F58</f>
        <v>0</v>
      </c>
      <c r="O58" s="157">
        <v>2</v>
      </c>
      <c r="AA58" s="135">
        <v>1</v>
      </c>
      <c r="AB58" s="135">
        <v>1</v>
      </c>
      <c r="AC58" s="135">
        <v>1</v>
      </c>
      <c r="AZ58" s="135">
        <v>1</v>
      </c>
      <c r="BA58" s="135">
        <f>IF(AZ58=1,G58,0)</f>
        <v>0</v>
      </c>
      <c r="BB58" s="135">
        <f>IF(AZ58=2,G58,0)</f>
        <v>0</v>
      </c>
      <c r="BC58" s="135">
        <f>IF(AZ58=3,G58,0)</f>
        <v>0</v>
      </c>
      <c r="BD58" s="135">
        <f>IF(AZ58=4,G58,0)</f>
        <v>0</v>
      </c>
      <c r="BE58" s="135">
        <f>IF(AZ58=5,G58,0)</f>
        <v>0</v>
      </c>
      <c r="CA58" s="164">
        <v>1</v>
      </c>
      <c r="CB58" s="164">
        <v>1</v>
      </c>
      <c r="CZ58" s="135">
        <v>2.80907</v>
      </c>
    </row>
    <row r="59" spans="1:15" ht="12.75">
      <c r="A59" s="165"/>
      <c r="B59" s="167"/>
      <c r="C59" s="237" t="s">
        <v>166</v>
      </c>
      <c r="D59" s="238"/>
      <c r="E59" s="168">
        <v>29.05</v>
      </c>
      <c r="F59" s="169"/>
      <c r="G59" s="170"/>
      <c r="M59" s="166" t="s">
        <v>166</v>
      </c>
      <c r="O59" s="157"/>
    </row>
    <row r="60" spans="1:15" ht="12.75">
      <c r="A60" s="165"/>
      <c r="B60" s="167"/>
      <c r="C60" s="237" t="s">
        <v>167</v>
      </c>
      <c r="D60" s="238"/>
      <c r="E60" s="168">
        <v>70.13</v>
      </c>
      <c r="F60" s="169"/>
      <c r="G60" s="170"/>
      <c r="M60" s="166" t="s">
        <v>167</v>
      </c>
      <c r="O60" s="157"/>
    </row>
    <row r="61" spans="1:15" ht="12.75">
      <c r="A61" s="165"/>
      <c r="B61" s="167"/>
      <c r="C61" s="237" t="s">
        <v>168</v>
      </c>
      <c r="D61" s="238"/>
      <c r="E61" s="168">
        <v>-7.24</v>
      </c>
      <c r="F61" s="169"/>
      <c r="G61" s="170"/>
      <c r="M61" s="166" t="s">
        <v>168</v>
      </c>
      <c r="O61" s="157"/>
    </row>
    <row r="62" spans="1:104" ht="12.75">
      <c r="A62" s="158">
        <v>31</v>
      </c>
      <c r="B62" s="159" t="s">
        <v>169</v>
      </c>
      <c r="C62" s="160" t="s">
        <v>170</v>
      </c>
      <c r="D62" s="161" t="s">
        <v>135</v>
      </c>
      <c r="E62" s="162">
        <v>69.1</v>
      </c>
      <c r="F62" s="162">
        <v>0</v>
      </c>
      <c r="G62" s="163">
        <f>E62*F62</f>
        <v>0</v>
      </c>
      <c r="O62" s="157">
        <v>2</v>
      </c>
      <c r="AA62" s="135">
        <v>1</v>
      </c>
      <c r="AB62" s="135">
        <v>1</v>
      </c>
      <c r="AC62" s="135">
        <v>1</v>
      </c>
      <c r="AZ62" s="135">
        <v>1</v>
      </c>
      <c r="BA62" s="135">
        <f>IF(AZ62=1,G62,0)</f>
        <v>0</v>
      </c>
      <c r="BB62" s="135">
        <f>IF(AZ62=2,G62,0)</f>
        <v>0</v>
      </c>
      <c r="BC62" s="135">
        <f>IF(AZ62=3,G62,0)</f>
        <v>0</v>
      </c>
      <c r="BD62" s="135">
        <f>IF(AZ62=4,G62,0)</f>
        <v>0</v>
      </c>
      <c r="BE62" s="135">
        <f>IF(AZ62=5,G62,0)</f>
        <v>0</v>
      </c>
      <c r="CA62" s="164">
        <v>1</v>
      </c>
      <c r="CB62" s="164">
        <v>1</v>
      </c>
      <c r="CZ62" s="135">
        <v>0.01445</v>
      </c>
    </row>
    <row r="63" spans="1:104" ht="12.75">
      <c r="A63" s="158">
        <v>32</v>
      </c>
      <c r="B63" s="159" t="s">
        <v>171</v>
      </c>
      <c r="C63" s="160" t="s">
        <v>172</v>
      </c>
      <c r="D63" s="161" t="s">
        <v>135</v>
      </c>
      <c r="E63" s="162">
        <v>69.1</v>
      </c>
      <c r="F63" s="162">
        <v>0</v>
      </c>
      <c r="G63" s="163">
        <f>E63*F63</f>
        <v>0</v>
      </c>
      <c r="O63" s="157">
        <v>2</v>
      </c>
      <c r="AA63" s="135">
        <v>1</v>
      </c>
      <c r="AB63" s="135">
        <v>1</v>
      </c>
      <c r="AC63" s="135">
        <v>1</v>
      </c>
      <c r="AZ63" s="135">
        <v>1</v>
      </c>
      <c r="BA63" s="135">
        <f>IF(AZ63=1,G63,0)</f>
        <v>0</v>
      </c>
      <c r="BB63" s="135">
        <f>IF(AZ63=2,G63,0)</f>
        <v>0</v>
      </c>
      <c r="BC63" s="135">
        <f>IF(AZ63=3,G63,0)</f>
        <v>0</v>
      </c>
      <c r="BD63" s="135">
        <f>IF(AZ63=4,G63,0)</f>
        <v>0</v>
      </c>
      <c r="BE63" s="135">
        <f>IF(AZ63=5,G63,0)</f>
        <v>0</v>
      </c>
      <c r="CA63" s="164">
        <v>1</v>
      </c>
      <c r="CB63" s="164">
        <v>1</v>
      </c>
      <c r="CZ63" s="135">
        <v>0.001</v>
      </c>
    </row>
    <row r="64" spans="1:104" ht="12.75">
      <c r="A64" s="158">
        <v>33</v>
      </c>
      <c r="B64" s="159" t="s">
        <v>173</v>
      </c>
      <c r="C64" s="160" t="s">
        <v>174</v>
      </c>
      <c r="D64" s="161" t="s">
        <v>175</v>
      </c>
      <c r="E64" s="162">
        <v>0.1329</v>
      </c>
      <c r="F64" s="162">
        <v>0</v>
      </c>
      <c r="G64" s="163">
        <f>E64*F64</f>
        <v>0</v>
      </c>
      <c r="O64" s="157">
        <v>2</v>
      </c>
      <c r="AA64" s="135">
        <v>1</v>
      </c>
      <c r="AB64" s="135">
        <v>1</v>
      </c>
      <c r="AC64" s="135">
        <v>1</v>
      </c>
      <c r="AZ64" s="135">
        <v>1</v>
      </c>
      <c r="BA64" s="135">
        <f>IF(AZ64=1,G64,0)</f>
        <v>0</v>
      </c>
      <c r="BB64" s="135">
        <f>IF(AZ64=2,G64,0)</f>
        <v>0</v>
      </c>
      <c r="BC64" s="135">
        <f>IF(AZ64=3,G64,0)</f>
        <v>0</v>
      </c>
      <c r="BD64" s="135">
        <f>IF(AZ64=4,G64,0)</f>
        <v>0</v>
      </c>
      <c r="BE64" s="135">
        <f>IF(AZ64=5,G64,0)</f>
        <v>0</v>
      </c>
      <c r="CA64" s="164">
        <v>1</v>
      </c>
      <c r="CB64" s="164">
        <v>1</v>
      </c>
      <c r="CZ64" s="135">
        <v>1.0561</v>
      </c>
    </row>
    <row r="65" spans="1:15" ht="12.75">
      <c r="A65" s="165"/>
      <c r="B65" s="167"/>
      <c r="C65" s="237" t="s">
        <v>176</v>
      </c>
      <c r="D65" s="238"/>
      <c r="E65" s="168">
        <v>0.1329</v>
      </c>
      <c r="F65" s="169"/>
      <c r="G65" s="170"/>
      <c r="M65" s="166" t="s">
        <v>176</v>
      </c>
      <c r="O65" s="157"/>
    </row>
    <row r="66" spans="1:57" ht="12.75">
      <c r="A66" s="171"/>
      <c r="B66" s="172" t="s">
        <v>73</v>
      </c>
      <c r="C66" s="173" t="str">
        <f>CONCATENATE(B55," ",C55)</f>
        <v>3 Svislé a kompletní konstrukce</v>
      </c>
      <c r="D66" s="174"/>
      <c r="E66" s="175"/>
      <c r="F66" s="176"/>
      <c r="G66" s="177">
        <f>SUM(G55:G65)</f>
        <v>0</v>
      </c>
      <c r="O66" s="157">
        <v>4</v>
      </c>
      <c r="BA66" s="178">
        <f>SUM(BA55:BA65)</f>
        <v>0</v>
      </c>
      <c r="BB66" s="178">
        <f>SUM(BB55:BB65)</f>
        <v>0</v>
      </c>
      <c r="BC66" s="178">
        <f>SUM(BC55:BC65)</f>
        <v>0</v>
      </c>
      <c r="BD66" s="178">
        <f>SUM(BD55:BD65)</f>
        <v>0</v>
      </c>
      <c r="BE66" s="178">
        <f>SUM(BE55:BE65)</f>
        <v>0</v>
      </c>
    </row>
    <row r="67" spans="1:15" ht="12.75">
      <c r="A67" s="150" t="s">
        <v>69</v>
      </c>
      <c r="B67" s="151" t="s">
        <v>177</v>
      </c>
      <c r="C67" s="152" t="s">
        <v>178</v>
      </c>
      <c r="D67" s="153"/>
      <c r="E67" s="154"/>
      <c r="F67" s="154"/>
      <c r="G67" s="155"/>
      <c r="H67" s="156"/>
      <c r="I67" s="156"/>
      <c r="O67" s="157">
        <v>1</v>
      </c>
    </row>
    <row r="68" spans="1:104" ht="12.75">
      <c r="A68" s="158">
        <v>34</v>
      </c>
      <c r="B68" s="159" t="s">
        <v>179</v>
      </c>
      <c r="C68" s="160" t="s">
        <v>180</v>
      </c>
      <c r="D68" s="161" t="s">
        <v>135</v>
      </c>
      <c r="E68" s="162">
        <v>41.08</v>
      </c>
      <c r="F68" s="162">
        <v>0</v>
      </c>
      <c r="G68" s="163">
        <f>E68*F68</f>
        <v>0</v>
      </c>
      <c r="O68" s="157">
        <v>2</v>
      </c>
      <c r="AA68" s="135">
        <v>1</v>
      </c>
      <c r="AB68" s="135">
        <v>1</v>
      </c>
      <c r="AC68" s="135">
        <v>1</v>
      </c>
      <c r="AZ68" s="135">
        <v>1</v>
      </c>
      <c r="BA68" s="135">
        <f>IF(AZ68=1,G68,0)</f>
        <v>0</v>
      </c>
      <c r="BB68" s="135">
        <f>IF(AZ68=2,G68,0)</f>
        <v>0</v>
      </c>
      <c r="BC68" s="135">
        <f>IF(AZ68=3,G68,0)</f>
        <v>0</v>
      </c>
      <c r="BD68" s="135">
        <f>IF(AZ68=4,G68,0)</f>
        <v>0</v>
      </c>
      <c r="BE68" s="135">
        <f>IF(AZ68=5,G68,0)</f>
        <v>0</v>
      </c>
      <c r="CA68" s="164">
        <v>1</v>
      </c>
      <c r="CB68" s="164">
        <v>1</v>
      </c>
      <c r="CZ68" s="135">
        <v>0.62003</v>
      </c>
    </row>
    <row r="69" spans="1:15" ht="12.75">
      <c r="A69" s="165"/>
      <c r="B69" s="167"/>
      <c r="C69" s="237" t="s">
        <v>181</v>
      </c>
      <c r="D69" s="238"/>
      <c r="E69" s="168">
        <v>41.08</v>
      </c>
      <c r="F69" s="169"/>
      <c r="G69" s="170"/>
      <c r="M69" s="166" t="s">
        <v>181</v>
      </c>
      <c r="O69" s="157"/>
    </row>
    <row r="70" spans="1:104" ht="12.75">
      <c r="A70" s="158">
        <v>35</v>
      </c>
      <c r="B70" s="159" t="s">
        <v>182</v>
      </c>
      <c r="C70" s="160" t="s">
        <v>183</v>
      </c>
      <c r="D70" s="161" t="s">
        <v>95</v>
      </c>
      <c r="E70" s="162">
        <v>8.1</v>
      </c>
      <c r="F70" s="162">
        <v>0</v>
      </c>
      <c r="G70" s="163">
        <f>E70*F70</f>
        <v>0</v>
      </c>
      <c r="O70" s="157">
        <v>2</v>
      </c>
      <c r="AA70" s="135">
        <v>1</v>
      </c>
      <c r="AB70" s="135">
        <v>1</v>
      </c>
      <c r="AC70" s="135">
        <v>1</v>
      </c>
      <c r="AZ70" s="135">
        <v>1</v>
      </c>
      <c r="BA70" s="135">
        <f>IF(AZ70=1,G70,0)</f>
        <v>0</v>
      </c>
      <c r="BB70" s="135">
        <f>IF(AZ70=2,G70,0)</f>
        <v>0</v>
      </c>
      <c r="BC70" s="135">
        <f>IF(AZ70=3,G70,0)</f>
        <v>0</v>
      </c>
      <c r="BD70" s="135">
        <f>IF(AZ70=4,G70,0)</f>
        <v>0</v>
      </c>
      <c r="BE70" s="135">
        <f>IF(AZ70=5,G70,0)</f>
        <v>0</v>
      </c>
      <c r="CA70" s="164">
        <v>1</v>
      </c>
      <c r="CB70" s="164">
        <v>1</v>
      </c>
      <c r="CZ70" s="135">
        <v>2.50071</v>
      </c>
    </row>
    <row r="71" spans="1:104" ht="12.75">
      <c r="A71" s="158">
        <v>36</v>
      </c>
      <c r="B71" s="159" t="s">
        <v>184</v>
      </c>
      <c r="C71" s="160" t="s">
        <v>185</v>
      </c>
      <c r="D71" s="161" t="s">
        <v>95</v>
      </c>
      <c r="E71" s="162">
        <v>47.6</v>
      </c>
      <c r="F71" s="162">
        <v>0</v>
      </c>
      <c r="G71" s="163">
        <f>E71*F71</f>
        <v>0</v>
      </c>
      <c r="O71" s="157">
        <v>2</v>
      </c>
      <c r="AA71" s="135">
        <v>1</v>
      </c>
      <c r="AB71" s="135">
        <v>1</v>
      </c>
      <c r="AC71" s="135">
        <v>1</v>
      </c>
      <c r="AZ71" s="135">
        <v>1</v>
      </c>
      <c r="BA71" s="135">
        <f>IF(AZ71=1,G71,0)</f>
        <v>0</v>
      </c>
      <c r="BB71" s="135">
        <f>IF(AZ71=2,G71,0)</f>
        <v>0</v>
      </c>
      <c r="BC71" s="135">
        <f>IF(AZ71=3,G71,0)</f>
        <v>0</v>
      </c>
      <c r="BD71" s="135">
        <f>IF(AZ71=4,G71,0)</f>
        <v>0</v>
      </c>
      <c r="BE71" s="135">
        <f>IF(AZ71=5,G71,0)</f>
        <v>0</v>
      </c>
      <c r="CA71" s="164">
        <v>1</v>
      </c>
      <c r="CB71" s="164">
        <v>1</v>
      </c>
      <c r="CZ71" s="135">
        <v>1.89</v>
      </c>
    </row>
    <row r="72" spans="1:15" ht="12.75">
      <c r="A72" s="165"/>
      <c r="B72" s="167"/>
      <c r="C72" s="237" t="s">
        <v>186</v>
      </c>
      <c r="D72" s="238"/>
      <c r="E72" s="168">
        <v>47.6</v>
      </c>
      <c r="F72" s="169"/>
      <c r="G72" s="170"/>
      <c r="M72" s="166" t="s">
        <v>186</v>
      </c>
      <c r="O72" s="157"/>
    </row>
    <row r="73" spans="1:104" ht="12.75">
      <c r="A73" s="158">
        <v>37</v>
      </c>
      <c r="B73" s="159" t="s">
        <v>187</v>
      </c>
      <c r="C73" s="160" t="s">
        <v>188</v>
      </c>
      <c r="D73" s="161" t="s">
        <v>95</v>
      </c>
      <c r="E73" s="162">
        <v>47.6</v>
      </c>
      <c r="F73" s="162">
        <v>0</v>
      </c>
      <c r="G73" s="163">
        <f>E73*F73</f>
        <v>0</v>
      </c>
      <c r="O73" s="157">
        <v>2</v>
      </c>
      <c r="AA73" s="135">
        <v>1</v>
      </c>
      <c r="AB73" s="135">
        <v>1</v>
      </c>
      <c r="AC73" s="135">
        <v>1</v>
      </c>
      <c r="AZ73" s="135">
        <v>1</v>
      </c>
      <c r="BA73" s="135">
        <f>IF(AZ73=1,G73,0)</f>
        <v>0</v>
      </c>
      <c r="BB73" s="135">
        <f>IF(AZ73=2,G73,0)</f>
        <v>0</v>
      </c>
      <c r="BC73" s="135">
        <f>IF(AZ73=3,G73,0)</f>
        <v>0</v>
      </c>
      <c r="BD73" s="135">
        <f>IF(AZ73=4,G73,0)</f>
        <v>0</v>
      </c>
      <c r="BE73" s="135">
        <f>IF(AZ73=5,G73,0)</f>
        <v>0</v>
      </c>
      <c r="CA73" s="164">
        <v>1</v>
      </c>
      <c r="CB73" s="164">
        <v>1</v>
      </c>
      <c r="CZ73" s="135">
        <v>1.7535</v>
      </c>
    </row>
    <row r="74" spans="1:15" ht="12.75">
      <c r="A74" s="165"/>
      <c r="B74" s="167"/>
      <c r="C74" s="237" t="s">
        <v>186</v>
      </c>
      <c r="D74" s="238"/>
      <c r="E74" s="168">
        <v>47.6</v>
      </c>
      <c r="F74" s="169"/>
      <c r="G74" s="170"/>
      <c r="M74" s="166" t="s">
        <v>186</v>
      </c>
      <c r="O74" s="157"/>
    </row>
    <row r="75" spans="1:57" ht="12.75">
      <c r="A75" s="171"/>
      <c r="B75" s="172" t="s">
        <v>73</v>
      </c>
      <c r="C75" s="173" t="str">
        <f>CONCATENATE(B67," ",C67)</f>
        <v>45 Podkladní a vedlejší konstrukce</v>
      </c>
      <c r="D75" s="174"/>
      <c r="E75" s="175"/>
      <c r="F75" s="176"/>
      <c r="G75" s="177">
        <f>SUM(G67:G74)</f>
        <v>0</v>
      </c>
      <c r="O75" s="157">
        <v>4</v>
      </c>
      <c r="BA75" s="178">
        <f>SUM(BA67:BA74)</f>
        <v>0</v>
      </c>
      <c r="BB75" s="178">
        <f>SUM(BB67:BB74)</f>
        <v>0</v>
      </c>
      <c r="BC75" s="178">
        <f>SUM(BC67:BC74)</f>
        <v>0</v>
      </c>
      <c r="BD75" s="178">
        <f>SUM(BD67:BD74)</f>
        <v>0</v>
      </c>
      <c r="BE75" s="178">
        <f>SUM(BE67:BE74)</f>
        <v>0</v>
      </c>
    </row>
    <row r="76" spans="1:15" ht="12.75">
      <c r="A76" s="150" t="s">
        <v>69</v>
      </c>
      <c r="B76" s="151" t="s">
        <v>189</v>
      </c>
      <c r="C76" s="152" t="s">
        <v>190</v>
      </c>
      <c r="D76" s="153"/>
      <c r="E76" s="154"/>
      <c r="F76" s="154"/>
      <c r="G76" s="155"/>
      <c r="H76" s="156"/>
      <c r="I76" s="156"/>
      <c r="O76" s="157">
        <v>1</v>
      </c>
    </row>
    <row r="77" spans="1:104" ht="12.75">
      <c r="A77" s="158">
        <v>38</v>
      </c>
      <c r="B77" s="159" t="s">
        <v>191</v>
      </c>
      <c r="C77" s="160" t="s">
        <v>192</v>
      </c>
      <c r="D77" s="161" t="s">
        <v>95</v>
      </c>
      <c r="E77" s="162">
        <v>46.8</v>
      </c>
      <c r="F77" s="162">
        <v>0</v>
      </c>
      <c r="G77" s="163">
        <f>E77*F77</f>
        <v>0</v>
      </c>
      <c r="O77" s="157">
        <v>2</v>
      </c>
      <c r="AA77" s="135">
        <v>1</v>
      </c>
      <c r="AB77" s="135">
        <v>1</v>
      </c>
      <c r="AC77" s="135">
        <v>1</v>
      </c>
      <c r="AZ77" s="135">
        <v>1</v>
      </c>
      <c r="BA77" s="135">
        <f>IF(AZ77=1,G77,0)</f>
        <v>0</v>
      </c>
      <c r="BB77" s="135">
        <f>IF(AZ77=2,G77,0)</f>
        <v>0</v>
      </c>
      <c r="BC77" s="135">
        <f>IF(AZ77=3,G77,0)</f>
        <v>0</v>
      </c>
      <c r="BD77" s="135">
        <f>IF(AZ77=4,G77,0)</f>
        <v>0</v>
      </c>
      <c r="BE77" s="135">
        <f>IF(AZ77=5,G77,0)</f>
        <v>0</v>
      </c>
      <c r="CA77" s="164">
        <v>1</v>
      </c>
      <c r="CB77" s="164">
        <v>1</v>
      </c>
      <c r="CZ77" s="135">
        <v>1.8487</v>
      </c>
    </row>
    <row r="78" spans="1:15" ht="12.75">
      <c r="A78" s="165"/>
      <c r="B78" s="167"/>
      <c r="C78" s="237" t="s">
        <v>193</v>
      </c>
      <c r="D78" s="238"/>
      <c r="E78" s="168">
        <v>46.8</v>
      </c>
      <c r="F78" s="169"/>
      <c r="G78" s="170"/>
      <c r="M78" s="166" t="s">
        <v>193</v>
      </c>
      <c r="O78" s="157"/>
    </row>
    <row r="79" spans="1:104" ht="12.75">
      <c r="A79" s="158">
        <v>39</v>
      </c>
      <c r="B79" s="159" t="s">
        <v>194</v>
      </c>
      <c r="C79" s="160" t="s">
        <v>195</v>
      </c>
      <c r="D79" s="161" t="s">
        <v>95</v>
      </c>
      <c r="E79" s="162">
        <v>103.5</v>
      </c>
      <c r="F79" s="162">
        <v>0</v>
      </c>
      <c r="G79" s="163">
        <f>E79*F79</f>
        <v>0</v>
      </c>
      <c r="O79" s="157">
        <v>2</v>
      </c>
      <c r="AA79" s="135">
        <v>1</v>
      </c>
      <c r="AB79" s="135">
        <v>1</v>
      </c>
      <c r="AC79" s="135">
        <v>1</v>
      </c>
      <c r="AZ79" s="135">
        <v>1</v>
      </c>
      <c r="BA79" s="135">
        <f>IF(AZ79=1,G79,0)</f>
        <v>0</v>
      </c>
      <c r="BB79" s="135">
        <f>IF(AZ79=2,G79,0)</f>
        <v>0</v>
      </c>
      <c r="BC79" s="135">
        <f>IF(AZ79=3,G79,0)</f>
        <v>0</v>
      </c>
      <c r="BD79" s="135">
        <f>IF(AZ79=4,G79,0)</f>
        <v>0</v>
      </c>
      <c r="BE79" s="135">
        <f>IF(AZ79=5,G79,0)</f>
        <v>0</v>
      </c>
      <c r="CA79" s="164">
        <v>1</v>
      </c>
      <c r="CB79" s="164">
        <v>1</v>
      </c>
      <c r="CZ79" s="135">
        <v>2.16</v>
      </c>
    </row>
    <row r="80" spans="1:15" ht="12.75">
      <c r="A80" s="165"/>
      <c r="B80" s="167"/>
      <c r="C80" s="237" t="s">
        <v>196</v>
      </c>
      <c r="D80" s="238"/>
      <c r="E80" s="168">
        <v>103.5</v>
      </c>
      <c r="F80" s="169"/>
      <c r="G80" s="170"/>
      <c r="M80" s="166" t="s">
        <v>196</v>
      </c>
      <c r="O80" s="157"/>
    </row>
    <row r="81" spans="1:104" ht="12.75">
      <c r="A81" s="158">
        <v>40</v>
      </c>
      <c r="B81" s="159" t="s">
        <v>197</v>
      </c>
      <c r="C81" s="160" t="s">
        <v>198</v>
      </c>
      <c r="D81" s="161" t="s">
        <v>135</v>
      </c>
      <c r="E81" s="162">
        <v>60.5115</v>
      </c>
      <c r="F81" s="162">
        <v>0</v>
      </c>
      <c r="G81" s="163">
        <f>E81*F81</f>
        <v>0</v>
      </c>
      <c r="O81" s="157">
        <v>2</v>
      </c>
      <c r="AA81" s="135">
        <v>1</v>
      </c>
      <c r="AB81" s="135">
        <v>1</v>
      </c>
      <c r="AC81" s="135">
        <v>1</v>
      </c>
      <c r="AZ81" s="135">
        <v>1</v>
      </c>
      <c r="BA81" s="135">
        <f>IF(AZ81=1,G81,0)</f>
        <v>0</v>
      </c>
      <c r="BB81" s="135">
        <f>IF(AZ81=2,G81,0)</f>
        <v>0</v>
      </c>
      <c r="BC81" s="135">
        <f>IF(AZ81=3,G81,0)</f>
        <v>0</v>
      </c>
      <c r="BD81" s="135">
        <f>IF(AZ81=4,G81,0)</f>
        <v>0</v>
      </c>
      <c r="BE81" s="135">
        <f>IF(AZ81=5,G81,0)</f>
        <v>0</v>
      </c>
      <c r="CA81" s="164">
        <v>1</v>
      </c>
      <c r="CB81" s="164">
        <v>1</v>
      </c>
      <c r="CZ81" s="135">
        <v>0.82174</v>
      </c>
    </row>
    <row r="82" spans="1:15" ht="12.75">
      <c r="A82" s="165"/>
      <c r="B82" s="167"/>
      <c r="C82" s="237" t="s">
        <v>199</v>
      </c>
      <c r="D82" s="238"/>
      <c r="E82" s="168">
        <v>60.5115</v>
      </c>
      <c r="F82" s="169"/>
      <c r="G82" s="170"/>
      <c r="M82" s="166" t="s">
        <v>199</v>
      </c>
      <c r="O82" s="157"/>
    </row>
    <row r="83" spans="1:104" ht="12.75">
      <c r="A83" s="158">
        <v>41</v>
      </c>
      <c r="B83" s="159" t="s">
        <v>200</v>
      </c>
      <c r="C83" s="160" t="s">
        <v>201</v>
      </c>
      <c r="D83" s="161" t="s">
        <v>135</v>
      </c>
      <c r="E83" s="162">
        <v>57.825</v>
      </c>
      <c r="F83" s="162">
        <v>0</v>
      </c>
      <c r="G83" s="163">
        <f>E83*F83</f>
        <v>0</v>
      </c>
      <c r="O83" s="157">
        <v>2</v>
      </c>
      <c r="AA83" s="135">
        <v>1</v>
      </c>
      <c r="AB83" s="135">
        <v>1</v>
      </c>
      <c r="AC83" s="135">
        <v>1</v>
      </c>
      <c r="AZ83" s="135">
        <v>1</v>
      </c>
      <c r="BA83" s="135">
        <f>IF(AZ83=1,G83,0)</f>
        <v>0</v>
      </c>
      <c r="BB83" s="135">
        <f>IF(AZ83=2,G83,0)</f>
        <v>0</v>
      </c>
      <c r="BC83" s="135">
        <f>IF(AZ83=3,G83,0)</f>
        <v>0</v>
      </c>
      <c r="BD83" s="135">
        <f>IF(AZ83=4,G83,0)</f>
        <v>0</v>
      </c>
      <c r="BE83" s="135">
        <f>IF(AZ83=5,G83,0)</f>
        <v>0</v>
      </c>
      <c r="CA83" s="164">
        <v>1</v>
      </c>
      <c r="CB83" s="164">
        <v>1</v>
      </c>
      <c r="CZ83" s="135">
        <v>0.93642</v>
      </c>
    </row>
    <row r="84" spans="1:15" ht="12.75">
      <c r="A84" s="165"/>
      <c r="B84" s="167"/>
      <c r="C84" s="237" t="s">
        <v>202</v>
      </c>
      <c r="D84" s="238"/>
      <c r="E84" s="168">
        <v>57.825</v>
      </c>
      <c r="F84" s="169"/>
      <c r="G84" s="170"/>
      <c r="M84" s="166" t="s">
        <v>202</v>
      </c>
      <c r="O84" s="157"/>
    </row>
    <row r="85" spans="1:57" ht="12.75">
      <c r="A85" s="171"/>
      <c r="B85" s="172" t="s">
        <v>73</v>
      </c>
      <c r="C85" s="173" t="str">
        <f>CONCATENATE(B76," ",C76)</f>
        <v>46 Zpevněné plochy</v>
      </c>
      <c r="D85" s="174"/>
      <c r="E85" s="175"/>
      <c r="F85" s="176"/>
      <c r="G85" s="177">
        <f>SUM(G76:G84)</f>
        <v>0</v>
      </c>
      <c r="O85" s="157">
        <v>4</v>
      </c>
      <c r="BA85" s="178">
        <f>SUM(BA76:BA84)</f>
        <v>0</v>
      </c>
      <c r="BB85" s="178">
        <f>SUM(BB76:BB84)</f>
        <v>0</v>
      </c>
      <c r="BC85" s="178">
        <f>SUM(BC76:BC84)</f>
        <v>0</v>
      </c>
      <c r="BD85" s="178">
        <f>SUM(BD76:BD84)</f>
        <v>0</v>
      </c>
      <c r="BE85" s="178">
        <f>SUM(BE76:BE84)</f>
        <v>0</v>
      </c>
    </row>
    <row r="86" spans="1:15" ht="12.75">
      <c r="A86" s="150" t="s">
        <v>69</v>
      </c>
      <c r="B86" s="151" t="s">
        <v>203</v>
      </c>
      <c r="C86" s="152" t="s">
        <v>204</v>
      </c>
      <c r="D86" s="153"/>
      <c r="E86" s="154"/>
      <c r="F86" s="154"/>
      <c r="G86" s="155"/>
      <c r="H86" s="156"/>
      <c r="I86" s="156"/>
      <c r="O86" s="157">
        <v>1</v>
      </c>
    </row>
    <row r="87" spans="1:104" ht="12.75">
      <c r="A87" s="158">
        <v>42</v>
      </c>
      <c r="B87" s="159" t="s">
        <v>205</v>
      </c>
      <c r="C87" s="160" t="s">
        <v>206</v>
      </c>
      <c r="D87" s="161" t="s">
        <v>81</v>
      </c>
      <c r="E87" s="162">
        <v>1</v>
      </c>
      <c r="F87" s="162">
        <v>0</v>
      </c>
      <c r="G87" s="163">
        <f>E87*F87</f>
        <v>0</v>
      </c>
      <c r="O87" s="157">
        <v>2</v>
      </c>
      <c r="AA87" s="135">
        <v>1</v>
      </c>
      <c r="AB87" s="135">
        <v>1</v>
      </c>
      <c r="AC87" s="135">
        <v>1</v>
      </c>
      <c r="AZ87" s="135">
        <v>1</v>
      </c>
      <c r="BA87" s="135">
        <f>IF(AZ87=1,G87,0)</f>
        <v>0</v>
      </c>
      <c r="BB87" s="135">
        <f>IF(AZ87=2,G87,0)</f>
        <v>0</v>
      </c>
      <c r="BC87" s="135">
        <f>IF(AZ87=3,G87,0)</f>
        <v>0</v>
      </c>
      <c r="BD87" s="135">
        <f>IF(AZ87=4,G87,0)</f>
        <v>0</v>
      </c>
      <c r="BE87" s="135">
        <f>IF(AZ87=5,G87,0)</f>
        <v>0</v>
      </c>
      <c r="CA87" s="164">
        <v>1</v>
      </c>
      <c r="CB87" s="164">
        <v>1</v>
      </c>
      <c r="CZ87" s="135">
        <v>0</v>
      </c>
    </row>
    <row r="88" spans="1:104" ht="12.75">
      <c r="A88" s="158">
        <v>43</v>
      </c>
      <c r="B88" s="159" t="s">
        <v>207</v>
      </c>
      <c r="C88" s="160" t="s">
        <v>208</v>
      </c>
      <c r="D88" s="161" t="s">
        <v>209</v>
      </c>
      <c r="E88" s="162">
        <v>18.5</v>
      </c>
      <c r="F88" s="162">
        <v>0</v>
      </c>
      <c r="G88" s="163">
        <f>E88*F88</f>
        <v>0</v>
      </c>
      <c r="O88" s="157">
        <v>2</v>
      </c>
      <c r="AA88" s="135">
        <v>1</v>
      </c>
      <c r="AB88" s="135">
        <v>1</v>
      </c>
      <c r="AC88" s="135">
        <v>1</v>
      </c>
      <c r="AZ88" s="135">
        <v>1</v>
      </c>
      <c r="BA88" s="135">
        <f>IF(AZ88=1,G88,0)</f>
        <v>0</v>
      </c>
      <c r="BB88" s="135">
        <f>IF(AZ88=2,G88,0)</f>
        <v>0</v>
      </c>
      <c r="BC88" s="135">
        <f>IF(AZ88=3,G88,0)</f>
        <v>0</v>
      </c>
      <c r="BD88" s="135">
        <f>IF(AZ88=4,G88,0)</f>
        <v>0</v>
      </c>
      <c r="BE88" s="135">
        <f>IF(AZ88=5,G88,0)</f>
        <v>0</v>
      </c>
      <c r="CA88" s="164">
        <v>1</v>
      </c>
      <c r="CB88" s="164">
        <v>1</v>
      </c>
      <c r="CZ88" s="135">
        <v>1E-05</v>
      </c>
    </row>
    <row r="89" spans="1:104" ht="12.75">
      <c r="A89" s="158">
        <v>44</v>
      </c>
      <c r="B89" s="159" t="s">
        <v>210</v>
      </c>
      <c r="C89" s="160" t="s">
        <v>211</v>
      </c>
      <c r="D89" s="161" t="s">
        <v>209</v>
      </c>
      <c r="E89" s="162">
        <v>68</v>
      </c>
      <c r="F89" s="162">
        <v>0</v>
      </c>
      <c r="G89" s="163">
        <f>E89*F89</f>
        <v>0</v>
      </c>
      <c r="O89" s="157">
        <v>2</v>
      </c>
      <c r="AA89" s="135">
        <v>1</v>
      </c>
      <c r="AB89" s="135">
        <v>1</v>
      </c>
      <c r="AC89" s="135">
        <v>1</v>
      </c>
      <c r="AZ89" s="135">
        <v>1</v>
      </c>
      <c r="BA89" s="135">
        <f>IF(AZ89=1,G89,0)</f>
        <v>0</v>
      </c>
      <c r="BB89" s="135">
        <f>IF(AZ89=2,G89,0)</f>
        <v>0</v>
      </c>
      <c r="BC89" s="135">
        <f>IF(AZ89=3,G89,0)</f>
        <v>0</v>
      </c>
      <c r="BD89" s="135">
        <f>IF(AZ89=4,G89,0)</f>
        <v>0</v>
      </c>
      <c r="BE89" s="135">
        <f>IF(AZ89=5,G89,0)</f>
        <v>0</v>
      </c>
      <c r="CA89" s="164">
        <v>1</v>
      </c>
      <c r="CB89" s="164">
        <v>1</v>
      </c>
      <c r="CZ89" s="135">
        <v>0</v>
      </c>
    </row>
    <row r="90" spans="1:104" ht="12.75">
      <c r="A90" s="158">
        <v>45</v>
      </c>
      <c r="B90" s="159" t="s">
        <v>212</v>
      </c>
      <c r="C90" s="160" t="s">
        <v>213</v>
      </c>
      <c r="D90" s="161" t="s">
        <v>209</v>
      </c>
      <c r="E90" s="162">
        <v>68</v>
      </c>
      <c r="F90" s="162">
        <v>0</v>
      </c>
      <c r="G90" s="163">
        <f>E90*F90</f>
        <v>0</v>
      </c>
      <c r="O90" s="157">
        <v>2</v>
      </c>
      <c r="AA90" s="135">
        <v>3</v>
      </c>
      <c r="AB90" s="135">
        <v>1</v>
      </c>
      <c r="AC90" s="135" t="s">
        <v>212</v>
      </c>
      <c r="AZ90" s="135">
        <v>1</v>
      </c>
      <c r="BA90" s="135">
        <f>IF(AZ90=1,G90,0)</f>
        <v>0</v>
      </c>
      <c r="BB90" s="135">
        <f>IF(AZ90=2,G90,0)</f>
        <v>0</v>
      </c>
      <c r="BC90" s="135">
        <f>IF(AZ90=3,G90,0)</f>
        <v>0</v>
      </c>
      <c r="BD90" s="135">
        <f>IF(AZ90=4,G90,0)</f>
        <v>0</v>
      </c>
      <c r="BE90" s="135">
        <f>IF(AZ90=5,G90,0)</f>
        <v>0</v>
      </c>
      <c r="CA90" s="164">
        <v>3</v>
      </c>
      <c r="CB90" s="164">
        <v>1</v>
      </c>
      <c r="CZ90" s="135">
        <v>0.00048</v>
      </c>
    </row>
    <row r="91" spans="1:104" ht="12.75">
      <c r="A91" s="158">
        <v>46</v>
      </c>
      <c r="B91" s="159" t="s">
        <v>214</v>
      </c>
      <c r="C91" s="160" t="s">
        <v>215</v>
      </c>
      <c r="D91" s="161" t="s">
        <v>81</v>
      </c>
      <c r="E91" s="162">
        <v>8.14</v>
      </c>
      <c r="F91" s="162">
        <v>0</v>
      </c>
      <c r="G91" s="163">
        <f>E91*F91</f>
        <v>0</v>
      </c>
      <c r="O91" s="157">
        <v>2</v>
      </c>
      <c r="AA91" s="135">
        <v>3</v>
      </c>
      <c r="AB91" s="135">
        <v>1</v>
      </c>
      <c r="AC91" s="135">
        <v>59223116</v>
      </c>
      <c r="AZ91" s="135">
        <v>1</v>
      </c>
      <c r="BA91" s="135">
        <f>IF(AZ91=1,G91,0)</f>
        <v>0</v>
      </c>
      <c r="BB91" s="135">
        <f>IF(AZ91=2,G91,0)</f>
        <v>0</v>
      </c>
      <c r="BC91" s="135">
        <f>IF(AZ91=3,G91,0)</f>
        <v>0</v>
      </c>
      <c r="BD91" s="135">
        <f>IF(AZ91=4,G91,0)</f>
        <v>0</v>
      </c>
      <c r="BE91" s="135">
        <f>IF(AZ91=5,G91,0)</f>
        <v>0</v>
      </c>
      <c r="CA91" s="164">
        <v>3</v>
      </c>
      <c r="CB91" s="164">
        <v>1</v>
      </c>
      <c r="CZ91" s="135">
        <v>0.92</v>
      </c>
    </row>
    <row r="92" spans="1:15" ht="12.75">
      <c r="A92" s="165"/>
      <c r="B92" s="167"/>
      <c r="C92" s="237" t="s">
        <v>216</v>
      </c>
      <c r="D92" s="238"/>
      <c r="E92" s="168">
        <v>8.14</v>
      </c>
      <c r="F92" s="169"/>
      <c r="G92" s="170"/>
      <c r="M92" s="166" t="s">
        <v>216</v>
      </c>
      <c r="O92" s="157"/>
    </row>
    <row r="93" spans="1:104" ht="12.75">
      <c r="A93" s="158">
        <v>47</v>
      </c>
      <c r="B93" s="159" t="s">
        <v>217</v>
      </c>
      <c r="C93" s="160" t="s">
        <v>218</v>
      </c>
      <c r="D93" s="161" t="s">
        <v>81</v>
      </c>
      <c r="E93" s="162">
        <v>8</v>
      </c>
      <c r="F93" s="162">
        <v>0</v>
      </c>
      <c r="G93" s="163">
        <f>E93*F93</f>
        <v>0</v>
      </c>
      <c r="O93" s="157">
        <v>2</v>
      </c>
      <c r="AA93" s="135">
        <v>3</v>
      </c>
      <c r="AB93" s="135">
        <v>1</v>
      </c>
      <c r="AC93" s="135" t="s">
        <v>217</v>
      </c>
      <c r="AZ93" s="135">
        <v>1</v>
      </c>
      <c r="BA93" s="135">
        <f>IF(AZ93=1,G93,0)</f>
        <v>0</v>
      </c>
      <c r="BB93" s="135">
        <f>IF(AZ93=2,G93,0)</f>
        <v>0</v>
      </c>
      <c r="BC93" s="135">
        <f>IF(AZ93=3,G93,0)</f>
        <v>0</v>
      </c>
      <c r="BD93" s="135">
        <f>IF(AZ93=4,G93,0)</f>
        <v>0</v>
      </c>
      <c r="BE93" s="135">
        <f>IF(AZ93=5,G93,0)</f>
        <v>0</v>
      </c>
      <c r="CA93" s="164">
        <v>3</v>
      </c>
      <c r="CB93" s="164">
        <v>1</v>
      </c>
      <c r="CZ93" s="135">
        <v>0.078</v>
      </c>
    </row>
    <row r="94" spans="1:57" ht="12.75">
      <c r="A94" s="171"/>
      <c r="B94" s="172" t="s">
        <v>73</v>
      </c>
      <c r="C94" s="173" t="str">
        <f>CONCATENATE(B86," ",C86)</f>
        <v>8 Trubní vedení</v>
      </c>
      <c r="D94" s="174"/>
      <c r="E94" s="175"/>
      <c r="F94" s="176"/>
      <c r="G94" s="177">
        <f>SUM(G86:G93)</f>
        <v>0</v>
      </c>
      <c r="O94" s="157">
        <v>4</v>
      </c>
      <c r="BA94" s="178">
        <f>SUM(BA86:BA93)</f>
        <v>0</v>
      </c>
      <c r="BB94" s="178">
        <f>SUM(BB86:BB93)</f>
        <v>0</v>
      </c>
      <c r="BC94" s="178">
        <f>SUM(BC86:BC93)</f>
        <v>0</v>
      </c>
      <c r="BD94" s="178">
        <f>SUM(BD86:BD93)</f>
        <v>0</v>
      </c>
      <c r="BE94" s="178">
        <f>SUM(BE86:BE93)</f>
        <v>0</v>
      </c>
    </row>
    <row r="95" spans="1:15" ht="12.75">
      <c r="A95" s="150" t="s">
        <v>69</v>
      </c>
      <c r="B95" s="151" t="s">
        <v>219</v>
      </c>
      <c r="C95" s="152" t="s">
        <v>220</v>
      </c>
      <c r="D95" s="153"/>
      <c r="E95" s="154"/>
      <c r="F95" s="154"/>
      <c r="G95" s="155"/>
      <c r="H95" s="156"/>
      <c r="I95" s="156"/>
      <c r="O95" s="157">
        <v>1</v>
      </c>
    </row>
    <row r="96" spans="1:104" ht="12.75">
      <c r="A96" s="158">
        <v>48</v>
      </c>
      <c r="B96" s="159" t="s">
        <v>221</v>
      </c>
      <c r="C96" s="160" t="s">
        <v>222</v>
      </c>
      <c r="D96" s="161" t="s">
        <v>95</v>
      </c>
      <c r="E96" s="162">
        <v>13.32</v>
      </c>
      <c r="F96" s="162">
        <v>0</v>
      </c>
      <c r="G96" s="163">
        <f>E96*F96</f>
        <v>0</v>
      </c>
      <c r="O96" s="157">
        <v>2</v>
      </c>
      <c r="AA96" s="135">
        <v>1</v>
      </c>
      <c r="AB96" s="135">
        <v>1</v>
      </c>
      <c r="AC96" s="135">
        <v>1</v>
      </c>
      <c r="AZ96" s="135">
        <v>1</v>
      </c>
      <c r="BA96" s="135">
        <f>IF(AZ96=1,G96,0)</f>
        <v>0</v>
      </c>
      <c r="BB96" s="135">
        <f>IF(AZ96=2,G96,0)</f>
        <v>0</v>
      </c>
      <c r="BC96" s="135">
        <f>IF(AZ96=3,G96,0)</f>
        <v>0</v>
      </c>
      <c r="BD96" s="135">
        <f>IF(AZ96=4,G96,0)</f>
        <v>0</v>
      </c>
      <c r="BE96" s="135">
        <f>IF(AZ96=5,G96,0)</f>
        <v>0</v>
      </c>
      <c r="CA96" s="164">
        <v>1</v>
      </c>
      <c r="CB96" s="164">
        <v>1</v>
      </c>
      <c r="CZ96" s="135">
        <v>2.436</v>
      </c>
    </row>
    <row r="97" spans="1:15" ht="12.75">
      <c r="A97" s="165"/>
      <c r="B97" s="167"/>
      <c r="C97" s="237" t="s">
        <v>223</v>
      </c>
      <c r="D97" s="238"/>
      <c r="E97" s="168">
        <v>13.32</v>
      </c>
      <c r="F97" s="169"/>
      <c r="G97" s="170"/>
      <c r="M97" s="166" t="s">
        <v>223</v>
      </c>
      <c r="O97" s="157"/>
    </row>
    <row r="98" spans="1:104" ht="12.75">
      <c r="A98" s="158">
        <v>49</v>
      </c>
      <c r="B98" s="159" t="s">
        <v>224</v>
      </c>
      <c r="C98" s="160" t="s">
        <v>225</v>
      </c>
      <c r="D98" s="161" t="s">
        <v>135</v>
      </c>
      <c r="E98" s="162">
        <v>37</v>
      </c>
      <c r="F98" s="162">
        <v>0</v>
      </c>
      <c r="G98" s="163">
        <f>E98*F98</f>
        <v>0</v>
      </c>
      <c r="O98" s="157">
        <v>2</v>
      </c>
      <c r="AA98" s="135">
        <v>1</v>
      </c>
      <c r="AB98" s="135">
        <v>1</v>
      </c>
      <c r="AC98" s="135">
        <v>1</v>
      </c>
      <c r="AZ98" s="135">
        <v>1</v>
      </c>
      <c r="BA98" s="135">
        <f>IF(AZ98=1,G98,0)</f>
        <v>0</v>
      </c>
      <c r="BB98" s="135">
        <f>IF(AZ98=2,G98,0)</f>
        <v>0</v>
      </c>
      <c r="BC98" s="135">
        <f>IF(AZ98=3,G98,0)</f>
        <v>0</v>
      </c>
      <c r="BD98" s="135">
        <f>IF(AZ98=4,G98,0)</f>
        <v>0</v>
      </c>
      <c r="BE98" s="135">
        <f>IF(AZ98=5,G98,0)</f>
        <v>0</v>
      </c>
      <c r="CA98" s="164">
        <v>1</v>
      </c>
      <c r="CB98" s="164">
        <v>1</v>
      </c>
      <c r="CZ98" s="135">
        <v>0.004</v>
      </c>
    </row>
    <row r="99" spans="1:15" ht="12.75">
      <c r="A99" s="165"/>
      <c r="B99" s="167"/>
      <c r="C99" s="237" t="s">
        <v>226</v>
      </c>
      <c r="D99" s="238"/>
      <c r="E99" s="168">
        <v>37</v>
      </c>
      <c r="F99" s="169"/>
      <c r="G99" s="170"/>
      <c r="M99" s="166" t="s">
        <v>226</v>
      </c>
      <c r="O99" s="157"/>
    </row>
    <row r="100" spans="1:57" ht="12.75">
      <c r="A100" s="171"/>
      <c r="B100" s="172" t="s">
        <v>73</v>
      </c>
      <c r="C100" s="173" t="str">
        <f>CONCATENATE(B95," ",C95)</f>
        <v>89 Ostatní konstrukce na trubním vedení</v>
      </c>
      <c r="D100" s="174"/>
      <c r="E100" s="175"/>
      <c r="F100" s="176"/>
      <c r="G100" s="177">
        <f>SUM(G95:G99)</f>
        <v>0</v>
      </c>
      <c r="O100" s="157">
        <v>4</v>
      </c>
      <c r="BA100" s="178">
        <f>SUM(BA95:BA99)</f>
        <v>0</v>
      </c>
      <c r="BB100" s="178">
        <f>SUM(BB95:BB99)</f>
        <v>0</v>
      </c>
      <c r="BC100" s="178">
        <f>SUM(BC95:BC99)</f>
        <v>0</v>
      </c>
      <c r="BD100" s="178">
        <f>SUM(BD95:BD99)</f>
        <v>0</v>
      </c>
      <c r="BE100" s="178">
        <f>SUM(BE95:BE99)</f>
        <v>0</v>
      </c>
    </row>
    <row r="101" spans="1:15" ht="12.75">
      <c r="A101" s="150" t="s">
        <v>69</v>
      </c>
      <c r="B101" s="151" t="s">
        <v>227</v>
      </c>
      <c r="C101" s="152" t="s">
        <v>228</v>
      </c>
      <c r="D101" s="153"/>
      <c r="E101" s="154"/>
      <c r="F101" s="154"/>
      <c r="G101" s="155"/>
      <c r="H101" s="156"/>
      <c r="I101" s="156"/>
      <c r="O101" s="157">
        <v>1</v>
      </c>
    </row>
    <row r="102" spans="1:104" ht="12.75">
      <c r="A102" s="158">
        <v>50</v>
      </c>
      <c r="B102" s="159" t="s">
        <v>229</v>
      </c>
      <c r="C102" s="160" t="s">
        <v>230</v>
      </c>
      <c r="D102" s="161" t="s">
        <v>135</v>
      </c>
      <c r="E102" s="162">
        <v>5.985</v>
      </c>
      <c r="F102" s="162">
        <v>0</v>
      </c>
      <c r="G102" s="163">
        <f>E102*F102</f>
        <v>0</v>
      </c>
      <c r="O102" s="157">
        <v>2</v>
      </c>
      <c r="AA102" s="135">
        <v>1</v>
      </c>
      <c r="AB102" s="135">
        <v>1</v>
      </c>
      <c r="AC102" s="135">
        <v>1</v>
      </c>
      <c r="AZ102" s="135">
        <v>1</v>
      </c>
      <c r="BA102" s="135">
        <f>IF(AZ102=1,G102,0)</f>
        <v>0</v>
      </c>
      <c r="BB102" s="135">
        <f>IF(AZ102=2,G102,0)</f>
        <v>0</v>
      </c>
      <c r="BC102" s="135">
        <f>IF(AZ102=3,G102,0)</f>
        <v>0</v>
      </c>
      <c r="BD102" s="135">
        <f>IF(AZ102=4,G102,0)</f>
        <v>0</v>
      </c>
      <c r="BE102" s="135">
        <f>IF(AZ102=5,G102,0)</f>
        <v>0</v>
      </c>
      <c r="CA102" s="164">
        <v>1</v>
      </c>
      <c r="CB102" s="164">
        <v>1</v>
      </c>
      <c r="CZ102" s="135">
        <v>0.049</v>
      </c>
    </row>
    <row r="103" spans="1:15" ht="12.75">
      <c r="A103" s="165"/>
      <c r="B103" s="167"/>
      <c r="C103" s="237" t="s">
        <v>231</v>
      </c>
      <c r="D103" s="238"/>
      <c r="E103" s="168">
        <v>5.985</v>
      </c>
      <c r="F103" s="169"/>
      <c r="G103" s="170"/>
      <c r="M103" s="166" t="s">
        <v>231</v>
      </c>
      <c r="O103" s="157"/>
    </row>
    <row r="104" spans="1:104" ht="22.5">
      <c r="A104" s="158">
        <v>51</v>
      </c>
      <c r="B104" s="159" t="s">
        <v>232</v>
      </c>
      <c r="C104" s="160" t="s">
        <v>233</v>
      </c>
      <c r="D104" s="161" t="s">
        <v>234</v>
      </c>
      <c r="E104" s="162">
        <v>1</v>
      </c>
      <c r="F104" s="162">
        <v>0</v>
      </c>
      <c r="G104" s="163">
        <f>E104*F104</f>
        <v>0</v>
      </c>
      <c r="O104" s="157">
        <v>2</v>
      </c>
      <c r="AA104" s="135">
        <v>12</v>
      </c>
      <c r="AB104" s="135">
        <v>0</v>
      </c>
      <c r="AC104" s="135">
        <v>63</v>
      </c>
      <c r="AZ104" s="135">
        <v>1</v>
      </c>
      <c r="BA104" s="135">
        <f>IF(AZ104=1,G104,0)</f>
        <v>0</v>
      </c>
      <c r="BB104" s="135">
        <f>IF(AZ104=2,G104,0)</f>
        <v>0</v>
      </c>
      <c r="BC104" s="135">
        <f>IF(AZ104=3,G104,0)</f>
        <v>0</v>
      </c>
      <c r="BD104" s="135">
        <f>IF(AZ104=4,G104,0)</f>
        <v>0</v>
      </c>
      <c r="BE104" s="135">
        <f>IF(AZ104=5,G104,0)</f>
        <v>0</v>
      </c>
      <c r="CA104" s="164">
        <v>12</v>
      </c>
      <c r="CB104" s="164">
        <v>0</v>
      </c>
      <c r="CZ104" s="135">
        <v>0</v>
      </c>
    </row>
    <row r="105" spans="1:57" ht="12.75">
      <c r="A105" s="171"/>
      <c r="B105" s="172" t="s">
        <v>73</v>
      </c>
      <c r="C105" s="173" t="str">
        <f>CONCATENATE(B101," ",C101)</f>
        <v>93 Dokončovací práce inženýrskách staveb</v>
      </c>
      <c r="D105" s="174"/>
      <c r="E105" s="175"/>
      <c r="F105" s="176"/>
      <c r="G105" s="177">
        <f>SUM(G101:G104)</f>
        <v>0</v>
      </c>
      <c r="O105" s="157">
        <v>4</v>
      </c>
      <c r="BA105" s="178">
        <f>SUM(BA101:BA104)</f>
        <v>0</v>
      </c>
      <c r="BB105" s="178">
        <f>SUM(BB101:BB104)</f>
        <v>0</v>
      </c>
      <c r="BC105" s="178">
        <f>SUM(BC101:BC104)</f>
        <v>0</v>
      </c>
      <c r="BD105" s="178">
        <f>SUM(BD101:BD104)</f>
        <v>0</v>
      </c>
      <c r="BE105" s="178">
        <f>SUM(BE101:BE104)</f>
        <v>0</v>
      </c>
    </row>
    <row r="106" spans="1:15" ht="12.75">
      <c r="A106" s="150" t="s">
        <v>69</v>
      </c>
      <c r="B106" s="151" t="s">
        <v>235</v>
      </c>
      <c r="C106" s="152" t="s">
        <v>236</v>
      </c>
      <c r="D106" s="153"/>
      <c r="E106" s="154"/>
      <c r="F106" s="154"/>
      <c r="G106" s="155"/>
      <c r="H106" s="156"/>
      <c r="I106" s="156"/>
      <c r="O106" s="157">
        <v>1</v>
      </c>
    </row>
    <row r="107" spans="1:104" ht="12.75">
      <c r="A107" s="158">
        <v>52</v>
      </c>
      <c r="B107" s="159" t="s">
        <v>237</v>
      </c>
      <c r="C107" s="160" t="s">
        <v>238</v>
      </c>
      <c r="D107" s="161" t="s">
        <v>81</v>
      </c>
      <c r="E107" s="162">
        <v>1</v>
      </c>
      <c r="F107" s="162">
        <v>0</v>
      </c>
      <c r="G107" s="163">
        <f aca="true" t="shared" si="0" ref="G107:G112">E107*F107</f>
        <v>0</v>
      </c>
      <c r="O107" s="157">
        <v>2</v>
      </c>
      <c r="AA107" s="135">
        <v>1</v>
      </c>
      <c r="AB107" s="135">
        <v>1</v>
      </c>
      <c r="AC107" s="135">
        <v>1</v>
      </c>
      <c r="AZ107" s="135">
        <v>1</v>
      </c>
      <c r="BA107" s="135">
        <f aca="true" t="shared" si="1" ref="BA107:BA112">IF(AZ107=1,G107,0)</f>
        <v>0</v>
      </c>
      <c r="BB107" s="135">
        <f aca="true" t="shared" si="2" ref="BB107:BB112">IF(AZ107=2,G107,0)</f>
        <v>0</v>
      </c>
      <c r="BC107" s="135">
        <f aca="true" t="shared" si="3" ref="BC107:BC112">IF(AZ107=3,G107,0)</f>
        <v>0</v>
      </c>
      <c r="BD107" s="135">
        <f aca="true" t="shared" si="4" ref="BD107:BD112">IF(AZ107=4,G107,0)</f>
        <v>0</v>
      </c>
      <c r="BE107" s="135">
        <f aca="true" t="shared" si="5" ref="BE107:BE112">IF(AZ107=5,G107,0)</f>
        <v>0</v>
      </c>
      <c r="CA107" s="164">
        <v>1</v>
      </c>
      <c r="CB107" s="164">
        <v>1</v>
      </c>
      <c r="CZ107" s="135">
        <v>0.005</v>
      </c>
    </row>
    <row r="108" spans="1:104" ht="12.75">
      <c r="A108" s="158">
        <v>53</v>
      </c>
      <c r="B108" s="159" t="s">
        <v>239</v>
      </c>
      <c r="C108" s="160" t="s">
        <v>240</v>
      </c>
      <c r="D108" s="161" t="s">
        <v>81</v>
      </c>
      <c r="E108" s="162">
        <v>12</v>
      </c>
      <c r="F108" s="162">
        <v>0</v>
      </c>
      <c r="G108" s="163">
        <f t="shared" si="0"/>
        <v>0</v>
      </c>
      <c r="O108" s="157">
        <v>2</v>
      </c>
      <c r="AA108" s="135">
        <v>1</v>
      </c>
      <c r="AB108" s="135">
        <v>1</v>
      </c>
      <c r="AC108" s="135">
        <v>1</v>
      </c>
      <c r="AZ108" s="135">
        <v>1</v>
      </c>
      <c r="BA108" s="135">
        <f t="shared" si="1"/>
        <v>0</v>
      </c>
      <c r="BB108" s="135">
        <f t="shared" si="2"/>
        <v>0</v>
      </c>
      <c r="BC108" s="135">
        <f t="shared" si="3"/>
        <v>0</v>
      </c>
      <c r="BD108" s="135">
        <f t="shared" si="4"/>
        <v>0</v>
      </c>
      <c r="BE108" s="135">
        <f t="shared" si="5"/>
        <v>0</v>
      </c>
      <c r="CA108" s="164">
        <v>1</v>
      </c>
      <c r="CB108" s="164">
        <v>1</v>
      </c>
      <c r="CZ108" s="135">
        <v>0.002</v>
      </c>
    </row>
    <row r="109" spans="1:104" ht="12.75">
      <c r="A109" s="158">
        <v>54</v>
      </c>
      <c r="B109" s="159" t="s">
        <v>241</v>
      </c>
      <c r="C109" s="160" t="s">
        <v>242</v>
      </c>
      <c r="D109" s="161" t="s">
        <v>81</v>
      </c>
      <c r="E109" s="162">
        <v>1</v>
      </c>
      <c r="F109" s="162">
        <v>0</v>
      </c>
      <c r="G109" s="163">
        <f t="shared" si="0"/>
        <v>0</v>
      </c>
      <c r="O109" s="157">
        <v>2</v>
      </c>
      <c r="AA109" s="135">
        <v>1</v>
      </c>
      <c r="AB109" s="135">
        <v>1</v>
      </c>
      <c r="AC109" s="135">
        <v>1</v>
      </c>
      <c r="AZ109" s="135">
        <v>1</v>
      </c>
      <c r="BA109" s="135">
        <f t="shared" si="1"/>
        <v>0</v>
      </c>
      <c r="BB109" s="135">
        <f t="shared" si="2"/>
        <v>0</v>
      </c>
      <c r="BC109" s="135">
        <f t="shared" si="3"/>
        <v>0</v>
      </c>
      <c r="BD109" s="135">
        <f t="shared" si="4"/>
        <v>0</v>
      </c>
      <c r="BE109" s="135">
        <f t="shared" si="5"/>
        <v>0</v>
      </c>
      <c r="CA109" s="164">
        <v>1</v>
      </c>
      <c r="CB109" s="164">
        <v>1</v>
      </c>
      <c r="CZ109" s="135">
        <v>0.02864</v>
      </c>
    </row>
    <row r="110" spans="1:104" ht="12.75">
      <c r="A110" s="158">
        <v>55</v>
      </c>
      <c r="B110" s="159" t="s">
        <v>243</v>
      </c>
      <c r="C110" s="160" t="s">
        <v>244</v>
      </c>
      <c r="D110" s="161" t="s">
        <v>81</v>
      </c>
      <c r="E110" s="162">
        <v>4</v>
      </c>
      <c r="F110" s="162">
        <v>0</v>
      </c>
      <c r="G110" s="163">
        <f t="shared" si="0"/>
        <v>0</v>
      </c>
      <c r="O110" s="157">
        <v>2</v>
      </c>
      <c r="AA110" s="135">
        <v>1</v>
      </c>
      <c r="AB110" s="135">
        <v>1</v>
      </c>
      <c r="AC110" s="135">
        <v>1</v>
      </c>
      <c r="AZ110" s="135">
        <v>1</v>
      </c>
      <c r="BA110" s="135">
        <f t="shared" si="1"/>
        <v>0</v>
      </c>
      <c r="BB110" s="135">
        <f t="shared" si="2"/>
        <v>0</v>
      </c>
      <c r="BC110" s="135">
        <f t="shared" si="3"/>
        <v>0</v>
      </c>
      <c r="BD110" s="135">
        <f t="shared" si="4"/>
        <v>0</v>
      </c>
      <c r="BE110" s="135">
        <f t="shared" si="5"/>
        <v>0</v>
      </c>
      <c r="CA110" s="164">
        <v>1</v>
      </c>
      <c r="CB110" s="164">
        <v>1</v>
      </c>
      <c r="CZ110" s="135">
        <v>0.00044</v>
      </c>
    </row>
    <row r="111" spans="1:104" ht="22.5">
      <c r="A111" s="158">
        <v>56</v>
      </c>
      <c r="B111" s="159" t="s">
        <v>245</v>
      </c>
      <c r="C111" s="160" t="s">
        <v>246</v>
      </c>
      <c r="D111" s="161" t="s">
        <v>81</v>
      </c>
      <c r="E111" s="162">
        <v>1</v>
      </c>
      <c r="F111" s="162">
        <v>0</v>
      </c>
      <c r="G111" s="163">
        <f t="shared" si="0"/>
        <v>0</v>
      </c>
      <c r="O111" s="157">
        <v>2</v>
      </c>
      <c r="AA111" s="135">
        <v>12</v>
      </c>
      <c r="AB111" s="135">
        <v>0</v>
      </c>
      <c r="AC111" s="135">
        <v>35</v>
      </c>
      <c r="AZ111" s="135">
        <v>1</v>
      </c>
      <c r="BA111" s="135">
        <f t="shared" si="1"/>
        <v>0</v>
      </c>
      <c r="BB111" s="135">
        <f t="shared" si="2"/>
        <v>0</v>
      </c>
      <c r="BC111" s="135">
        <f t="shared" si="3"/>
        <v>0</v>
      </c>
      <c r="BD111" s="135">
        <f t="shared" si="4"/>
        <v>0</v>
      </c>
      <c r="BE111" s="135">
        <f t="shared" si="5"/>
        <v>0</v>
      </c>
      <c r="CA111" s="164">
        <v>12</v>
      </c>
      <c r="CB111" s="164">
        <v>0</v>
      </c>
      <c r="CZ111" s="135">
        <v>0</v>
      </c>
    </row>
    <row r="112" spans="1:104" ht="12.75">
      <c r="A112" s="158">
        <v>57</v>
      </c>
      <c r="B112" s="159" t="s">
        <v>247</v>
      </c>
      <c r="C112" s="160" t="s">
        <v>248</v>
      </c>
      <c r="D112" s="161" t="s">
        <v>249</v>
      </c>
      <c r="E112" s="162">
        <v>0.0119</v>
      </c>
      <c r="F112" s="162">
        <v>0</v>
      </c>
      <c r="G112" s="163">
        <f t="shared" si="0"/>
        <v>0</v>
      </c>
      <c r="O112" s="157">
        <v>2</v>
      </c>
      <c r="AA112" s="135">
        <v>3</v>
      </c>
      <c r="AB112" s="135">
        <v>1</v>
      </c>
      <c r="AC112" s="135">
        <v>13331712</v>
      </c>
      <c r="AZ112" s="135">
        <v>1</v>
      </c>
      <c r="BA112" s="135">
        <f t="shared" si="1"/>
        <v>0</v>
      </c>
      <c r="BB112" s="135">
        <f t="shared" si="2"/>
        <v>0</v>
      </c>
      <c r="BC112" s="135">
        <f t="shared" si="3"/>
        <v>0</v>
      </c>
      <c r="BD112" s="135">
        <f t="shared" si="4"/>
        <v>0</v>
      </c>
      <c r="BE112" s="135">
        <f t="shared" si="5"/>
        <v>0</v>
      </c>
      <c r="CA112" s="164">
        <v>3</v>
      </c>
      <c r="CB112" s="164">
        <v>1</v>
      </c>
      <c r="CZ112" s="135">
        <v>1</v>
      </c>
    </row>
    <row r="113" spans="1:15" ht="12.75">
      <c r="A113" s="165"/>
      <c r="B113" s="167"/>
      <c r="C113" s="237" t="s">
        <v>250</v>
      </c>
      <c r="D113" s="238"/>
      <c r="E113" s="168">
        <v>0.0119</v>
      </c>
      <c r="F113" s="169"/>
      <c r="G113" s="170"/>
      <c r="M113" s="166" t="s">
        <v>250</v>
      </c>
      <c r="O113" s="157"/>
    </row>
    <row r="114" spans="1:104" ht="12.75">
      <c r="A114" s="158">
        <v>58</v>
      </c>
      <c r="B114" s="159" t="s">
        <v>251</v>
      </c>
      <c r="C114" s="160" t="s">
        <v>252</v>
      </c>
      <c r="D114" s="161" t="s">
        <v>249</v>
      </c>
      <c r="E114" s="162">
        <v>0.0804</v>
      </c>
      <c r="F114" s="162">
        <v>0</v>
      </c>
      <c r="G114" s="163">
        <f>E114*F114</f>
        <v>0</v>
      </c>
      <c r="O114" s="157">
        <v>2</v>
      </c>
      <c r="AA114" s="135">
        <v>3</v>
      </c>
      <c r="AB114" s="135">
        <v>1</v>
      </c>
      <c r="AC114" s="135">
        <v>13384420</v>
      </c>
      <c r="AZ114" s="135">
        <v>1</v>
      </c>
      <c r="BA114" s="135">
        <f>IF(AZ114=1,G114,0)</f>
        <v>0</v>
      </c>
      <c r="BB114" s="135">
        <f>IF(AZ114=2,G114,0)</f>
        <v>0</v>
      </c>
      <c r="BC114" s="135">
        <f>IF(AZ114=3,G114,0)</f>
        <v>0</v>
      </c>
      <c r="BD114" s="135">
        <f>IF(AZ114=4,G114,0)</f>
        <v>0</v>
      </c>
      <c r="BE114" s="135">
        <f>IF(AZ114=5,G114,0)</f>
        <v>0</v>
      </c>
      <c r="CA114" s="164">
        <v>3</v>
      </c>
      <c r="CB114" s="164">
        <v>1</v>
      </c>
      <c r="CZ114" s="135">
        <v>1</v>
      </c>
    </row>
    <row r="115" spans="1:15" ht="12.75">
      <c r="A115" s="165"/>
      <c r="B115" s="167"/>
      <c r="C115" s="237" t="s">
        <v>253</v>
      </c>
      <c r="D115" s="238"/>
      <c r="E115" s="168">
        <v>0.0804</v>
      </c>
      <c r="F115" s="169"/>
      <c r="G115" s="170"/>
      <c r="M115" s="166" t="s">
        <v>253</v>
      </c>
      <c r="O115" s="157"/>
    </row>
    <row r="116" spans="1:104" ht="12.75">
      <c r="A116" s="158">
        <v>59</v>
      </c>
      <c r="B116" s="159" t="s">
        <v>254</v>
      </c>
      <c r="C116" s="160" t="s">
        <v>255</v>
      </c>
      <c r="D116" s="161" t="s">
        <v>81</v>
      </c>
      <c r="E116" s="162">
        <v>12</v>
      </c>
      <c r="F116" s="162">
        <v>0</v>
      </c>
      <c r="G116" s="163">
        <f>E116*F116</f>
        <v>0</v>
      </c>
      <c r="O116" s="157">
        <v>2</v>
      </c>
      <c r="AA116" s="135">
        <v>3</v>
      </c>
      <c r="AB116" s="135">
        <v>1</v>
      </c>
      <c r="AC116" s="135">
        <v>55243786</v>
      </c>
      <c r="AZ116" s="135">
        <v>1</v>
      </c>
      <c r="BA116" s="135">
        <f>IF(AZ116=1,G116,0)</f>
        <v>0</v>
      </c>
      <c r="BB116" s="135">
        <f>IF(AZ116=2,G116,0)</f>
        <v>0</v>
      </c>
      <c r="BC116" s="135">
        <f>IF(AZ116=3,G116,0)</f>
        <v>0</v>
      </c>
      <c r="BD116" s="135">
        <f>IF(AZ116=4,G116,0)</f>
        <v>0</v>
      </c>
      <c r="BE116" s="135">
        <f>IF(AZ116=5,G116,0)</f>
        <v>0</v>
      </c>
      <c r="CA116" s="164">
        <v>3</v>
      </c>
      <c r="CB116" s="164">
        <v>1</v>
      </c>
      <c r="CZ116" s="135">
        <v>0.0015</v>
      </c>
    </row>
    <row r="117" spans="1:57" ht="12.75">
      <c r="A117" s="171"/>
      <c r="B117" s="172" t="s">
        <v>73</v>
      </c>
      <c r="C117" s="173" t="str">
        <f>CONCATENATE(B106," ",C106)</f>
        <v>95 Dokončovací konstrukce na pozemních stavbách</v>
      </c>
      <c r="D117" s="174"/>
      <c r="E117" s="175"/>
      <c r="F117" s="176"/>
      <c r="G117" s="177">
        <f>SUM(G106:G116)</f>
        <v>0</v>
      </c>
      <c r="O117" s="157">
        <v>4</v>
      </c>
      <c r="BA117" s="178">
        <f>SUM(BA106:BA116)</f>
        <v>0</v>
      </c>
      <c r="BB117" s="178">
        <f>SUM(BB106:BB116)</f>
        <v>0</v>
      </c>
      <c r="BC117" s="178">
        <f>SUM(BC106:BC116)</f>
        <v>0</v>
      </c>
      <c r="BD117" s="178">
        <f>SUM(BD106:BD116)</f>
        <v>0</v>
      </c>
      <c r="BE117" s="178">
        <f>SUM(BE106:BE116)</f>
        <v>0</v>
      </c>
    </row>
    <row r="118" spans="1:15" ht="12.75">
      <c r="A118" s="150" t="s">
        <v>69</v>
      </c>
      <c r="B118" s="151" t="s">
        <v>256</v>
      </c>
      <c r="C118" s="152" t="s">
        <v>257</v>
      </c>
      <c r="D118" s="153"/>
      <c r="E118" s="154"/>
      <c r="F118" s="154"/>
      <c r="G118" s="155"/>
      <c r="H118" s="156"/>
      <c r="I118" s="156"/>
      <c r="O118" s="157">
        <v>1</v>
      </c>
    </row>
    <row r="119" spans="1:104" ht="12.75">
      <c r="A119" s="158">
        <v>60</v>
      </c>
      <c r="B119" s="159" t="s">
        <v>258</v>
      </c>
      <c r="C119" s="160" t="s">
        <v>259</v>
      </c>
      <c r="D119" s="161" t="s">
        <v>95</v>
      </c>
      <c r="E119" s="162">
        <v>5.28</v>
      </c>
      <c r="F119" s="162">
        <v>0</v>
      </c>
      <c r="G119" s="163">
        <f>E119*F119</f>
        <v>0</v>
      </c>
      <c r="O119" s="157">
        <v>2</v>
      </c>
      <c r="AA119" s="135">
        <v>1</v>
      </c>
      <c r="AB119" s="135">
        <v>1</v>
      </c>
      <c r="AC119" s="135">
        <v>1</v>
      </c>
      <c r="AZ119" s="135">
        <v>1</v>
      </c>
      <c r="BA119" s="135">
        <f>IF(AZ119=1,G119,0)</f>
        <v>0</v>
      </c>
      <c r="BB119" s="135">
        <f>IF(AZ119=2,G119,0)</f>
        <v>0</v>
      </c>
      <c r="BC119" s="135">
        <f>IF(AZ119=3,G119,0)</f>
        <v>0</v>
      </c>
      <c r="BD119" s="135">
        <f>IF(AZ119=4,G119,0)</f>
        <v>0</v>
      </c>
      <c r="BE119" s="135">
        <f>IF(AZ119=5,G119,0)</f>
        <v>0</v>
      </c>
      <c r="CA119" s="164">
        <v>1</v>
      </c>
      <c r="CB119" s="164">
        <v>1</v>
      </c>
      <c r="CZ119" s="135">
        <v>0.00233</v>
      </c>
    </row>
    <row r="120" spans="1:15" ht="12.75">
      <c r="A120" s="165"/>
      <c r="B120" s="167"/>
      <c r="C120" s="237" t="s">
        <v>260</v>
      </c>
      <c r="D120" s="238"/>
      <c r="E120" s="168">
        <v>5.28</v>
      </c>
      <c r="F120" s="169"/>
      <c r="G120" s="170"/>
      <c r="M120" s="166" t="s">
        <v>260</v>
      </c>
      <c r="O120" s="157"/>
    </row>
    <row r="121" spans="1:104" ht="12.75">
      <c r="A121" s="158">
        <v>61</v>
      </c>
      <c r="B121" s="159" t="s">
        <v>261</v>
      </c>
      <c r="C121" s="160" t="s">
        <v>262</v>
      </c>
      <c r="D121" s="161" t="s">
        <v>175</v>
      </c>
      <c r="E121" s="162">
        <v>12.92016</v>
      </c>
      <c r="F121" s="162">
        <v>0</v>
      </c>
      <c r="G121" s="163">
        <f>E121*F121</f>
        <v>0</v>
      </c>
      <c r="O121" s="157">
        <v>2</v>
      </c>
      <c r="AA121" s="135">
        <v>8</v>
      </c>
      <c r="AB121" s="135">
        <v>0</v>
      </c>
      <c r="AC121" s="135">
        <v>3</v>
      </c>
      <c r="AZ121" s="135">
        <v>1</v>
      </c>
      <c r="BA121" s="135">
        <f>IF(AZ121=1,G121,0)</f>
        <v>0</v>
      </c>
      <c r="BB121" s="135">
        <f>IF(AZ121=2,G121,0)</f>
        <v>0</v>
      </c>
      <c r="BC121" s="135">
        <f>IF(AZ121=3,G121,0)</f>
        <v>0</v>
      </c>
      <c r="BD121" s="135">
        <f>IF(AZ121=4,G121,0)</f>
        <v>0</v>
      </c>
      <c r="BE121" s="135">
        <f>IF(AZ121=5,G121,0)</f>
        <v>0</v>
      </c>
      <c r="CA121" s="164">
        <v>8</v>
      </c>
      <c r="CB121" s="164">
        <v>0</v>
      </c>
      <c r="CZ121" s="135">
        <v>0</v>
      </c>
    </row>
    <row r="122" spans="1:104" ht="12.75">
      <c r="A122" s="158">
        <v>62</v>
      </c>
      <c r="B122" s="159" t="s">
        <v>263</v>
      </c>
      <c r="C122" s="160" t="s">
        <v>264</v>
      </c>
      <c r="D122" s="161" t="s">
        <v>175</v>
      </c>
      <c r="E122" s="162">
        <v>12.92016</v>
      </c>
      <c r="F122" s="162">
        <v>0</v>
      </c>
      <c r="G122" s="163">
        <f>E122*F122</f>
        <v>0</v>
      </c>
      <c r="O122" s="157">
        <v>2</v>
      </c>
      <c r="AA122" s="135">
        <v>8</v>
      </c>
      <c r="AB122" s="135">
        <v>0</v>
      </c>
      <c r="AC122" s="135">
        <v>3</v>
      </c>
      <c r="AZ122" s="135">
        <v>1</v>
      </c>
      <c r="BA122" s="135">
        <f>IF(AZ122=1,G122,0)</f>
        <v>0</v>
      </c>
      <c r="BB122" s="135">
        <f>IF(AZ122=2,G122,0)</f>
        <v>0</v>
      </c>
      <c r="BC122" s="135">
        <f>IF(AZ122=3,G122,0)</f>
        <v>0</v>
      </c>
      <c r="BD122" s="135">
        <f>IF(AZ122=4,G122,0)</f>
        <v>0</v>
      </c>
      <c r="BE122" s="135">
        <f>IF(AZ122=5,G122,0)</f>
        <v>0</v>
      </c>
      <c r="CA122" s="164">
        <v>8</v>
      </c>
      <c r="CB122" s="164">
        <v>0</v>
      </c>
      <c r="CZ122" s="135">
        <v>0</v>
      </c>
    </row>
    <row r="123" spans="1:104" ht="12.75">
      <c r="A123" s="158">
        <v>63</v>
      </c>
      <c r="B123" s="159" t="s">
        <v>265</v>
      </c>
      <c r="C123" s="160" t="s">
        <v>266</v>
      </c>
      <c r="D123" s="161" t="s">
        <v>175</v>
      </c>
      <c r="E123" s="162">
        <v>116.28144</v>
      </c>
      <c r="F123" s="162">
        <v>0</v>
      </c>
      <c r="G123" s="163">
        <f>E123*F123</f>
        <v>0</v>
      </c>
      <c r="O123" s="157">
        <v>2</v>
      </c>
      <c r="AA123" s="135">
        <v>8</v>
      </c>
      <c r="AB123" s="135">
        <v>0</v>
      </c>
      <c r="AC123" s="135">
        <v>3</v>
      </c>
      <c r="AZ123" s="135">
        <v>1</v>
      </c>
      <c r="BA123" s="135">
        <f>IF(AZ123=1,G123,0)</f>
        <v>0</v>
      </c>
      <c r="BB123" s="135">
        <f>IF(AZ123=2,G123,0)</f>
        <v>0</v>
      </c>
      <c r="BC123" s="135">
        <f>IF(AZ123=3,G123,0)</f>
        <v>0</v>
      </c>
      <c r="BD123" s="135">
        <f>IF(AZ123=4,G123,0)</f>
        <v>0</v>
      </c>
      <c r="BE123" s="135">
        <f>IF(AZ123=5,G123,0)</f>
        <v>0</v>
      </c>
      <c r="CA123" s="164">
        <v>8</v>
      </c>
      <c r="CB123" s="164">
        <v>0</v>
      </c>
      <c r="CZ123" s="135">
        <v>0</v>
      </c>
    </row>
    <row r="124" spans="1:57" ht="12.75">
      <c r="A124" s="171"/>
      <c r="B124" s="172" t="s">
        <v>73</v>
      </c>
      <c r="C124" s="173" t="str">
        <f>CONCATENATE(B118," ",C118)</f>
        <v>96 Bourání konstrukcí</v>
      </c>
      <c r="D124" s="174"/>
      <c r="E124" s="175"/>
      <c r="F124" s="176"/>
      <c r="G124" s="177">
        <f>SUM(G118:G123)</f>
        <v>0</v>
      </c>
      <c r="O124" s="157">
        <v>4</v>
      </c>
      <c r="BA124" s="178">
        <f>SUM(BA118:BA123)</f>
        <v>0</v>
      </c>
      <c r="BB124" s="178">
        <f>SUM(BB118:BB123)</f>
        <v>0</v>
      </c>
      <c r="BC124" s="178">
        <f>SUM(BC118:BC123)</f>
        <v>0</v>
      </c>
      <c r="BD124" s="178">
        <f>SUM(BD118:BD123)</f>
        <v>0</v>
      </c>
      <c r="BE124" s="178">
        <f>SUM(BE118:BE123)</f>
        <v>0</v>
      </c>
    </row>
    <row r="125" spans="1:15" ht="12.75">
      <c r="A125" s="150" t="s">
        <v>69</v>
      </c>
      <c r="B125" s="151" t="s">
        <v>267</v>
      </c>
      <c r="C125" s="152" t="s">
        <v>268</v>
      </c>
      <c r="D125" s="153"/>
      <c r="E125" s="154"/>
      <c r="F125" s="154"/>
      <c r="G125" s="155"/>
      <c r="H125" s="156"/>
      <c r="I125" s="156"/>
      <c r="O125" s="157">
        <v>1</v>
      </c>
    </row>
    <row r="126" spans="1:104" ht="12.75">
      <c r="A126" s="158">
        <v>64</v>
      </c>
      <c r="B126" s="159" t="s">
        <v>269</v>
      </c>
      <c r="C126" s="160" t="s">
        <v>270</v>
      </c>
      <c r="D126" s="161" t="s">
        <v>175</v>
      </c>
      <c r="E126" s="162">
        <v>12.92016</v>
      </c>
      <c r="F126" s="162">
        <v>0</v>
      </c>
      <c r="G126" s="163">
        <f>E126*F126</f>
        <v>0</v>
      </c>
      <c r="O126" s="157">
        <v>2</v>
      </c>
      <c r="AA126" s="135">
        <v>8</v>
      </c>
      <c r="AB126" s="135">
        <v>0</v>
      </c>
      <c r="AC126" s="135">
        <v>3</v>
      </c>
      <c r="AZ126" s="135">
        <v>1</v>
      </c>
      <c r="BA126" s="135">
        <f>IF(AZ126=1,G126,0)</f>
        <v>0</v>
      </c>
      <c r="BB126" s="135">
        <f>IF(AZ126=2,G126,0)</f>
        <v>0</v>
      </c>
      <c r="BC126" s="135">
        <f>IF(AZ126=3,G126,0)</f>
        <v>0</v>
      </c>
      <c r="BD126" s="135">
        <f>IF(AZ126=4,G126,0)</f>
        <v>0</v>
      </c>
      <c r="BE126" s="135">
        <f>IF(AZ126=5,G126,0)</f>
        <v>0</v>
      </c>
      <c r="CA126" s="164">
        <v>8</v>
      </c>
      <c r="CB126" s="164">
        <v>0</v>
      </c>
      <c r="CZ126" s="135">
        <v>0</v>
      </c>
    </row>
    <row r="127" spans="1:57" ht="12.75">
      <c r="A127" s="171"/>
      <c r="B127" s="172" t="s">
        <v>73</v>
      </c>
      <c r="C127" s="173" t="str">
        <f>CONCATENATE(B125," ",C125)</f>
        <v>97 Prorážení otvorů</v>
      </c>
      <c r="D127" s="174"/>
      <c r="E127" s="175"/>
      <c r="F127" s="176"/>
      <c r="G127" s="177">
        <f>SUM(G125:G126)</f>
        <v>0</v>
      </c>
      <c r="O127" s="157">
        <v>4</v>
      </c>
      <c r="BA127" s="178">
        <f>SUM(BA125:BA126)</f>
        <v>0</v>
      </c>
      <c r="BB127" s="178">
        <f>SUM(BB125:BB126)</f>
        <v>0</v>
      </c>
      <c r="BC127" s="178">
        <f>SUM(BC125:BC126)</f>
        <v>0</v>
      </c>
      <c r="BD127" s="178">
        <f>SUM(BD125:BD126)</f>
        <v>0</v>
      </c>
      <c r="BE127" s="178">
        <f>SUM(BE125:BE126)</f>
        <v>0</v>
      </c>
    </row>
    <row r="128" spans="1:15" ht="12.75">
      <c r="A128" s="150" t="s">
        <v>69</v>
      </c>
      <c r="B128" s="151" t="s">
        <v>271</v>
      </c>
      <c r="C128" s="152" t="s">
        <v>272</v>
      </c>
      <c r="D128" s="153"/>
      <c r="E128" s="154"/>
      <c r="F128" s="154"/>
      <c r="G128" s="155"/>
      <c r="H128" s="156"/>
      <c r="I128" s="156"/>
      <c r="O128" s="157">
        <v>1</v>
      </c>
    </row>
    <row r="129" spans="1:104" ht="12.75">
      <c r="A129" s="158">
        <v>65</v>
      </c>
      <c r="B129" s="159" t="s">
        <v>273</v>
      </c>
      <c r="C129" s="160" t="s">
        <v>274</v>
      </c>
      <c r="D129" s="161" t="s">
        <v>175</v>
      </c>
      <c r="E129" s="162">
        <v>956.3586132</v>
      </c>
      <c r="F129" s="162">
        <v>0</v>
      </c>
      <c r="G129" s="163">
        <f>E129*F129</f>
        <v>0</v>
      </c>
      <c r="O129" s="157">
        <v>2</v>
      </c>
      <c r="AA129" s="135">
        <v>7</v>
      </c>
      <c r="AB129" s="135">
        <v>1</v>
      </c>
      <c r="AC129" s="135">
        <v>2</v>
      </c>
      <c r="AZ129" s="135">
        <v>1</v>
      </c>
      <c r="BA129" s="135">
        <f>IF(AZ129=1,G129,0)</f>
        <v>0</v>
      </c>
      <c r="BB129" s="135">
        <f>IF(AZ129=2,G129,0)</f>
        <v>0</v>
      </c>
      <c r="BC129" s="135">
        <f>IF(AZ129=3,G129,0)</f>
        <v>0</v>
      </c>
      <c r="BD129" s="135">
        <f>IF(AZ129=4,G129,0)</f>
        <v>0</v>
      </c>
      <c r="BE129" s="135">
        <f>IF(AZ129=5,G129,0)</f>
        <v>0</v>
      </c>
      <c r="CA129" s="164">
        <v>7</v>
      </c>
      <c r="CB129" s="164">
        <v>1</v>
      </c>
      <c r="CZ129" s="135">
        <v>0</v>
      </c>
    </row>
    <row r="130" spans="1:57" ht="12.75">
      <c r="A130" s="171"/>
      <c r="B130" s="172" t="s">
        <v>73</v>
      </c>
      <c r="C130" s="173" t="str">
        <f>CONCATENATE(B128," ",C128)</f>
        <v>99 Staveništní přesun hmot</v>
      </c>
      <c r="D130" s="174"/>
      <c r="E130" s="175"/>
      <c r="F130" s="176"/>
      <c r="G130" s="177">
        <f>SUM(G128:G129)</f>
        <v>0</v>
      </c>
      <c r="O130" s="157">
        <v>4</v>
      </c>
      <c r="BA130" s="178">
        <f>SUM(BA128:BA129)</f>
        <v>0</v>
      </c>
      <c r="BB130" s="178">
        <f>SUM(BB128:BB129)</f>
        <v>0</v>
      </c>
      <c r="BC130" s="178">
        <f>SUM(BC128:BC129)</f>
        <v>0</v>
      </c>
      <c r="BD130" s="178">
        <f>SUM(BD128:BD129)</f>
        <v>0</v>
      </c>
      <c r="BE130" s="178">
        <f>SUM(BE128:BE129)</f>
        <v>0</v>
      </c>
    </row>
    <row r="131" spans="1:15" ht="12.75">
      <c r="A131" s="150" t="s">
        <v>69</v>
      </c>
      <c r="B131" s="151" t="s">
        <v>275</v>
      </c>
      <c r="C131" s="152" t="s">
        <v>276</v>
      </c>
      <c r="D131" s="153"/>
      <c r="E131" s="154"/>
      <c r="F131" s="154"/>
      <c r="G131" s="155"/>
      <c r="H131" s="156"/>
      <c r="I131" s="156"/>
      <c r="O131" s="157">
        <v>1</v>
      </c>
    </row>
    <row r="132" spans="1:104" ht="12.75">
      <c r="A132" s="158">
        <v>66</v>
      </c>
      <c r="B132" s="159" t="s">
        <v>277</v>
      </c>
      <c r="C132" s="160" t="s">
        <v>278</v>
      </c>
      <c r="D132" s="161" t="s">
        <v>135</v>
      </c>
      <c r="E132" s="162">
        <v>10</v>
      </c>
      <c r="F132" s="162">
        <v>0</v>
      </c>
      <c r="G132" s="163">
        <f>E132*F132</f>
        <v>0</v>
      </c>
      <c r="O132" s="157">
        <v>2</v>
      </c>
      <c r="AA132" s="135">
        <v>1</v>
      </c>
      <c r="AB132" s="135">
        <v>7</v>
      </c>
      <c r="AC132" s="135">
        <v>7</v>
      </c>
      <c r="AZ132" s="135">
        <v>2</v>
      </c>
      <c r="BA132" s="135">
        <f>IF(AZ132=1,G132,0)</f>
        <v>0</v>
      </c>
      <c r="BB132" s="135">
        <f>IF(AZ132=2,G132,0)</f>
        <v>0</v>
      </c>
      <c r="BC132" s="135">
        <f>IF(AZ132=3,G132,0)</f>
        <v>0</v>
      </c>
      <c r="BD132" s="135">
        <f>IF(AZ132=4,G132,0)</f>
        <v>0</v>
      </c>
      <c r="BE132" s="135">
        <f>IF(AZ132=5,G132,0)</f>
        <v>0</v>
      </c>
      <c r="CA132" s="164">
        <v>1</v>
      </c>
      <c r="CB132" s="164">
        <v>7</v>
      </c>
      <c r="CZ132" s="135">
        <v>0.00023</v>
      </c>
    </row>
    <row r="133" spans="1:104" ht="12.75">
      <c r="A133" s="158">
        <v>67</v>
      </c>
      <c r="B133" s="159" t="s">
        <v>279</v>
      </c>
      <c r="C133" s="160" t="s">
        <v>280</v>
      </c>
      <c r="D133" s="161" t="s">
        <v>135</v>
      </c>
      <c r="E133" s="162">
        <v>10</v>
      </c>
      <c r="F133" s="162">
        <v>0</v>
      </c>
      <c r="G133" s="163">
        <f>E133*F133</f>
        <v>0</v>
      </c>
      <c r="O133" s="157">
        <v>2</v>
      </c>
      <c r="AA133" s="135">
        <v>1</v>
      </c>
      <c r="AB133" s="135">
        <v>7</v>
      </c>
      <c r="AC133" s="135">
        <v>7</v>
      </c>
      <c r="AZ133" s="135">
        <v>2</v>
      </c>
      <c r="BA133" s="135">
        <f>IF(AZ133=1,G133,0)</f>
        <v>0</v>
      </c>
      <c r="BB133" s="135">
        <f>IF(AZ133=2,G133,0)</f>
        <v>0</v>
      </c>
      <c r="BC133" s="135">
        <f>IF(AZ133=3,G133,0)</f>
        <v>0</v>
      </c>
      <c r="BD133" s="135">
        <f>IF(AZ133=4,G133,0)</f>
        <v>0</v>
      </c>
      <c r="BE133" s="135">
        <f>IF(AZ133=5,G133,0)</f>
        <v>0</v>
      </c>
      <c r="CA133" s="164">
        <v>1</v>
      </c>
      <c r="CB133" s="164">
        <v>7</v>
      </c>
      <c r="CZ133" s="135">
        <v>8E-05</v>
      </c>
    </row>
    <row r="134" spans="1:57" ht="12.75">
      <c r="A134" s="171"/>
      <c r="B134" s="172" t="s">
        <v>73</v>
      </c>
      <c r="C134" s="173" t="str">
        <f>CONCATENATE(B131," ",C131)</f>
        <v>783 Nátěry</v>
      </c>
      <c r="D134" s="174"/>
      <c r="E134" s="175"/>
      <c r="F134" s="176"/>
      <c r="G134" s="177">
        <f>SUM(G131:G133)</f>
        <v>0</v>
      </c>
      <c r="O134" s="157">
        <v>4</v>
      </c>
      <c r="BA134" s="178">
        <f>SUM(BA131:BA133)</f>
        <v>0</v>
      </c>
      <c r="BB134" s="178">
        <f>SUM(BB131:BB133)</f>
        <v>0</v>
      </c>
      <c r="BC134" s="178">
        <f>SUM(BC131:BC133)</f>
        <v>0</v>
      </c>
      <c r="BD134" s="178">
        <f>SUM(BD131:BD133)</f>
        <v>0</v>
      </c>
      <c r="BE134" s="178">
        <f>SUM(BE131:BE133)</f>
        <v>0</v>
      </c>
    </row>
    <row r="135" ht="12.75">
      <c r="E135" s="135"/>
    </row>
    <row r="136" ht="12.75">
      <c r="E136" s="135"/>
    </row>
    <row r="137" ht="12.75">
      <c r="E137" s="135"/>
    </row>
    <row r="138" ht="12.75">
      <c r="E138" s="135"/>
    </row>
    <row r="139" ht="12.75">
      <c r="E139" s="135"/>
    </row>
    <row r="140" ht="12.75">
      <c r="E140" s="135"/>
    </row>
    <row r="141" ht="12.75">
      <c r="E141" s="135"/>
    </row>
    <row r="142" ht="12.75">
      <c r="E142" s="135"/>
    </row>
    <row r="143" ht="12.75">
      <c r="E143" s="135"/>
    </row>
    <row r="144" ht="12.75">
      <c r="E144" s="135"/>
    </row>
    <row r="145" ht="12.75">
      <c r="E145" s="135"/>
    </row>
    <row r="146" ht="12.75">
      <c r="E146" s="135"/>
    </row>
    <row r="147" ht="12.75">
      <c r="E147" s="135"/>
    </row>
    <row r="148" ht="12.75">
      <c r="E148" s="135"/>
    </row>
    <row r="149" ht="12.75">
      <c r="E149" s="135"/>
    </row>
    <row r="150" ht="12.75">
      <c r="E150" s="135"/>
    </row>
    <row r="151" ht="12.75">
      <c r="E151" s="135"/>
    </row>
    <row r="152" ht="12.75">
      <c r="E152" s="135"/>
    </row>
    <row r="153" ht="12.75">
      <c r="E153" s="135"/>
    </row>
    <row r="154" ht="12.75">
      <c r="E154" s="135"/>
    </row>
    <row r="155" ht="12.75">
      <c r="E155" s="135"/>
    </row>
    <row r="156" ht="12.75">
      <c r="E156" s="135"/>
    </row>
    <row r="157" ht="12.75">
      <c r="E157" s="135"/>
    </row>
    <row r="158" spans="1:7" ht="12.75">
      <c r="A158" s="179"/>
      <c r="B158" s="179"/>
      <c r="C158" s="179"/>
      <c r="D158" s="179"/>
      <c r="E158" s="179"/>
      <c r="F158" s="179"/>
      <c r="G158" s="179"/>
    </row>
    <row r="159" spans="1:7" ht="12.75">
      <c r="A159" s="179"/>
      <c r="B159" s="179"/>
      <c r="C159" s="179"/>
      <c r="D159" s="179"/>
      <c r="E159" s="179"/>
      <c r="F159" s="179"/>
      <c r="G159" s="179"/>
    </row>
    <row r="160" spans="1:7" ht="12.75">
      <c r="A160" s="179"/>
      <c r="B160" s="179"/>
      <c r="C160" s="179"/>
      <c r="D160" s="179"/>
      <c r="E160" s="179"/>
      <c r="F160" s="179"/>
      <c r="G160" s="179"/>
    </row>
    <row r="161" spans="1:7" ht="12.75">
      <c r="A161" s="179"/>
      <c r="B161" s="179"/>
      <c r="C161" s="179"/>
      <c r="D161" s="179"/>
      <c r="E161" s="179"/>
      <c r="F161" s="179"/>
      <c r="G161" s="179"/>
    </row>
    <row r="162" ht="12.75">
      <c r="E162" s="135"/>
    </row>
    <row r="163" ht="12.75">
      <c r="E163" s="135"/>
    </row>
    <row r="164" ht="12.75">
      <c r="E164" s="135"/>
    </row>
    <row r="165" ht="12.75">
      <c r="E165" s="135"/>
    </row>
    <row r="166" ht="12.75">
      <c r="E166" s="135"/>
    </row>
    <row r="167" ht="12.75">
      <c r="E167" s="135"/>
    </row>
    <row r="168" ht="12.75">
      <c r="E168" s="135"/>
    </row>
    <row r="169" ht="12.75">
      <c r="E169" s="135"/>
    </row>
    <row r="170" ht="12.75">
      <c r="E170" s="135"/>
    </row>
    <row r="171" ht="12.75">
      <c r="E171" s="135"/>
    </row>
    <row r="172" ht="12.75">
      <c r="E172" s="135"/>
    </row>
    <row r="173" ht="12.75">
      <c r="E173" s="135"/>
    </row>
    <row r="174" ht="12.75">
      <c r="E174" s="135"/>
    </row>
    <row r="175" ht="12.75">
      <c r="E175" s="135"/>
    </row>
    <row r="176" ht="12.75">
      <c r="E176" s="135"/>
    </row>
    <row r="177" ht="12.75">
      <c r="E177" s="135"/>
    </row>
    <row r="178" ht="12.75">
      <c r="E178" s="135"/>
    </row>
    <row r="179" ht="12.75">
      <c r="E179" s="135"/>
    </row>
    <row r="180" ht="12.75">
      <c r="E180" s="135"/>
    </row>
    <row r="181" ht="12.75">
      <c r="E181" s="135"/>
    </row>
    <row r="182" ht="12.75">
      <c r="E182" s="135"/>
    </row>
    <row r="183" ht="12.75">
      <c r="E183" s="135"/>
    </row>
    <row r="184" ht="12.75">
      <c r="E184" s="135"/>
    </row>
    <row r="185" ht="12.75">
      <c r="E185" s="135"/>
    </row>
    <row r="186" ht="12.75">
      <c r="E186" s="135"/>
    </row>
    <row r="187" ht="12.75">
      <c r="E187" s="135"/>
    </row>
    <row r="188" ht="12.75">
      <c r="E188" s="135"/>
    </row>
    <row r="189" ht="12.75">
      <c r="E189" s="135"/>
    </row>
    <row r="190" ht="12.75">
      <c r="E190" s="135"/>
    </row>
    <row r="191" ht="12.75">
      <c r="E191" s="135"/>
    </row>
    <row r="192" ht="12.75">
      <c r="E192" s="135"/>
    </row>
    <row r="193" spans="1:2" ht="12.75">
      <c r="A193" s="180"/>
      <c r="B193" s="180"/>
    </row>
    <row r="194" spans="1:7" ht="12.75">
      <c r="A194" s="179"/>
      <c r="B194" s="179"/>
      <c r="C194" s="182"/>
      <c r="D194" s="182"/>
      <c r="E194" s="183"/>
      <c r="F194" s="182"/>
      <c r="G194" s="184"/>
    </row>
    <row r="195" spans="1:7" ht="12.75">
      <c r="A195" s="185"/>
      <c r="B195" s="185"/>
      <c r="C195" s="179"/>
      <c r="D195" s="179"/>
      <c r="E195" s="186"/>
      <c r="F195" s="179"/>
      <c r="G195" s="179"/>
    </row>
    <row r="196" spans="1:7" ht="12.75">
      <c r="A196" s="179"/>
      <c r="B196" s="179"/>
      <c r="C196" s="179"/>
      <c r="D196" s="179"/>
      <c r="E196" s="186"/>
      <c r="F196" s="179"/>
      <c r="G196" s="179"/>
    </row>
    <row r="197" spans="1:7" ht="12.75">
      <c r="A197" s="179"/>
      <c r="B197" s="179"/>
      <c r="C197" s="179"/>
      <c r="D197" s="179"/>
      <c r="E197" s="186"/>
      <c r="F197" s="179"/>
      <c r="G197" s="179"/>
    </row>
    <row r="198" spans="1:7" ht="12.75">
      <c r="A198" s="179"/>
      <c r="B198" s="179"/>
      <c r="C198" s="179"/>
      <c r="D198" s="179"/>
      <c r="E198" s="186"/>
      <c r="F198" s="179"/>
      <c r="G198" s="179"/>
    </row>
    <row r="199" spans="1:7" ht="12.75">
      <c r="A199" s="179"/>
      <c r="B199" s="179"/>
      <c r="C199" s="179"/>
      <c r="D199" s="179"/>
      <c r="E199" s="186"/>
      <c r="F199" s="179"/>
      <c r="G199" s="179"/>
    </row>
    <row r="200" spans="1:7" ht="12.75">
      <c r="A200" s="179"/>
      <c r="B200" s="179"/>
      <c r="C200" s="179"/>
      <c r="D200" s="179"/>
      <c r="E200" s="186"/>
      <c r="F200" s="179"/>
      <c r="G200" s="179"/>
    </row>
    <row r="201" spans="1:7" ht="12.75">
      <c r="A201" s="179"/>
      <c r="B201" s="179"/>
      <c r="C201" s="179"/>
      <c r="D201" s="179"/>
      <c r="E201" s="186"/>
      <c r="F201" s="179"/>
      <c r="G201" s="179"/>
    </row>
    <row r="202" spans="1:7" ht="12.75">
      <c r="A202" s="179"/>
      <c r="B202" s="179"/>
      <c r="C202" s="179"/>
      <c r="D202" s="179"/>
      <c r="E202" s="186"/>
      <c r="F202" s="179"/>
      <c r="G202" s="179"/>
    </row>
    <row r="203" spans="1:7" ht="12.75">
      <c r="A203" s="179"/>
      <c r="B203" s="179"/>
      <c r="C203" s="179"/>
      <c r="D203" s="179"/>
      <c r="E203" s="186"/>
      <c r="F203" s="179"/>
      <c r="G203" s="179"/>
    </row>
    <row r="204" spans="1:7" ht="12.75">
      <c r="A204" s="179"/>
      <c r="B204" s="179"/>
      <c r="C204" s="179"/>
      <c r="D204" s="179"/>
      <c r="E204" s="186"/>
      <c r="F204" s="179"/>
      <c r="G204" s="179"/>
    </row>
    <row r="205" spans="1:7" ht="12.75">
      <c r="A205" s="179"/>
      <c r="B205" s="179"/>
      <c r="C205" s="179"/>
      <c r="D205" s="179"/>
      <c r="E205" s="186"/>
      <c r="F205" s="179"/>
      <c r="G205" s="179"/>
    </row>
    <row r="206" spans="1:7" ht="12.75">
      <c r="A206" s="179"/>
      <c r="B206" s="179"/>
      <c r="C206" s="179"/>
      <c r="D206" s="179"/>
      <c r="E206" s="186"/>
      <c r="F206" s="179"/>
      <c r="G206" s="179"/>
    </row>
    <row r="207" spans="1:7" ht="12.75">
      <c r="A207" s="179"/>
      <c r="B207" s="179"/>
      <c r="C207" s="179"/>
      <c r="D207" s="179"/>
      <c r="E207" s="186"/>
      <c r="F207" s="179"/>
      <c r="G207" s="179"/>
    </row>
  </sheetData>
  <sheetProtection/>
  <mergeCells count="42">
    <mergeCell ref="C12:D12"/>
    <mergeCell ref="C15:D15"/>
    <mergeCell ref="C16:D16"/>
    <mergeCell ref="C19:D19"/>
    <mergeCell ref="A1:G1"/>
    <mergeCell ref="A3:B3"/>
    <mergeCell ref="A4:B4"/>
    <mergeCell ref="E4:G4"/>
    <mergeCell ref="C3:D3"/>
    <mergeCell ref="C29:D29"/>
    <mergeCell ref="C31:D31"/>
    <mergeCell ref="C34:D34"/>
    <mergeCell ref="C38:D38"/>
    <mergeCell ref="C21:D21"/>
    <mergeCell ref="C23:D23"/>
    <mergeCell ref="C25:D25"/>
    <mergeCell ref="C27:D27"/>
    <mergeCell ref="C42:D42"/>
    <mergeCell ref="C44:D44"/>
    <mergeCell ref="C69:D69"/>
    <mergeCell ref="C72:D72"/>
    <mergeCell ref="C46:D46"/>
    <mergeCell ref="C48:D48"/>
    <mergeCell ref="C74:D74"/>
    <mergeCell ref="C50:D50"/>
    <mergeCell ref="C53:D53"/>
    <mergeCell ref="C57:D57"/>
    <mergeCell ref="C59:D59"/>
    <mergeCell ref="C60:D60"/>
    <mergeCell ref="C61:D61"/>
    <mergeCell ref="C65:D65"/>
    <mergeCell ref="C92:D92"/>
    <mergeCell ref="C97:D97"/>
    <mergeCell ref="C99:D99"/>
    <mergeCell ref="C78:D78"/>
    <mergeCell ref="C80:D80"/>
    <mergeCell ref="C82:D82"/>
    <mergeCell ref="C84:D84"/>
    <mergeCell ref="C120:D120"/>
    <mergeCell ref="C103:D103"/>
    <mergeCell ref="C113:D113"/>
    <mergeCell ref="C115:D115"/>
  </mergeCells>
  <printOptions/>
  <pageMargins left="0.5905511811023623" right="0.3937007874015748" top="0.5905511811023623" bottom="0.79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  <rowBreaks count="2" manualBreakCount="2">
    <brk id="54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Hedvika Psotová</cp:lastModifiedBy>
  <cp:lastPrinted>2011-05-03T13:33:26Z</cp:lastPrinted>
  <dcterms:created xsi:type="dcterms:W3CDTF">2011-03-05T12:42:08Z</dcterms:created>
  <dcterms:modified xsi:type="dcterms:W3CDTF">2011-05-03T13:34:23Z</dcterms:modified>
  <cp:category/>
  <cp:version/>
  <cp:contentType/>
  <cp:contentStatus/>
</cp:coreProperties>
</file>