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80" windowHeight="1170" activeTab="0"/>
  </bookViews>
  <sheets>
    <sheet name="Rekapitulace stavby" sheetId="1" r:id="rId1"/>
    <sheet name="SO 00 - Vedlejší náklady" sheetId="2" r:id="rId2"/>
    <sheet name="SO 01 - Zkapacitnění kory..." sheetId="3" r:id="rId3"/>
    <sheet name="SO 02 - Pročištění a proh..." sheetId="4" r:id="rId4"/>
    <sheet name="Pokyny pro vyplnění" sheetId="5" r:id="rId5"/>
  </sheets>
  <definedNames>
    <definedName name="_xlnm._FilterDatabase" localSheetId="1" hidden="1">'SO 00 - Vedlejší náklady'!$C$77:$K$77</definedName>
    <definedName name="_xlnm._FilterDatabase" localSheetId="2" hidden="1">'SO 01 - Zkapacitnění kory...'!$C$82:$K$82</definedName>
    <definedName name="_xlnm._FilterDatabase" localSheetId="3" hidden="1">'SO 02 - Pročištění a proh...'!$C$82:$K$82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1">'SO 00 - Vedlejší náklady'!$C$4:$J$36,'SO 00 - Vedlejší náklady'!$C$42:$J$59,'SO 00 - Vedlejší náklady'!$C$65:$K$122</definedName>
    <definedName name="_xlnm.Print_Area" localSheetId="2">'SO 01 - Zkapacitnění kory...'!$C$4:$J$36,'SO 01 - Zkapacitnění kory...'!$C$42:$J$64,'SO 01 - Zkapacitnění kory...'!$C$70:$K$257</definedName>
    <definedName name="_xlnm.Print_Area" localSheetId="3">'SO 02 - Pročištění a proh...'!$C$4:$J$36,'SO 02 - Pročištění a proh...'!$C$42:$J$64,'SO 02 - Pročištění a proh...'!$C$70:$K$162</definedName>
    <definedName name="_xlnm.Print_Titles" localSheetId="0">'Rekapitulace stavby'!$49:$49</definedName>
    <definedName name="_xlnm.Print_Titles" localSheetId="1">'SO 00 - Vedlejší náklady'!$77:$77</definedName>
    <definedName name="_xlnm.Print_Titles" localSheetId="2">'SO 01 - Zkapacitnění kory...'!$82:$82</definedName>
    <definedName name="_xlnm.Print_Titles" localSheetId="3">'SO 02 - Pročištění a proh...'!$82:$82</definedName>
  </definedNames>
  <calcPr fullCalcOnLoad="1"/>
</workbook>
</file>

<file path=xl/sharedStrings.xml><?xml version="1.0" encoding="utf-8"?>
<sst xmlns="http://schemas.openxmlformats.org/spreadsheetml/2006/main" count="3970" uniqueCount="830">
  <si>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</si>
  <si>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</si>
  <si>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</si>
  <si>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</si>
  <si>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</si>
  <si>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</si>
  <si>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</si>
  <si>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</si>
  <si>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</si>
  <si>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</si>
  <si>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</si>
  <si>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</si>
  <si>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</si>
  <si>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</si>
  <si>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</si>
  <si>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</si>
  <si>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</si>
  <si>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</si>
  <si>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</si>
  <si>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</si>
  <si>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</si>
  <si>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</si>
  <si>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</si>
  <si>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</si>
  <si>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</si>
  <si>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</si>
  <si>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</si>
  <si>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</si>
  <si>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</si>
  <si>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</si>
  <si>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</si>
  <si>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</si>
  <si>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</si>
  <si>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</si>
  <si>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</si>
  <si>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</si>
  <si>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</si>
  <si>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</si>
  <si>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</si>
  <si>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</si>
  <si>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</si>
  <si>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</si>
  <si>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</si>
  <si>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</si>
  <si>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</si>
  <si>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</si>
  <si>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</si>
  <si>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</si>
  <si>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</si>
  <si>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</si>
  <si>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</si>
  <si>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</si>
  <si>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</si>
  <si>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</si>
  <si>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</si>
  <si>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</si>
  <si>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</si>
  <si>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</si>
  <si>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</si>
  <si>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</si>
  <si>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</si>
  <si>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</si>
  <si>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</si>
  <si>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</si>
  <si>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</si>
  <si>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</si>
  <si>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</si>
  <si>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</si>
  <si>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</si>
  <si>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</si>
  <si>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</si>
  <si>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</si>
  <si>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</si>
  <si>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</si>
  <si>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</si>
  <si>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</si>
  <si>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</si>
  <si>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</si>
  <si>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</si>
  <si>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</si>
  <si>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</si>
  <si>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</si>
  <si>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</si>
  <si>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</si>
  <si>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</si>
  <si>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</si>
  <si>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</si>
  <si>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</si>
  <si>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</si>
  <si>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</si>
  <si>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</si>
  <si>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</si>
  <si>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</si>
  <si>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</si>
  <si>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</si>
  <si>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</si>
  <si>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</si>
  <si>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</si>
  <si>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</si>
  <si>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</si>
  <si>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</si>
  <si>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</si>
  <si>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</si>
  <si>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</si>
  <si>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</si>
  <si>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</si>
  <si>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</si>
  <si>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</si>
  <si>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</si>
  <si>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</si>
  <si>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</si>
  <si>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</si>
  <si>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</si>
  <si>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</si>
  <si>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</si>
  <si>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</si>
  <si>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</si>
  <si>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</si>
  <si>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</si>
  <si>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</si>
  <si>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</si>
  <si>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</si>
  <si>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</si>
  <si>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</si>
  <si>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</si>
  <si>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</si>
  <si>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</si>
  <si>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</si>
  <si>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</si>
  <si>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</si>
  <si>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</si>
  <si>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</si>
  <si>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</si>
  <si>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</si>
  <si>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</si>
  <si>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</si>
  <si>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</si>
  <si>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</si>
  <si>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</si>
  <si>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{eb2f44d3-cd81-4b70-b5ec-8f87bfd143d7}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</si>
  <si>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</si>
  <si>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</si>
  <si>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</si>
  <si>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</si>
  <si>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</si>
  <si>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</si>
  <si>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</si>
  <si>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</si>
  <si>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14_058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</si>
  <si>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</si>
  <si>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</si>
  <si>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Zkapacitnění koryta Dětmarovické Mlýnky v úseku ř. km 2,765 - 5,177</t>
  </si>
  <si>
    <t>0.1</t>
  </si>
  <si>
    <t>KSO:</t>
  </si>
  <si>
    <t/>
  </si>
  <si>
    <t>CC-CZ:</t>
  </si>
  <si>
    <t>1</t>
  </si>
  <si>
    <t>Místo:</t>
  </si>
  <si>
    <t xml:space="preserve"> </t>
  </si>
  <si>
    <t>Datum:</t>
  </si>
  <si>
    <t>5.11.2015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</si>
  <si>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</si>
  <si>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</si>
  <si>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</si>
  <si>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</si>
  <si>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</si>
  <si>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</si>
  <si>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</si>
  <si>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</si>
  <si>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</si>
  <si>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</si>
  <si>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</si>
  <si>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</si>
  <si>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</si>
  <si>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</si>
  <si>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</si>
  <si>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</si>
  <si>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</si>
  <si>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</si>
  <si>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</si>
  <si>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</si>
  <si>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</si>
  <si>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</si>
  <si>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</si>
  <si>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</si>
  <si>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</si>
  <si>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</si>
  <si>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</si>
  <si>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</si>
  <si>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</si>
  <si>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</si>
  <si>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</si>
  <si>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</si>
  <si>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</si>
  <si>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</si>
  <si>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</si>
  <si>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</si>
  <si>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</si>
  <si>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</si>
  <si>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</si>
  <si>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</si>
  <si>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</si>
  <si>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</si>
  <si>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</si>
  <si>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</si>
  <si>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</si>
  <si>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</si>
  <si>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</si>
  <si>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</si>
  <si>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</t>
  </si>
  <si>
    <t>Vedlejší náklady</t>
  </si>
  <si>
    <t>VON</t>
  </si>
  <si>
    <t>{90676adf-5209-4499-9e05-9e088df8bcfb}</t>
  </si>
  <si>
    <t>2</t>
  </si>
  <si>
    <t>SO 01</t>
  </si>
  <si>
    <t>Zkapacitnění koryta Dětmarovické Mlýnky v km 2,765 - 3,850</t>
  </si>
  <si>
    <t>STA</t>
  </si>
  <si>
    <t>{80b7e63b-95b4-4dca-9d0c-c42839a47de8}</t>
  </si>
  <si>
    <t>SO 02</t>
  </si>
  <si>
    <t>Pročištění a prohrábka dna bezejmenného přítoku v km 0,000 - 0,385</t>
  </si>
  <si>
    <t>{6951dbad-14a6-4239-a4b0-dee9a42436d1}</t>
  </si>
  <si>
    <t>Zpět na list:</t>
  </si>
  <si>
    <t>KRYCÍ LIST SOUPISU</t>
  </si>
  <si>
    <t>Objekt:</t>
  </si>
  <si>
    <t>SO 00 -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</si>
  <si>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</si>
  <si>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</si>
  <si>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</si>
  <si>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</si>
  <si>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</si>
  <si>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</si>
  <si>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</si>
  <si>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</si>
  <si>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</si>
  <si>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</si>
  <si>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</si>
  <si>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</si>
  <si>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</si>
  <si>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</si>
  <si>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</si>
  <si>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</si>
  <si>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</si>
  <si>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</si>
  <si>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</si>
  <si>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</si>
  <si>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</si>
  <si>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</si>
  <si>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</si>
  <si>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</si>
  <si>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</si>
  <si>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VRN9</t>
  </si>
  <si>
    <t>Ostatní náklady</t>
  </si>
  <si>
    <t>K</t>
  </si>
  <si>
    <t>09_R_01</t>
  </si>
  <si>
    <t>Funkce odpovědného geodeta po dobu realizace stavby</t>
  </si>
  <si>
    <t>kpl.</t>
  </si>
  <si>
    <t>1024</t>
  </si>
  <si>
    <t>89136951</t>
  </si>
  <si>
    <t>P</t>
  </si>
  <si>
    <t>Poznámka k položce:
Funkce odpovědného geodeta po dobu realizace stavby, a geodetické vytyčení stavby vč. vypracování protokolu o vytýčení stavby před zahájením prací a v průběhu provádění stavby a dále provádění průběžných kontrolních měření stavebních objektů během provádění stavby.</t>
  </si>
  <si>
    <t>09_R_03</t>
  </si>
  <si>
    <t>Aktualizace vyjádření k existenci sítí</t>
  </si>
  <si>
    <t>2005326055</t>
  </si>
  <si>
    <t>Poznámka k položce:
Aktualizace vyjádření k existenci sítí, jejich vytýčení, označení a ochrana stávajících inženýrských sítí a zařízení v obvodu staveniště, toto vytýčení, včetně zaměření, bude před zahájením stavebních prací předáno objednateli v tištěné a digitální formě, a respektování ochranných pásem inženýrských sítí dle příslušných norem a vyhlášek a údajů jejich majetkových správců.</t>
  </si>
  <si>
    <t>3</t>
  </si>
  <si>
    <t>09_R_04</t>
  </si>
  <si>
    <t>Prokazatelné oznámení zahájení prací</t>
  </si>
  <si>
    <t>799966460</t>
  </si>
  <si>
    <t>Poznámka k položce:
Prokazatelné oznámení zahájení prací dotčeným orgánům a organizacím a vlastníkům nemovitostí (doklad o oznámení bude předán objednateli nejpozději do 1 týdne od oznámení) a dodržování dohodnutých podmínek sjednaných objednatelem v souhlasech, budoucích smlouvách, či jiných smlouvách.</t>
  </si>
  <si>
    <t>4</t>
  </si>
  <si>
    <t>09_R_05</t>
  </si>
  <si>
    <t>Zajištění vytýčení obvodu staveniště</t>
  </si>
  <si>
    <t>1627422953</t>
  </si>
  <si>
    <t>09_R_06</t>
  </si>
  <si>
    <t>Zařízení staveniště</t>
  </si>
  <si>
    <t>1411744667</t>
  </si>
  <si>
    <t>Poznámka k položce:
Zařízení staveniště a zajištění případného stavebního povolení (ohlášení) pro zařízení staveniště včetně všech nákladů spojených s jeho zřízením, vybavením, provozem a napojením na inženýrské sítě, zřízení a projednání potřebných ploch pro zařízení staveniště, skládky materiálu, mezideponie, apod. K uvedeným činnostem zajistí zhotovitel potvrzené protokoly, zajištění skrývky ornice pod zařízením staveniště a uvedení do původního stavu po stavbě.</t>
  </si>
  <si>
    <t>6</t>
  </si>
  <si>
    <t>09_R_07</t>
  </si>
  <si>
    <t>Fotodokumentace stavu dotčených pozemků</t>
  </si>
  <si>
    <t>-1838495166</t>
  </si>
  <si>
    <t>Poznámka k položce:
Fotodokumentace stavu dotčených pozemků dočasného záboru před zahájením realizace díla (tato bude předána objednateli nejpozději do 1 týdne od předání staveniště) a fotodokumentace stavu dotčených pozemků dočasného záboru po dokončení díla (tato bude odevzdána při přejímce díla).</t>
  </si>
  <si>
    <t>7</t>
  </si>
  <si>
    <t>09_R_08</t>
  </si>
  <si>
    <t>Fotodokumentace postupu prací a měsíční zpráva</t>
  </si>
  <si>
    <t>1408846891</t>
  </si>
  <si>
    <t>Poznámka k položce:
Fotodokumentace postupu prací během provádění díla s popisem pracovního postupu, lokalizací a uvedením data pořízení; měsíční zpráva s popisem pracovního postupu prací. Tyto podklady budou objednateli dokládány měsíčně ke každé fakturaci, a to jak v tištěné, tak i digitální podobě.</t>
  </si>
  <si>
    <t>8</t>
  </si>
  <si>
    <t>09_R_09</t>
  </si>
  <si>
    <t>Zajištění dočasných záborů, zvláštního užívání komunikací, údržba, dopravní značení</t>
  </si>
  <si>
    <t>-224514111</t>
  </si>
  <si>
    <t xml:space="preserve">Poznámka k položce:
Zajištění veškerých dočasných záborů potřebných pro realizaci stavby; povolení k zásahům do komunikací, veřejných ploch včetně úhrady vyměřených poplatků; souhlasu (rozhodnutí) ke zvláštnímu užívání veřejného prostranství a komunikací dle platných předpisů; přístupových komunikací ke staveništi včetně jejich údržby po dobu stavby a oprav po dokončení stavby; zabezpečení dočasného dopravního značení dle platných právních předpisů; a požadavků správce komunikace a dopravního inspektorátu, a to v prostoru staveniště a na objízdných trasách. </t>
  </si>
  <si>
    <t>9</t>
  </si>
  <si>
    <t>09_R_10</t>
  </si>
  <si>
    <t>Pasportizace okolních komunikací a objektů, monitoring studní, ochrana proti prašnosti a hluku</t>
  </si>
  <si>
    <t>566426757</t>
  </si>
  <si>
    <t>Poznámka k položce:
Pasportizace (včetně fotodokumentace) okolních komunikací a objektů, které mohou být ovlivněny stavební činností zhotovitele, a objektů v blízkosti komunikace na objízdných trasách, které mohou být poškozeny zvýšenou dopravou (stavby, oplocení, chodníky,…) a stavu komunikací v obcích na objízdných trasách. Tato pasportizace bude předána objednateli nejpozději do 1 týdne od předání staveniště. Obdobně bude provedena pasportizace na konci stavby po ukončení stavebních prací a zrušení objízdných tras. Tato pasportizace bude odevzdána při přejímce stavby.</t>
  </si>
  <si>
    <t>09_R_11</t>
  </si>
  <si>
    <t>Udržování stavbou dotčených veřejných komunikací v čistotě a jejich uvedení do původního stavu, opatření proti šíření prašnosti a nadměrného hluku</t>
  </si>
  <si>
    <t>-2112527394</t>
  </si>
  <si>
    <t>11</t>
  </si>
  <si>
    <t>09_R_12</t>
  </si>
  <si>
    <t>Kontrolní systém pro zamezení znečištění vod vlivem stavebních prací</t>
  </si>
  <si>
    <t>-377118480</t>
  </si>
  <si>
    <t>Poznámka k položce:
Kontrolní systém pro zjišťování případného úniku závadných látek na staveništi, dodržování opatření k zamezení znečištění podzemních a povrchových vod vlivem stavebních prací, zvláště pak úniku ropných látek do půdy a vody po celou dobu provádění stavby, zodpovědnost za znečištění způsobené stavební činností jde k tíži zhotovitele.</t>
  </si>
  <si>
    <t>12</t>
  </si>
  <si>
    <t>09_R_13</t>
  </si>
  <si>
    <t>Provedení opatření k dočasné ochraně vzrostlých stromů, které by mohly být činností na stavbě ohroženy</t>
  </si>
  <si>
    <t>1345111004</t>
  </si>
  <si>
    <t>13</t>
  </si>
  <si>
    <t>09_R_14</t>
  </si>
  <si>
    <t>Zajištění slovení a transferu vodních živočichů odborně způsobilou osobou v upravované části toku</t>
  </si>
  <si>
    <t>1009717504</t>
  </si>
  <si>
    <t>14</t>
  </si>
  <si>
    <t>09_R_15</t>
  </si>
  <si>
    <t>Zajištění havarijního plánu</t>
  </si>
  <si>
    <t>811380483</t>
  </si>
  <si>
    <t>Poznámka k položce:
Zajištění havarijního plánu stavby podle § 39 odst. 2, písm. a) zákona č. 254/2001 Sb., o vodách a o změně některých zákonů (vodní zákon), ve znění pozdějších předpisů, po dobu výstavby s potvrzením příslušného úřadu, je - li potvrzení příslušným úřadem vyžadováno; plán bude zajištěn před zahájením stavebních prací.</t>
  </si>
  <si>
    <t>09_R_16</t>
  </si>
  <si>
    <t>Zajištění povodňového plánu</t>
  </si>
  <si>
    <t>-786129367</t>
  </si>
  <si>
    <t>Poznámka k položce:
Zajištění povodňového plánu stavby podle § 71 zákona č. 254/2001 Sb., o vodách a o změně některých zákonů (vodní zákon), ve znění pozdějších předpisů.</t>
  </si>
  <si>
    <t>16</t>
  </si>
  <si>
    <t>09_R_18</t>
  </si>
  <si>
    <t>Evidence a likvidace odpadů</t>
  </si>
  <si>
    <t>-1492283179</t>
  </si>
  <si>
    <t>Poznámka k položce:
Evidence a likvidaci odpadů v rozsahu stanoveném zák. č. 185/2001 Sb., o odpadech a o změně některých dalších zákonů, ve znění pozdějších předpisů, zhotovitel předá objednateli doklady o likvidaci veškerých odpadů – z dokladů bude patrný původ, způsob likvidace odpadu a jeho množství.</t>
  </si>
  <si>
    <t>17</t>
  </si>
  <si>
    <t>09_R_23</t>
  </si>
  <si>
    <t>Součinnost při výkonu koordinátora bezpečnosti práce</t>
  </si>
  <si>
    <t>-625821400</t>
  </si>
  <si>
    <t>Poznámka k položce:
Součinnost při výkonu koordinátora bezpečnosti práce v rozsahu dle zákona č. 309/2006 Sb., zajištění dalších podmínek bezpečnosti a ochrany zdraví při práci a dodržování všech platných předpisů v oblasti bezpečnosti práce.</t>
  </si>
  <si>
    <t>18</t>
  </si>
  <si>
    <t>09_R_24</t>
  </si>
  <si>
    <t>Zajištění údržby provedených prací během výstavby</t>
  </si>
  <si>
    <t>382882171</t>
  </si>
  <si>
    <t>19</t>
  </si>
  <si>
    <t>09_R_25</t>
  </si>
  <si>
    <t>Geodetické zaměření skutečného provedení</t>
  </si>
  <si>
    <t>-1230702307</t>
  </si>
  <si>
    <t>Poznámka k položce:
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</t>
  </si>
  <si>
    <t>20</t>
  </si>
  <si>
    <t>09_R_26</t>
  </si>
  <si>
    <t>Dokumentace skutečného provedení v tištěné podobě</t>
  </si>
  <si>
    <t>1273869968</t>
  </si>
  <si>
    <t>Poznámka k položce:
Čtyři vyhotovení dokumentace skutečného provedení stavby v tištěné podobě dle předpisu č. 499/2006 Sb., vyhlášky o dokumentaci staveb, v platném znění .</t>
  </si>
  <si>
    <t>09_R_27</t>
  </si>
  <si>
    <t>Dokumentace skutečného provedení v elektronické podobě</t>
  </si>
  <si>
    <t>585991148</t>
  </si>
  <si>
    <t>Poznámka k položce:
Tři vyhotovení dokumentace skutečného provedení stavby v elektronické podobě (formát DWG  a PDF) dle předpisu č. 499/2006 Sb., vyhlášky o dokumentaci staveb, v platném znění.</t>
  </si>
  <si>
    <t>22</t>
  </si>
  <si>
    <t>09_R_29</t>
  </si>
  <si>
    <t>Uvedení dočasně užívaných ploch do původního stavu a jejich protokolární předání vlastníkům (potvrzení podpisem vlastníka)</t>
  </si>
  <si>
    <t>1965718027</t>
  </si>
  <si>
    <t>23</t>
  </si>
  <si>
    <t>09_R_32</t>
  </si>
  <si>
    <t>Součinnost se stavebními úřady v době provádění stavby a v řízeních o užívání dokončené stavby, případně o vydání souhlasu s užíváním stavby</t>
  </si>
  <si>
    <t>-590048644</t>
  </si>
  <si>
    <t>24</t>
  </si>
  <si>
    <t>09_R_33</t>
  </si>
  <si>
    <t>Zajištění řádného předání díla objednateli, včetně všech dokladů a náležitostí</t>
  </si>
  <si>
    <t>394062218</t>
  </si>
  <si>
    <t>Poznámka k položce:
Zajištění řádného předání díla objednateli včetně všech dokladů a náležitostí umožňujících získání souhlasu s užíváním stavby; zhotovitel zodpovídá za splnění všech podmínek sdělení a za získání všech dokladů požadovaných ve sdělení a všech dalších vyjádřeních se sdělením souvisejících; předáním díla není zhotovitel zbaven povinnosti doklady na výzvu objednatele doplnit.</t>
  </si>
  <si>
    <t>25</t>
  </si>
  <si>
    <t>09_R_34</t>
  </si>
  <si>
    <t>Pojištění stavby</t>
  </si>
  <si>
    <t>-1203246598</t>
  </si>
  <si>
    <t>SO 01 - Zkapacitnění koryta Dětmarovické Mlýnky v km 2,765 - 3,850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</si>
  <si>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</si>
  <si>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</si>
  <si>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</si>
  <si>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</si>
  <si>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</si>
  <si>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</si>
  <si>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</si>
  <si>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HSV</t>
  </si>
  <si>
    <t>Práce a dodávky HSV</t>
  </si>
  <si>
    <t>Zemní práce</t>
  </si>
  <si>
    <t>11_R_001</t>
  </si>
  <si>
    <t>Likvidace dřevních zbytků a pařezů</t>
  </si>
  <si>
    <t>-312101432</t>
  </si>
  <si>
    <t xml:space="preserve">Poznámka k položce:
Kompletní likvidace dřevních zbytků, zejména pařezů, v souladu se zákonem o odpadechč. 185/2001 Sb. V rámci stavby bude odstraněno 70 m2 keřového porostu a pokáceno 100 ks stromů o průměru kmene do 30 cm, Součástí položky jsou přesuny na staveništi, doprava, potřebná manipulace a poplatky za uložení na skládku.  Připouští se i jiné využití podle možností dodavatele, v souladu s platnou legislativou. </t>
  </si>
  <si>
    <t>111201101</t>
  </si>
  <si>
    <t>Odstranění křovin a stromů průměru kmene do 100 mm i s kořeny z celkové plochy do 1000 m2</t>
  </si>
  <si>
    <t>m2</t>
  </si>
  <si>
    <t>CS ÚRS 2015 01</t>
  </si>
  <si>
    <t>1693298190</t>
  </si>
  <si>
    <t>VV</t>
  </si>
  <si>
    <t>70  "dle inventarizace zeleně"</t>
  </si>
  <si>
    <t>111251111</t>
  </si>
  <si>
    <t>Drcení ořezaných větví D do 100 mm s odvozem do 20 km</t>
  </si>
  <si>
    <t>m3</t>
  </si>
  <si>
    <t>275138577</t>
  </si>
  <si>
    <t xml:space="preserve">70*0,01+100*0,1  "uvažováno 0,01 m3 štěpky/1m2 keřů a 0,1 m3 štěpky/1 ks stromu" </t>
  </si>
  <si>
    <t xml:space="preserve">100*0,02  "ořezané větve z ponechaných dřevin podél koryta - uvažováno 0,02 m3 štěpky/1 ks stromu" </t>
  </si>
  <si>
    <t>Součet</t>
  </si>
  <si>
    <t>112101101</t>
  </si>
  <si>
    <t>Kácení stromů listnatých D kmene do 300 mm</t>
  </si>
  <si>
    <t>kus</t>
  </si>
  <si>
    <t>2143100286</t>
  </si>
  <si>
    <t>100  "dle inventarizace zeleně"</t>
  </si>
  <si>
    <t>112201101</t>
  </si>
  <si>
    <t>Odstranění pařezů D do 300 mm</t>
  </si>
  <si>
    <t>185196814</t>
  </si>
  <si>
    <t>114203103</t>
  </si>
  <si>
    <t>Rozebrání dlažeb z lomového kamene nebo betonových tvárnic do cementové malty</t>
  </si>
  <si>
    <t>855751552</t>
  </si>
  <si>
    <t>3*40*0,3  "rozebrání stávajících dlažeb a opevnění pod mosty - odhad 40m2/1most"</t>
  </si>
  <si>
    <t>114203202</t>
  </si>
  <si>
    <t>Očištění lomového kamene nebo betonových tvárnic od malty</t>
  </si>
  <si>
    <t>-624300189</t>
  </si>
  <si>
    <t>Poznámka k položce:
Očištění stávajících žulových balvanů na přelivu snižovaného stupně.</t>
  </si>
  <si>
    <t>8,5*0,5*0,5  "odhad - dl. přelivné hrany*š.*tl. balvanů"</t>
  </si>
  <si>
    <t>11_R_002</t>
  </si>
  <si>
    <t>Převádění vody potrubím a čerpání vody po dobu stavby</t>
  </si>
  <si>
    <t>249056689</t>
  </si>
  <si>
    <t xml:space="preserve">Poznámka k položce:
Zahrnuje veškeré činnosti a materiál spojený s převáděním průtoku vody po dobu stavby, např. hrázkování, převádění potrubím, čerpání, výkopové práce, pomocné konstrukce apod. 
Předpokládá se převádění vody v korytě potrubím do DN 800 na délce 159 m (19+10+30+10+20+31+10+29), převádění vody v přesypaném příkopu (na PB nad stupněm) DN 500 na délce 35,5 m (30,5+5), dále čerpání vody z vývaru stupně po dobu 10 dní a případné čerpání vody z jímek při realizaci dlažeb apod. 
</t>
  </si>
  <si>
    <t>120901123</t>
  </si>
  <si>
    <t>Bourání zdiva z ŽB nebo předpjatého betonu v odkopávkách nebo prokopávkách ručně</t>
  </si>
  <si>
    <t>1491691315</t>
  </si>
  <si>
    <t>Poznámka k položce:
Rozbití odřezané ŽB k-ce snižovaného stupně, oddělení kamenných přelivných bloků, naložení suti na dopravní prostředek.</t>
  </si>
  <si>
    <t>8,5*(1,3-0,5)  "plocha příčného řezu*(šířka stupně-šířka kamenných kvádrů)"</t>
  </si>
  <si>
    <t>12_R_001</t>
  </si>
  <si>
    <t>Vykopávky pro koryta vodotečí, vč. přesunu zeminy v korytě a naložení</t>
  </si>
  <si>
    <t>-597987303</t>
  </si>
  <si>
    <t xml:space="preserve">Poznámka k položce:
Obsahuje veškeré vykopávky, odkopávky a zářezy v korytě pro jakoukoliv třídu zeminy, s vysvahováním a urovnáním povrchu do předepsaného tvaru, vodorovný přesun zeminy v korytě na vzd. do 100 m, svislé přemístění (naložení) materiálu z koryta na dopravní prostředek. </t>
  </si>
  <si>
    <t xml:space="preserve">4374  "celkové výkopy při profilování koryta - dle výpočtů výměr" </t>
  </si>
  <si>
    <t>35  "vykopávky u snižovaného stupně v km 2,765 - dle výpočtu výměr"</t>
  </si>
  <si>
    <t>-10  "vykopávky ručně v blízkosti inženýrských sítí"</t>
  </si>
  <si>
    <t>132101101</t>
  </si>
  <si>
    <t>Hloubení rýh šířky do 600 mm v hornině tř. 1 a 2 objemu do 100 m3</t>
  </si>
  <si>
    <t>247240246</t>
  </si>
  <si>
    <t>5*10*0,5*0,6  "odvodňovací rýhy - počet*délka*šířka*hloubka"</t>
  </si>
  <si>
    <t>132132201</t>
  </si>
  <si>
    <t>Hloubení rýh do 10 m3 ručně šířky do 2 m v soudržné hornině tř. 1 a 2 při překopech inž sítí</t>
  </si>
  <si>
    <t>-1014810285</t>
  </si>
  <si>
    <t>10  "ruční odkopání v blízkosti inženýrských sítí - odhad"</t>
  </si>
  <si>
    <t>161101152</t>
  </si>
  <si>
    <t>Svislé přemístění výkopku z horniny tř. 5 až 7 hl výkopu do 4 m</t>
  </si>
  <si>
    <t>2103925366</t>
  </si>
  <si>
    <t>6,8  "odbouraná ŽB k-ce stupně"</t>
  </si>
  <si>
    <t>162201102</t>
  </si>
  <si>
    <t>Vodorovné přemístění do 50 m výkopku/sypaniny z horniny tř. 1 až 4</t>
  </si>
  <si>
    <t>-51710215</t>
  </si>
  <si>
    <t xml:space="preserve">45  "přemístění zeminy pro zásypy bez mezideponie z nejbližšího výkopu" </t>
  </si>
  <si>
    <t>162301411</t>
  </si>
  <si>
    <t>Vodorovné přemístění kmenů stromů listnatých do 5 km D kmene do 300 mm</t>
  </si>
  <si>
    <t>-1825492922</t>
  </si>
  <si>
    <t>162301901</t>
  </si>
  <si>
    <t>Příplatek k vodorovnému přemístění větví stromů listnatých D kmene do 300 mm ZKD 5 km</t>
  </si>
  <si>
    <t>-310275997</t>
  </si>
  <si>
    <t>100*4  "uvažováno celkové přemístění kmenů stromů do vzd. 25 km"</t>
  </si>
  <si>
    <t>162306111</t>
  </si>
  <si>
    <t>Vodorovné přemístění do 500 m bez naložení výkopku ze zemin schopných zúrodnění</t>
  </si>
  <si>
    <t>-1475945681</t>
  </si>
  <si>
    <t>5659*0,1*2  "objem pro zatravnění svahů koryta - uvažováno je přemístění na meziskládku a zpět v rámci staveniště"</t>
  </si>
  <si>
    <t>(41*0,4+63*0,05)*0,5*2  "zemina pro 50% výměnu původní zeminy při výsadbě stromů a keřů"</t>
  </si>
  <si>
    <t>(554+12)*0,1  "zemina pro SO 02 - převoz na meziskládku a poté na SO 02 - v rámci staveniště"</t>
  </si>
  <si>
    <t>0,05  "zaokrouhlení"</t>
  </si>
  <si>
    <t>167103101</t>
  </si>
  <si>
    <t>Nakládání výkopku ze zemin schopných zúrodnění</t>
  </si>
  <si>
    <t>1797773385</t>
  </si>
  <si>
    <t>Poznámka k položce:
Naložení zemin z mezideponií.</t>
  </si>
  <si>
    <t>1208/2</t>
  </si>
  <si>
    <t>17_R_001</t>
  </si>
  <si>
    <t>Likvidace přebytků zeminy</t>
  </si>
  <si>
    <t>1130181726</t>
  </si>
  <si>
    <t xml:space="preserve">Poznámka k položce:
Likvidace přebytků zeminy v souladu se zákonem o odpadech č. 185/2001 Sb. v platném znění. Součástí položky je doprava, potřebná manipulace se zeminou a poplatky za uložení zeminy. Předpokládá se odvoz na skládku ve vzd. do 15 km (např. Depos - Horní Suchá). Připouští se i jiný způsob likvidace přebytků zeminy, v souladu s platnou legislativou.  </t>
  </si>
  <si>
    <t>4399  "celkové výkopy"</t>
  </si>
  <si>
    <t>-80  "mínus zásypy"</t>
  </si>
  <si>
    <t>-65  "mínus zeminy pro násypy převezené pro využití v rámci SO 02"</t>
  </si>
  <si>
    <t>-604  "mínus zeminy schopné zúrodnění využité v rámci stavby (vč. 51,9 m3 pro SO 02)"</t>
  </si>
  <si>
    <t>17_R_002</t>
  </si>
  <si>
    <t>Likvidace stavební suti</t>
  </si>
  <si>
    <t>2132981529</t>
  </si>
  <si>
    <t xml:space="preserve">Poznámka k položce:
Likvidace stavební suti (zejména z bouraných betonových k-cí) v souladu se zákonem o odpadech č. 185/2001 Sb. v platném znění. Součástí položky je doprava, potřebná manipulace a poplatky za uložení na skládce. Předpokládá se odvoz na skládku ve vzd. do 15 km (např. Depos - Horní Suchá). Připouští se i jiný způsob likvidace suti, v souladu s platnou legislativou.  </t>
  </si>
  <si>
    <t>6,8  "suť z odbourané části stupně"</t>
  </si>
  <si>
    <t>36  "rozebraná dlažba a opevnění pod mosty"</t>
  </si>
  <si>
    <t>174101101</t>
  </si>
  <si>
    <t>Zásyp jam, šachet rýh nebo kolem objektů sypaninou se zhutněním</t>
  </si>
  <si>
    <t>433137556</t>
  </si>
  <si>
    <t>45  "zásypy v korytě - dle výpočtu výměr"</t>
  </si>
  <si>
    <t>35  "zásypy u odkopaného stupně - dle výpočtu výměr"</t>
  </si>
  <si>
    <t>181006121</t>
  </si>
  <si>
    <t>Rozprostření zemin tl vrstvy do 0,1 m schopných zúrodnění ve sklonu přes 1:5</t>
  </si>
  <si>
    <t>1888494362</t>
  </si>
  <si>
    <t>5659  "dle výpočtu výměr"</t>
  </si>
  <si>
    <t>181451123</t>
  </si>
  <si>
    <t>Založení lučního trávníku výsevem plochy přes 1000 m2 ve svahu do 1:1</t>
  </si>
  <si>
    <t>1786572398</t>
  </si>
  <si>
    <t>M</t>
  </si>
  <si>
    <t>005724740</t>
  </si>
  <si>
    <t>osivo směs travní krajinná - svahová</t>
  </si>
  <si>
    <t>kg</t>
  </si>
  <si>
    <t>-460889562</t>
  </si>
  <si>
    <t>Poznámka k položce:
Uvažováno 150 kg/1ha.</t>
  </si>
  <si>
    <t>5659*0.015 'Přepočtené koeficientem množství</t>
  </si>
  <si>
    <t>183105213</t>
  </si>
  <si>
    <t>Hloubení jamek s výměnou 50 % půdy zeminy tř 1 až 4 objem do 0,05 m3 ve svahu do 1:1</t>
  </si>
  <si>
    <t>1495995827</t>
  </si>
  <si>
    <t>63  "dle návrhu výsadby keřů"</t>
  </si>
  <si>
    <t>26</t>
  </si>
  <si>
    <t>605912550</t>
  </si>
  <si>
    <t>kůl vyvazovací dřevěný impregnovaný délka 250 cm průměr 8 cm</t>
  </si>
  <si>
    <t>-110301473</t>
  </si>
  <si>
    <t>41*3  "po 3 ks/1ks stromu"</t>
  </si>
  <si>
    <t>27</t>
  </si>
  <si>
    <t>183105215</t>
  </si>
  <si>
    <t>Hloubení jamek s výměnou 50 % půdy zeminy tř 1 až 4 objem do 0,4 m3 ve svahu do 1:1</t>
  </si>
  <si>
    <t>1041825493</t>
  </si>
  <si>
    <t>41  "dle návrhu výsadby stromů"</t>
  </si>
  <si>
    <t>28</t>
  </si>
  <si>
    <t>184102611</t>
  </si>
  <si>
    <t>Výsadba keře bez balu v do 1 m do jamky se zalitím ve svahu do 1:1</t>
  </si>
  <si>
    <t>-1291428746</t>
  </si>
  <si>
    <t>29</t>
  </si>
  <si>
    <t>184201131</t>
  </si>
  <si>
    <t>Výsadba stromu bez balu do jamky výška kmene do 1,8 m ve svahu do 1:1</t>
  </si>
  <si>
    <t>-79918465</t>
  </si>
  <si>
    <t>Poznámka k položce:
Obsahuje i montáž kůlů a spojovací materiál.</t>
  </si>
  <si>
    <t>30</t>
  </si>
  <si>
    <t>026_R_001</t>
  </si>
  <si>
    <t>stromky prostokořenné, bez balu, výška kmínku do 1,8 m - dle specifikace</t>
  </si>
  <si>
    <t>-985555081</t>
  </si>
  <si>
    <t>7  "vrba křehká"</t>
  </si>
  <si>
    <t>7  "vrba jíva"</t>
  </si>
  <si>
    <t>4  "olše lepkavá"</t>
  </si>
  <si>
    <t>4  "dub letní"</t>
  </si>
  <si>
    <t>2  "třešeň ptačí"</t>
  </si>
  <si>
    <t>5  "lípa malolistá"</t>
  </si>
  <si>
    <t>5  "javor mléč"</t>
  </si>
  <si>
    <t>3  "jeřáb ptačí"</t>
  </si>
  <si>
    <t>4  "střemcha obecná"</t>
  </si>
  <si>
    <t>31</t>
  </si>
  <si>
    <t>026_R_002</t>
  </si>
  <si>
    <t>keře prostokořenné, bez balu, výška do 1,0 m - dle specifikace</t>
  </si>
  <si>
    <t>-332383405</t>
  </si>
  <si>
    <t>5  "hloh obecný"</t>
  </si>
  <si>
    <t>14  "líska obecná"</t>
  </si>
  <si>
    <t>14  "bez černý"</t>
  </si>
  <si>
    <t>4  "kalina obecná"</t>
  </si>
  <si>
    <t>4  "brslen evropský"</t>
  </si>
  <si>
    <t>9  "svída krvavá"</t>
  </si>
  <si>
    <t>7  "trnka obecná"</t>
  </si>
  <si>
    <t>6  "růže šípková"</t>
  </si>
  <si>
    <t>32</t>
  </si>
  <si>
    <t>18_R_001</t>
  </si>
  <si>
    <t>Ošetřování vysazených dřevin ve skupinách v rovině a svahu do 1:5</t>
  </si>
  <si>
    <t>791248067</t>
  </si>
  <si>
    <t xml:space="preserve">Poznámka k položce:
Zahrnuje péči o vysazené dřeviny po dobu 2 let. Předpokládá se podle potřeby zálévání vodou, opravy a úpravy úvazů a kůlů, ošetřování kmene a větví (např. proti chorobám, škůdcům, okusu apod.) atd. Součástí položky je náhradní výsadba za nepřijaté kusy dřevin a jejich 2-leté ošetřování. </t>
  </si>
  <si>
    <t>33</t>
  </si>
  <si>
    <t>184818112</t>
  </si>
  <si>
    <t>Vyvětvení a tvarový ořez dřevin v do 5 m s odnesením odpadu do 200 m a spálením</t>
  </si>
  <si>
    <t>-1370155292</t>
  </si>
  <si>
    <t>100  "ořezání větví u 100 ks stávajících stromů podél koryta do výšky max. 3,0 m - větve budou drceny,viz položka 111251111"</t>
  </si>
  <si>
    <t>Zakládání</t>
  </si>
  <si>
    <t>34</t>
  </si>
  <si>
    <t>211531111</t>
  </si>
  <si>
    <t>Výplň odvodňovacích žeber nebo trativodů kamenivem hrubým drceným frakce 16 až 63 mm</t>
  </si>
  <si>
    <t>-1388091124</t>
  </si>
  <si>
    <t>15  "odvodňovací rýhy - v objemu hloubení rýh"</t>
  </si>
  <si>
    <t>35</t>
  </si>
  <si>
    <t>211971121</t>
  </si>
  <si>
    <t>Zřízení opláštění žeber nebo trativodů geotextilií v rýze nebo zářezu sklonu přes 1:2 š do 2,5 m</t>
  </si>
  <si>
    <t>866108496</t>
  </si>
  <si>
    <t>5*10*(0,6+0,5+0,6)  "odvodňovací rýhy - počet*délka*(hl.+š+hl.)"</t>
  </si>
  <si>
    <t>36</t>
  </si>
  <si>
    <t>693R_001</t>
  </si>
  <si>
    <t>geotextilie netkaná 150 g/m2 do š 8,8 m</t>
  </si>
  <si>
    <t>56219708</t>
  </si>
  <si>
    <t>85*1,3  "odvodňovací rýhy - plocha+30% rezerva na přesahy a prořez"</t>
  </si>
  <si>
    <t>37</t>
  </si>
  <si>
    <t>212755215</t>
  </si>
  <si>
    <t>Trativody z drenážních trubek plastových flexibilních D 130 mm bez lože</t>
  </si>
  <si>
    <t>m</t>
  </si>
  <si>
    <t>-1442394793</t>
  </si>
  <si>
    <t>5*10  "odvodňovací rýhy - počet*délka"</t>
  </si>
  <si>
    <t>38</t>
  </si>
  <si>
    <t>274315224</t>
  </si>
  <si>
    <t>Základové pasy z betonu prostého C 16/20</t>
  </si>
  <si>
    <t>885178846</t>
  </si>
  <si>
    <t>2,6*0,6*0,3*13  "příčné prahy na koncích kamenné dlažby do betonu ve dně - délka*šířka*výška*počet prahů"</t>
  </si>
  <si>
    <t>Svislé a kompletní konstrukce</t>
  </si>
  <si>
    <t>39</t>
  </si>
  <si>
    <t>32_R_001</t>
  </si>
  <si>
    <t>Osazení obkladního zdiva vodních staveb kvádrového objem nad 0,2 do 0,5 m3</t>
  </si>
  <si>
    <t>179475131</t>
  </si>
  <si>
    <t xml:space="preserve">Poznámka k položce:
Položka zahrnuje osazení stávajících (odbouraných a očištěných) žulových bloků na korunu přelivu. Obsahuje vyvrtání celkem 18 ks otvorů do  do hl. 0,25 m o prům. 30 mm, osazení ocelových trnů o prům 25 mm a délce 0,5 m, zalití chemickou kotvou, přípravu podkladní plochy na stupni, nanesení podkladní malty a přesné osazení balvanů (pomocí autojeřábu nebo pomocného kladkostroje) do nové přelivné hrany stupně. Součástí položky je i dodávka potřebných materiálů.  </t>
  </si>
  <si>
    <t>9*0,25  "9ks*objem jednotlivých kvádrů"</t>
  </si>
  <si>
    <t>40</t>
  </si>
  <si>
    <t>32_R_002</t>
  </si>
  <si>
    <t>Vyplnění spár mezi kamennými kvádry cementovou maltou s vyspárováním</t>
  </si>
  <si>
    <t>1852531442</t>
  </si>
  <si>
    <t>8*0,25  "počet spár*plocha spár"</t>
  </si>
  <si>
    <t>41</t>
  </si>
  <si>
    <t>321321116</t>
  </si>
  <si>
    <t>Konstrukce vodních staveb ze ŽB mrazuvzdorného tř. C 30/37 XF3</t>
  </si>
  <si>
    <t>1735640537</t>
  </si>
  <si>
    <t>4,7*(1,3-0,5)  "plocha příč. řezu* (š. k-ce mínus š. kamenných kvádrů)"</t>
  </si>
  <si>
    <t>0,240  "rezerva"</t>
  </si>
  <si>
    <t>42</t>
  </si>
  <si>
    <t>321351010</t>
  </si>
  <si>
    <t>Bednění konstrukcí vodních staveb rovinné - zřízení</t>
  </si>
  <si>
    <t>841703396</t>
  </si>
  <si>
    <t>4,7  "plocha příč. řezu - pouze na rubu stupně"</t>
  </si>
  <si>
    <t>3,0*0,8*2  "délka*šířka*počet stran - šikmá plocha přelivné plochy stupně- negativní bednění"</t>
  </si>
  <si>
    <t>0,5  "rezerva"</t>
  </si>
  <si>
    <t>43</t>
  </si>
  <si>
    <t>321352010</t>
  </si>
  <si>
    <t>Bednění konstrukcí vodních staveb rovinné - odstranění</t>
  </si>
  <si>
    <t>86006609</t>
  </si>
  <si>
    <t>44</t>
  </si>
  <si>
    <t>321366112</t>
  </si>
  <si>
    <t>Výztuž železobetonových konstrukcí vodních staveb z oceli 10 505 D do 32 mm</t>
  </si>
  <si>
    <t>t</t>
  </si>
  <si>
    <t>-1377679762</t>
  </si>
  <si>
    <t xml:space="preserve"> 18*0,5*3,85/1000  "počet*délka*hmotnost/mb - ocelové trny o prům. 25 mm a délce 0,5 m osazované mimo kamenné kvádry, do bet. k-ce stupně"</t>
  </si>
  <si>
    <t>45</t>
  </si>
  <si>
    <t>321368211</t>
  </si>
  <si>
    <t>Výztuž železobetonových konstrukcí vodních staveb ze svařovaných sítí</t>
  </si>
  <si>
    <t>-1164427830</t>
  </si>
  <si>
    <t>9,5*(0,5+0,7+0,5)*1,2*0,0044  "dl.přelivné hrany a boků*rozvinutá plocha + 20% přesahy a prořez*hmotnost 1m2 -  kari síto 6*6*100"</t>
  </si>
  <si>
    <t>46</t>
  </si>
  <si>
    <t>34_R_001</t>
  </si>
  <si>
    <t>Rozebrání a obnovení stávajících oplocení podél toku</t>
  </si>
  <si>
    <t>1646573315</t>
  </si>
  <si>
    <t xml:space="preserve">Poznámka k položce:
Zahrnuje šetrné rozebrání stávajících oplocení podél toku, v případě potřeby vč. sloupků, a dále zpětnou montáž a obnovení plotů. V případě, že nebude možné použít původní materiál, zahrnuje položka rovněž dodávku nového (totožného) materiálu. </t>
  </si>
  <si>
    <t>64  "cca v km 3,500"</t>
  </si>
  <si>
    <t>Vodorovné konstrukce</t>
  </si>
  <si>
    <t>47</t>
  </si>
  <si>
    <t>45_R_001</t>
  </si>
  <si>
    <t>Podklad pro dlažbu z betonu C16/20, vrstva tl. 150 mm</t>
  </si>
  <si>
    <t>-1372163978</t>
  </si>
  <si>
    <t>394  "dle výpočtu výměr"</t>
  </si>
  <si>
    <t>48</t>
  </si>
  <si>
    <t>462511370</t>
  </si>
  <si>
    <t>Zához z lomového kamene bez proštěrkování z terénu hmotnost nad 200 do 500 kg</t>
  </si>
  <si>
    <t>1317133077</t>
  </si>
  <si>
    <t>372  "dle výpočtu výměr"</t>
  </si>
  <si>
    <t>49</t>
  </si>
  <si>
    <t>462519003</t>
  </si>
  <si>
    <t>Příplatek za urovnání ploch záhozu z lomového kamene hmotnost nad 200 do 500 kg</t>
  </si>
  <si>
    <t>344170099</t>
  </si>
  <si>
    <t>597  "dle výpočtu výměr"</t>
  </si>
  <si>
    <t>50</t>
  </si>
  <si>
    <t>46_R_001</t>
  </si>
  <si>
    <t>Dlažba z lomového kamene na cementovou maltu s vyspárováním tl 150 mm</t>
  </si>
  <si>
    <t>2125042106</t>
  </si>
  <si>
    <t>51</t>
  </si>
  <si>
    <t>463212111</t>
  </si>
  <si>
    <t>Rovnanina z lomového kamene upraveného s vyklínováním spár úlomky kamene</t>
  </si>
  <si>
    <t>1544506493</t>
  </si>
  <si>
    <t>5*3*0,3  "odvodňovací rýhy - opevnění svahu pod vyústěním drenáží v rozsahu 3m2/1 vyústění při tl. rovnaniny 0,3 m"</t>
  </si>
  <si>
    <t>Ostatní konstrukce a práce, bourání</t>
  </si>
  <si>
    <t>52</t>
  </si>
  <si>
    <t>938902122</t>
  </si>
  <si>
    <t>Čištění ploch betonových konstrukcí tlakovou vodou</t>
  </si>
  <si>
    <t>CS ÚRS 2014 02</t>
  </si>
  <si>
    <t>937249381</t>
  </si>
  <si>
    <t>Poznámka k položce:
Předepsán je tlak vody min. 300 bar.</t>
  </si>
  <si>
    <t>30  "očištění ploch na rubu a líci odkopané bet. k-ce stupně"</t>
  </si>
  <si>
    <t>53</t>
  </si>
  <si>
    <t>94_R_001</t>
  </si>
  <si>
    <t>Příplatek za pomocné konstrukce a ztížené podmínky při úpravě stupně</t>
  </si>
  <si>
    <t>-349491605</t>
  </si>
  <si>
    <t xml:space="preserve">Poznámka k položce:
Obsahuje např. zřízení a odstranění lešení, přístupů, žebříků, pomocných konstrukcí pro převádění vody, hradící k-ce pro vyčerpání vývaru apod., vč. dodávky a likvidace materiálů. </t>
  </si>
  <si>
    <t>54</t>
  </si>
  <si>
    <t>953961118</t>
  </si>
  <si>
    <t>Kotvy chemickým tmelem M 30 hl 270 mm do betonu, ŽB nebo kamene s vyvrtáním otvoru</t>
  </si>
  <si>
    <t>-1267277612</t>
  </si>
  <si>
    <t>9*2 "9 ks kamene po 2 trny"</t>
  </si>
  <si>
    <t>18 "mimo kamenné bloky - trny do bet. konstrukce"</t>
  </si>
  <si>
    <t>55</t>
  </si>
  <si>
    <t>97_R_001</t>
  </si>
  <si>
    <t>Řezání ŽB kcí lanovou pilou</t>
  </si>
  <si>
    <t>-2040036760</t>
  </si>
  <si>
    <t>Poznámka k položce:
Odřezání ŽB k-ce jezu lanovou pilou (diamantovým lanem).</t>
  </si>
  <si>
    <t>10,8*1,3  "dl.*š."</t>
  </si>
  <si>
    <t>56</t>
  </si>
  <si>
    <t>978036141</t>
  </si>
  <si>
    <t>Otlučení cementových omítek vnějších ploch rozsahu do 30 %</t>
  </si>
  <si>
    <t>465344070</t>
  </si>
  <si>
    <t>10  "odhad povrchových ploch pro sanaci"</t>
  </si>
  <si>
    <t>57</t>
  </si>
  <si>
    <t>985311112</t>
  </si>
  <si>
    <t>Reprofilace stěn cementovými sanačními maltami tl 20 mm</t>
  </si>
  <si>
    <t>712526931</t>
  </si>
  <si>
    <t>10  "plocha pro sanaci"</t>
  </si>
  <si>
    <t>58</t>
  </si>
  <si>
    <t>985422233</t>
  </si>
  <si>
    <t>Injektáž trhlin š do 2 mm v ŽB kcích tl do 300 mm polyuretanem včetně vrtů</t>
  </si>
  <si>
    <t>-2143200883</t>
  </si>
  <si>
    <t>30*2,5*0,3  "uvažováno na ploše 15+15 m2 (rub a líc) * 2,5 ks vrtů/1m2 * 0,3 m hl. vrtu"</t>
  </si>
  <si>
    <t>998</t>
  </si>
  <si>
    <t>Přesun hmot</t>
  </si>
  <si>
    <t>59</t>
  </si>
  <si>
    <t>998332011</t>
  </si>
  <si>
    <t>Přesun hmot pro úpravy vodních toků a kanály</t>
  </si>
  <si>
    <t>-573214379</t>
  </si>
  <si>
    <t>SO 02 - Pročištění a prohrábka dna bezejmenného přítoku v km 0,000 - 0,385</t>
  </si>
  <si>
    <t>42532272</t>
  </si>
  <si>
    <t xml:space="preserve">Poznámka k položce:
Zahrnuje veškeré činnosti a materiál spojený s převáděním průtoku vody po dobu stavby, např. hrázkování, převádění potrubím, čerpání, výkopové práce, pomocné konstrukce apod. 
Předpokládá se převádění vody v korytě potrubím do DN 300 na délce 18 m a případné čerpání vody z jímek při realizaci dlažeb. 
</t>
  </si>
  <si>
    <t>124103102</t>
  </si>
  <si>
    <t>Vykopávky přes 1000 do 5000 m3 pro koryta vodotečí v hornině tř. 1 a 2</t>
  </si>
  <si>
    <t>551553003</t>
  </si>
  <si>
    <t xml:space="preserve">349  "celkové výkopy při profilování a čištění koryta - dle výpočtů výměr" </t>
  </si>
  <si>
    <t xml:space="preserve">90  "výkopy pro realizaci příčné hráze a opevnění - dle výpočtů výměr" </t>
  </si>
  <si>
    <t>162301101</t>
  </si>
  <si>
    <t>Vodorovné přemístění do 500 m výkopku/sypaniny z horniny tř. 1 až 4</t>
  </si>
  <si>
    <t>-868305531</t>
  </si>
  <si>
    <t>65  "dovoz zeminy pro násyp hráze - v rámci staveniště z SO 01"</t>
  </si>
  <si>
    <t>-770659013</t>
  </si>
  <si>
    <t>439  "celkové výkopy"</t>
  </si>
  <si>
    <t>1611272155</t>
  </si>
  <si>
    <t>5  "odstraněné (nevhodné) stávající opevnění koryta"</t>
  </si>
  <si>
    <t>171101101</t>
  </si>
  <si>
    <t>Uložení sypaniny z hornin soudržných do násypů zhutněných na 95 % PS</t>
  </si>
  <si>
    <t>-653514731</t>
  </si>
  <si>
    <t>65  "hráz napříč korytem - dle výpočtu výměr"</t>
  </si>
  <si>
    <t>171151101</t>
  </si>
  <si>
    <t>Hutnění boků násypů pro jakýkoliv sklon a míru zhutnění svahu</t>
  </si>
  <si>
    <t>-1037088705</t>
  </si>
  <si>
    <t>519  "v rozsahu zatravnění v korytě"</t>
  </si>
  <si>
    <t>35  "příčná hráz v korytě"</t>
  </si>
  <si>
    <t>181006111</t>
  </si>
  <si>
    <t>Rozprostření zemin tl vrstvy do 0,1 m schopných zúrodnění v rovině a sklonu do 1:5</t>
  </si>
  <si>
    <t>944200549</t>
  </si>
  <si>
    <t>Poznámka k položce:
Naložení a dovoz zeminy je řešen v SO 01.</t>
  </si>
  <si>
    <t>12  "příčná hráz v korytě - koruna"</t>
  </si>
  <si>
    <t>-1674869374</t>
  </si>
  <si>
    <t>519 "v korytě - dle výpočtu výměr"</t>
  </si>
  <si>
    <t>181411121</t>
  </si>
  <si>
    <t>Založení lučního trávníku výsevem plochy do 1000 m2 v rovině a ve svahu do 1:5</t>
  </si>
  <si>
    <t>-1687529590</t>
  </si>
  <si>
    <t>-1281863480</t>
  </si>
  <si>
    <t>2027945323</t>
  </si>
  <si>
    <t>554+12  "pro svahy koryta, zemní va a příčnou hrázl"</t>
  </si>
  <si>
    <t>566*0.015 'Přepočtené koeficientem množství</t>
  </si>
  <si>
    <t>181951102</t>
  </si>
  <si>
    <t>Úprava pláně v hornině tř. 1 až 4 se zhutněním</t>
  </si>
  <si>
    <t>-925900483</t>
  </si>
  <si>
    <t>182101101</t>
  </si>
  <si>
    <t>Svahování v zářezech v hornině tř. 1 až 4</t>
  </si>
  <si>
    <t>-1239382759</t>
  </si>
  <si>
    <t>519  "v rozsahu rozprostření zemin schopných zúrodnění - dle výpočtu výměr"</t>
  </si>
  <si>
    <t>182201101</t>
  </si>
  <si>
    <t>Svahování násypů</t>
  </si>
  <si>
    <t>173316703</t>
  </si>
  <si>
    <t>-1031123908</t>
  </si>
  <si>
    <t>2,0*0,6*0,3  "příčné prahy na koncích kamenné dlažby do betonu ve dně - délka*šířka*výška"</t>
  </si>
  <si>
    <t>222008398</t>
  </si>
  <si>
    <t>12  "cca v km 0,220"</t>
  </si>
  <si>
    <t>4,5  "cca v km 0,371"</t>
  </si>
  <si>
    <t>-272194312</t>
  </si>
  <si>
    <t>56  "dle výpočtu výměr"</t>
  </si>
  <si>
    <t>508573858</t>
  </si>
  <si>
    <t>56 "dle výpočtu výměr"</t>
  </si>
  <si>
    <t>-1976462380</t>
  </si>
  <si>
    <t>44  "dle výpočtu výměr"</t>
  </si>
  <si>
    <t>1021708972</t>
  </si>
  <si>
    <t>88 "dle výpočtu výměr"</t>
  </si>
  <si>
    <t>93_R_001</t>
  </si>
  <si>
    <t>Osazení příkopového žlabu do štěrkopísku tl 100 mm z betonových tvárnic š 800 mm</t>
  </si>
  <si>
    <t>487774227</t>
  </si>
  <si>
    <t xml:space="preserve">Poznámka k položce:
Zahrnuje rozebrání stávajících tvárnic, očištění a nové osazení. V případě poškozených a rozbitých stávajících tvárnic budou tyto nahrazeny novými. </t>
  </si>
  <si>
    <t>201  "v úseku km 0,000 - 0,201"</t>
  </si>
  <si>
    <t>592_R_001</t>
  </si>
  <si>
    <t xml:space="preserve">žlabovka betonová </t>
  </si>
  <si>
    <t>-245882420</t>
  </si>
  <si>
    <t>Poznámka k položce:
Betonové příkopové žlaby ve tvaru co nejbližšímu stávajícím tvárnicím - šířka 800 mm, délka 1ks 0,5 m (např. TBM-Q150-800    50 x 88 x 8).</t>
  </si>
  <si>
    <t>0,2*201*2  "uvažován nákup novách tvárnic odvodňovacích žlabů na 20% délky*počet ks/1mb"</t>
  </si>
  <si>
    <t>-0,4  "zaokrouhlení na celé ks"</t>
  </si>
  <si>
    <t>938902204</t>
  </si>
  <si>
    <t>Čištění příkopů ručně š dna přes 400 mm objem nánosu do 0,15 m3/m</t>
  </si>
  <si>
    <t>-1151843996</t>
  </si>
  <si>
    <t>371-201  "v úseku 0,201 - 0,371"</t>
  </si>
  <si>
    <t>96_R_001</t>
  </si>
  <si>
    <t>Rozebrání oplocení a jeho likvidace</t>
  </si>
  <si>
    <t>303400236</t>
  </si>
  <si>
    <t xml:space="preserve">Poznámka k položce:
Zahrnuje kompletní demontáž stávajících oplocení podél toku v potřebném rozsahu, vč. sloupků, a dále likvidaci rozebraného materiálu. </t>
  </si>
  <si>
    <t>5  "cca v km 0,220"</t>
  </si>
  <si>
    <t>7  "cca v km 0,371"</t>
  </si>
  <si>
    <t>618690601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</si>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</sst>
</file>

<file path=xl/styles.xml><?xml version="1.0" encoding="utf-8"?>
<styleSheet xmlns="http://schemas.openxmlformats.org/spreadsheetml/2006/main">
  <numFmts count="4">
    <numFmt numFmtId="172" formatCode="#,##0.00%"/>
    <numFmt numFmtId="173" formatCode="dd\.mm\.yyyy"/>
    <numFmt numFmtId="174" formatCode="#,##0.00000"/>
    <numFmt numFmtId="175" formatCode="#,##0.000"/>
  </numFmts>
  <fonts count="58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3" fillId="16" borderId="1" applyNumberFormat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2" fillId="0" borderId="0">
      <alignment/>
      <protection locked="0"/>
    </xf>
    <xf numFmtId="0" fontId="2" fillId="18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8" applyNumberFormat="0" applyAlignment="0" applyProtection="0"/>
    <xf numFmtId="0" fontId="53" fillId="19" borderId="8" applyNumberFormat="0" applyAlignment="0" applyProtection="0"/>
    <xf numFmtId="0" fontId="54" fillId="19" borderId="9" applyNumberFormat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</cellStyleXfs>
  <cellXfs count="353"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17" borderId="0" xfId="0" applyFont="1" applyFill="1" applyAlignment="1">
      <alignment horizontal="left" vertical="center"/>
    </xf>
    <xf numFmtId="0" fontId="2" fillId="17" borderId="0" xfId="0" applyFont="1" applyFill="1"/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left" vertical="center"/>
    </xf>
    <xf numFmtId="0" fontId="2" fillId="0" borderId="14" xfId="0" applyFon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4" fillId="18" borderId="0" xfId="0" applyFont="1" applyFill="1" applyBorder="1" applyAlignment="1" applyProtection="1">
      <alignment horizontal="left" vertical="center"/>
      <protection locked="0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/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/>
    </xf>
    <xf numFmtId="0" fontId="2" fillId="19" borderId="18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4" fontId="5" fillId="19" borderId="18" xfId="0" applyNumberFormat="1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19" borderId="26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2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2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4" fontId="26" fillId="0" borderId="0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31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174" fontId="26" fillId="0" borderId="32" xfId="0" applyNumberFormat="1" applyFont="1" applyBorder="1" applyAlignment="1">
      <alignment vertical="center"/>
    </xf>
    <xf numFmtId="4" fontId="26" fillId="0" borderId="33" xfId="0" applyNumberFormat="1" applyFont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0" fontId="5" fillId="19" borderId="18" xfId="0" applyFont="1" applyFill="1" applyBorder="1" applyAlignment="1">
      <alignment horizontal="right" vertical="center"/>
    </xf>
    <xf numFmtId="0" fontId="2" fillId="19" borderId="18" xfId="0" applyFont="1" applyFill="1" applyBorder="1" applyAlignment="1" applyProtection="1">
      <alignment vertical="center"/>
      <protection locked="0"/>
    </xf>
    <xf numFmtId="0" fontId="2" fillId="19" borderId="35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4" fillId="19" borderId="0" xfId="0" applyFont="1" applyFill="1" applyBorder="1" applyAlignment="1">
      <alignment horizontal="left" vertical="center"/>
    </xf>
    <xf numFmtId="0" fontId="2" fillId="19" borderId="0" xfId="0" applyFont="1" applyFill="1" applyBorder="1" applyAlignment="1" applyProtection="1">
      <alignment vertical="center"/>
      <protection locked="0"/>
    </xf>
    <xf numFmtId="0" fontId="4" fillId="19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 applyProtection="1">
      <alignment vertical="center"/>
      <protection locked="0"/>
    </xf>
    <xf numFmtId="4" fontId="8" fillId="0" borderId="32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28" fillId="19" borderId="28" xfId="0" applyFont="1" applyFill="1" applyBorder="1" applyAlignment="1" applyProtection="1">
      <alignment horizontal="center" vertical="center" wrapText="1"/>
      <protection locked="0"/>
    </xf>
    <xf numFmtId="0" fontId="4" fillId="19" borderId="2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9" fillId="0" borderId="22" xfId="0" applyNumberFormat="1" applyFont="1" applyBorder="1" applyAlignment="1">
      <alignment/>
    </xf>
    <xf numFmtId="174" fontId="29" fillId="0" borderId="2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9" fillId="0" borderId="2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175" fontId="2" fillId="0" borderId="36" xfId="0" applyNumberFormat="1" applyFont="1" applyBorder="1" applyAlignment="1" applyProtection="1">
      <alignment vertical="center"/>
      <protection/>
    </xf>
    <xf numFmtId="4" fontId="2" fillId="18" borderId="36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Border="1" applyAlignment="1" applyProtection="1">
      <alignment vertical="center"/>
      <protection/>
    </xf>
    <xf numFmtId="0" fontId="3" fillId="18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vertical="center"/>
    </xf>
    <xf numFmtId="174" fontId="3" fillId="0" borderId="2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74" fontId="3" fillId="0" borderId="32" xfId="0" applyNumberFormat="1" applyFont="1" applyBorder="1" applyAlignment="1">
      <alignment vertical="center"/>
    </xf>
    <xf numFmtId="174" fontId="3" fillId="0" borderId="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75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75" fontId="10" fillId="0" borderId="0" xfId="0" applyNumberFormat="1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75" fontId="33" fillId="0" borderId="36" xfId="0" applyNumberFormat="1" applyFont="1" applyBorder="1" applyAlignment="1" applyProtection="1">
      <alignment vertical="center"/>
      <protection/>
    </xf>
    <xf numFmtId="4" fontId="33" fillId="18" borderId="36" xfId="0" applyNumberFormat="1" applyFont="1" applyFill="1" applyBorder="1" applyAlignment="1" applyProtection="1">
      <alignment vertical="center"/>
      <protection locked="0"/>
    </xf>
    <xf numFmtId="4" fontId="33" fillId="0" borderId="36" xfId="0" applyNumberFormat="1" applyFont="1" applyBorder="1" applyAlignment="1" applyProtection="1">
      <alignment vertical="center"/>
      <protection/>
    </xf>
    <xf numFmtId="0" fontId="33" fillId="0" borderId="13" xfId="0" applyFont="1" applyBorder="1" applyAlignment="1">
      <alignment vertical="center"/>
    </xf>
    <xf numFmtId="0" fontId="33" fillId="18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4" fillId="17" borderId="0" xfId="39" applyFill="1"/>
    <xf numFmtId="0" fontId="35" fillId="0" borderId="0" xfId="39" applyFont="1" applyAlignment="1">
      <alignment horizontal="center" vertical="center"/>
    </xf>
    <xf numFmtId="0" fontId="36" fillId="17" borderId="0" xfId="0" applyFont="1" applyFill="1" applyAlignment="1">
      <alignment horizontal="left" vertical="center"/>
    </xf>
    <xf numFmtId="0" fontId="37" fillId="17" borderId="0" xfId="0" applyFont="1" applyFill="1" applyAlignment="1">
      <alignment vertical="center"/>
    </xf>
    <xf numFmtId="0" fontId="38" fillId="17" borderId="0" xfId="39" applyFont="1" applyFill="1" applyAlignment="1">
      <alignment vertical="center"/>
    </xf>
    <xf numFmtId="0" fontId="12" fillId="17" borderId="0" xfId="0" applyFont="1" applyFill="1" applyAlignment="1" applyProtection="1">
      <alignment horizontal="left" vertical="center"/>
      <protection/>
    </xf>
    <xf numFmtId="0" fontId="37" fillId="17" borderId="0" xfId="0" applyFont="1" applyFill="1" applyAlignment="1" applyProtection="1">
      <alignment vertical="center"/>
      <protection/>
    </xf>
    <xf numFmtId="0" fontId="36" fillId="17" borderId="0" xfId="0" applyFont="1" applyFill="1" applyAlignment="1" applyProtection="1">
      <alignment horizontal="left" vertical="center"/>
      <protection/>
    </xf>
    <xf numFmtId="0" fontId="38" fillId="17" borderId="0" xfId="39" applyFont="1" applyFill="1" applyAlignment="1" applyProtection="1">
      <alignment vertical="center"/>
      <protection/>
    </xf>
    <xf numFmtId="0" fontId="37" fillId="17" borderId="0" xfId="0" applyFont="1" applyFill="1" applyAlignment="1" applyProtection="1">
      <alignment vertical="center"/>
      <protection locked="0"/>
    </xf>
    <xf numFmtId="0" fontId="2" fillId="0" borderId="0" xfId="46" applyAlignment="1" applyProtection="1">
      <alignment vertical="top"/>
      <protection locked="0"/>
    </xf>
    <xf numFmtId="0" fontId="2" fillId="0" borderId="37" xfId="46" applyFont="1" applyBorder="1" applyAlignment="1" applyProtection="1">
      <alignment vertical="center" wrapText="1"/>
      <protection locked="0"/>
    </xf>
    <xf numFmtId="0" fontId="2" fillId="0" borderId="38" xfId="46" applyFont="1" applyBorder="1" applyAlignment="1" applyProtection="1">
      <alignment vertical="center" wrapText="1"/>
      <protection locked="0"/>
    </xf>
    <xf numFmtId="0" fontId="2" fillId="0" borderId="39" xfId="46" applyFont="1" applyBorder="1" applyAlignment="1" applyProtection="1">
      <alignment vertical="center" wrapText="1"/>
      <protection locked="0"/>
    </xf>
    <xf numFmtId="0" fontId="2" fillId="0" borderId="40" xfId="46" applyFont="1" applyBorder="1" applyAlignment="1" applyProtection="1">
      <alignment horizontal="center" vertical="center" wrapText="1"/>
      <protection locked="0"/>
    </xf>
    <xf numFmtId="0" fontId="2" fillId="0" borderId="41" xfId="46" applyFont="1" applyBorder="1" applyAlignment="1" applyProtection="1">
      <alignment horizontal="center" vertical="center" wrapText="1"/>
      <protection locked="0"/>
    </xf>
    <xf numFmtId="0" fontId="2" fillId="0" borderId="0" xfId="46" applyAlignment="1" applyProtection="1">
      <alignment horizontal="center" vertical="center"/>
      <protection locked="0"/>
    </xf>
    <xf numFmtId="0" fontId="2" fillId="0" borderId="40" xfId="46" applyFont="1" applyBorder="1" applyAlignment="1" applyProtection="1">
      <alignment vertical="center" wrapText="1"/>
      <protection locked="0"/>
    </xf>
    <xf numFmtId="0" fontId="2" fillId="0" borderId="41" xfId="46" applyFont="1" applyBorder="1" applyAlignment="1" applyProtection="1">
      <alignment vertical="center" wrapText="1"/>
      <protection locked="0"/>
    </xf>
    <xf numFmtId="0" fontId="25" fillId="0" borderId="0" xfId="46" applyFont="1" applyBorder="1" applyAlignment="1" applyProtection="1">
      <alignment horizontal="left" vertical="center" wrapText="1"/>
      <protection locked="0"/>
    </xf>
    <xf numFmtId="0" fontId="4" fillId="0" borderId="0" xfId="46" applyFont="1" applyBorder="1" applyAlignment="1" applyProtection="1">
      <alignment horizontal="left" vertical="center" wrapText="1"/>
      <protection locked="0"/>
    </xf>
    <xf numFmtId="0" fontId="4" fillId="0" borderId="40" xfId="46" applyFont="1" applyBorder="1" applyAlignment="1" applyProtection="1">
      <alignment vertical="center" wrapText="1"/>
      <protection locked="0"/>
    </xf>
    <xf numFmtId="0" fontId="4" fillId="0" borderId="0" xfId="46" applyFont="1" applyBorder="1" applyAlignment="1" applyProtection="1">
      <alignment vertical="center" wrapText="1"/>
      <protection locked="0"/>
    </xf>
    <xf numFmtId="0" fontId="4" fillId="0" borderId="0" xfId="46" applyFont="1" applyBorder="1" applyAlignment="1" applyProtection="1">
      <alignment vertical="center"/>
      <protection locked="0"/>
    </xf>
    <xf numFmtId="0" fontId="4" fillId="0" borderId="0" xfId="46" applyFont="1" applyBorder="1" applyAlignment="1" applyProtection="1">
      <alignment horizontal="left" vertical="center"/>
      <protection locked="0"/>
    </xf>
    <xf numFmtId="49" fontId="4" fillId="0" borderId="0" xfId="46" applyNumberFormat="1" applyFont="1" applyBorder="1" applyAlignment="1" applyProtection="1">
      <alignment vertical="center" wrapText="1"/>
      <protection locked="0"/>
    </xf>
    <xf numFmtId="0" fontId="2" fillId="0" borderId="42" xfId="46" applyFont="1" applyBorder="1" applyAlignment="1" applyProtection="1">
      <alignment vertical="center" wrapText="1"/>
      <protection locked="0"/>
    </xf>
    <xf numFmtId="0" fontId="37" fillId="0" borderId="43" xfId="46" applyFont="1" applyBorder="1" applyAlignment="1" applyProtection="1">
      <alignment vertical="center" wrapText="1"/>
      <protection locked="0"/>
    </xf>
    <xf numFmtId="0" fontId="2" fillId="0" borderId="44" xfId="46" applyFont="1" applyBorder="1" applyAlignment="1" applyProtection="1">
      <alignment vertical="center" wrapText="1"/>
      <protection locked="0"/>
    </xf>
    <xf numFmtId="0" fontId="2" fillId="0" borderId="0" xfId="46" applyFont="1" applyBorder="1" applyAlignment="1" applyProtection="1">
      <alignment vertical="top"/>
      <protection locked="0"/>
    </xf>
    <xf numFmtId="0" fontId="2" fillId="0" borderId="0" xfId="46" applyFont="1" applyAlignment="1" applyProtection="1">
      <alignment vertical="top"/>
      <protection locked="0"/>
    </xf>
    <xf numFmtId="0" fontId="2" fillId="0" borderId="37" xfId="46" applyFont="1" applyBorder="1" applyAlignment="1" applyProtection="1">
      <alignment horizontal="left" vertical="center"/>
      <protection locked="0"/>
    </xf>
    <xf numFmtId="0" fontId="2" fillId="0" borderId="38" xfId="46" applyFont="1" applyBorder="1" applyAlignment="1" applyProtection="1">
      <alignment horizontal="left" vertical="center"/>
      <protection locked="0"/>
    </xf>
    <xf numFmtId="0" fontId="2" fillId="0" borderId="39" xfId="46" applyFont="1" applyBorder="1" applyAlignment="1" applyProtection="1">
      <alignment horizontal="left" vertical="center"/>
      <protection locked="0"/>
    </xf>
    <xf numFmtId="0" fontId="2" fillId="0" borderId="40" xfId="46" applyFont="1" applyBorder="1" applyAlignment="1" applyProtection="1">
      <alignment horizontal="left" vertical="center"/>
      <protection locked="0"/>
    </xf>
    <xf numFmtId="0" fontId="2" fillId="0" borderId="41" xfId="46" applyFont="1" applyBorder="1" applyAlignment="1" applyProtection="1">
      <alignment horizontal="left" vertical="center"/>
      <protection locked="0"/>
    </xf>
    <xf numFmtId="0" fontId="25" fillId="0" borderId="0" xfId="46" applyFont="1" applyBorder="1" applyAlignment="1" applyProtection="1">
      <alignment horizontal="left" vertical="center"/>
      <protection locked="0"/>
    </xf>
    <xf numFmtId="0" fontId="6" fillId="0" borderId="0" xfId="46" applyFont="1" applyAlignment="1" applyProtection="1">
      <alignment horizontal="left" vertical="center"/>
      <protection locked="0"/>
    </xf>
    <xf numFmtId="0" fontId="25" fillId="0" borderId="43" xfId="46" applyFont="1" applyBorder="1" applyAlignment="1" applyProtection="1">
      <alignment horizontal="left" vertical="center"/>
      <protection locked="0"/>
    </xf>
    <xf numFmtId="0" fontId="25" fillId="0" borderId="43" xfId="46" applyFont="1" applyBorder="1" applyAlignment="1" applyProtection="1">
      <alignment horizontal="center" vertical="center"/>
      <protection locked="0"/>
    </xf>
    <xf numFmtId="0" fontId="6" fillId="0" borderId="43" xfId="46" applyFont="1" applyBorder="1" applyAlignment="1" applyProtection="1">
      <alignment horizontal="left" vertical="center"/>
      <protection locked="0"/>
    </xf>
    <xf numFmtId="0" fontId="19" fillId="0" borderId="0" xfId="46" applyFont="1" applyBorder="1" applyAlignment="1" applyProtection="1">
      <alignment horizontal="left" vertical="center"/>
      <protection locked="0"/>
    </xf>
    <xf numFmtId="0" fontId="4" fillId="0" borderId="0" xfId="46" applyFont="1" applyAlignment="1" applyProtection="1">
      <alignment horizontal="left" vertical="center"/>
      <protection locked="0"/>
    </xf>
    <xf numFmtId="0" fontId="4" fillId="0" borderId="0" xfId="46" applyFont="1" applyBorder="1" applyAlignment="1" applyProtection="1">
      <alignment horizontal="center" vertical="center"/>
      <protection locked="0"/>
    </xf>
    <xf numFmtId="0" fontId="4" fillId="0" borderId="40" xfId="46" applyFont="1" applyBorder="1" applyAlignment="1" applyProtection="1">
      <alignment horizontal="left" vertical="center"/>
      <protection locked="0"/>
    </xf>
    <xf numFmtId="0" fontId="4" fillId="0" borderId="0" xfId="46" applyFont="1" applyFill="1" applyBorder="1" applyAlignment="1" applyProtection="1">
      <alignment horizontal="left" vertical="center"/>
      <protection locked="0"/>
    </xf>
    <xf numFmtId="0" fontId="4" fillId="0" borderId="0" xfId="46" applyFont="1" applyFill="1" applyBorder="1" applyAlignment="1" applyProtection="1">
      <alignment horizontal="center" vertical="center"/>
      <protection locked="0"/>
    </xf>
    <xf numFmtId="0" fontId="2" fillId="0" borderId="42" xfId="46" applyFont="1" applyBorder="1" applyAlignment="1" applyProtection="1">
      <alignment horizontal="left" vertical="center"/>
      <protection locked="0"/>
    </xf>
    <xf numFmtId="0" fontId="37" fillId="0" borderId="43" xfId="46" applyFont="1" applyBorder="1" applyAlignment="1" applyProtection="1">
      <alignment horizontal="left" vertical="center"/>
      <protection locked="0"/>
    </xf>
    <xf numFmtId="0" fontId="2" fillId="0" borderId="44" xfId="46" applyFont="1" applyBorder="1" applyAlignment="1" applyProtection="1">
      <alignment horizontal="left" vertical="center"/>
      <protection locked="0"/>
    </xf>
    <xf numFmtId="0" fontId="2" fillId="0" borderId="0" xfId="46" applyFont="1" applyBorder="1" applyAlignment="1" applyProtection="1">
      <alignment horizontal="left" vertical="center"/>
      <protection locked="0"/>
    </xf>
    <xf numFmtId="0" fontId="37" fillId="0" borderId="0" xfId="46" applyFont="1" applyBorder="1" applyAlignment="1" applyProtection="1">
      <alignment horizontal="left" vertical="center"/>
      <protection locked="0"/>
    </xf>
    <xf numFmtId="0" fontId="6" fillId="0" borderId="0" xfId="46" applyFont="1" applyBorder="1" applyAlignment="1" applyProtection="1">
      <alignment horizontal="left" vertical="center"/>
      <protection locked="0"/>
    </xf>
    <xf numFmtId="0" fontId="4" fillId="0" borderId="43" xfId="46" applyFont="1" applyBorder="1" applyAlignment="1" applyProtection="1">
      <alignment horizontal="left" vertical="center"/>
      <protection locked="0"/>
    </xf>
    <xf numFmtId="0" fontId="2" fillId="0" borderId="0" xfId="46" applyFont="1" applyBorder="1" applyAlignment="1" applyProtection="1">
      <alignment horizontal="left" vertical="center" wrapText="1"/>
      <protection locked="0"/>
    </xf>
    <xf numFmtId="0" fontId="4" fillId="0" borderId="0" xfId="46" applyFont="1" applyBorder="1" applyAlignment="1" applyProtection="1">
      <alignment horizontal="center" vertical="center" wrapText="1"/>
      <protection locked="0"/>
    </xf>
    <xf numFmtId="0" fontId="2" fillId="0" borderId="37" xfId="46" applyFont="1" applyBorder="1" applyAlignment="1" applyProtection="1">
      <alignment horizontal="left" vertical="center" wrapText="1"/>
      <protection locked="0"/>
    </xf>
    <xf numFmtId="0" fontId="2" fillId="0" borderId="38" xfId="46" applyFont="1" applyBorder="1" applyAlignment="1" applyProtection="1">
      <alignment horizontal="left" vertical="center" wrapText="1"/>
      <protection locked="0"/>
    </xf>
    <xf numFmtId="0" fontId="2" fillId="0" borderId="39" xfId="46" applyFont="1" applyBorder="1" applyAlignment="1" applyProtection="1">
      <alignment horizontal="left" vertical="center" wrapText="1"/>
      <protection locked="0"/>
    </xf>
    <xf numFmtId="0" fontId="2" fillId="0" borderId="40" xfId="46" applyFont="1" applyBorder="1" applyAlignment="1" applyProtection="1">
      <alignment horizontal="left" vertical="center" wrapText="1"/>
      <protection locked="0"/>
    </xf>
    <xf numFmtId="0" fontId="2" fillId="0" borderId="41" xfId="46" applyFont="1" applyBorder="1" applyAlignment="1" applyProtection="1">
      <alignment horizontal="left" vertical="center" wrapText="1"/>
      <protection locked="0"/>
    </xf>
    <xf numFmtId="0" fontId="6" fillId="0" borderId="40" xfId="46" applyFont="1" applyBorder="1" applyAlignment="1" applyProtection="1">
      <alignment horizontal="left" vertical="center" wrapText="1"/>
      <protection locked="0"/>
    </xf>
    <xf numFmtId="0" fontId="6" fillId="0" borderId="41" xfId="46" applyFont="1" applyBorder="1" applyAlignment="1" applyProtection="1">
      <alignment horizontal="left" vertical="center" wrapText="1"/>
      <protection locked="0"/>
    </xf>
    <xf numFmtId="0" fontId="4" fillId="0" borderId="40" xfId="46" applyFont="1" applyBorder="1" applyAlignment="1" applyProtection="1">
      <alignment horizontal="left" vertical="center" wrapText="1"/>
      <protection locked="0"/>
    </xf>
    <xf numFmtId="0" fontId="4" fillId="0" borderId="41" xfId="46" applyFont="1" applyBorder="1" applyAlignment="1" applyProtection="1">
      <alignment horizontal="left" vertical="center" wrapText="1"/>
      <protection locked="0"/>
    </xf>
    <xf numFmtId="0" fontId="4" fillId="0" borderId="41" xfId="46" applyFont="1" applyBorder="1" applyAlignment="1" applyProtection="1">
      <alignment horizontal="left" vertical="center"/>
      <protection locked="0"/>
    </xf>
    <xf numFmtId="0" fontId="4" fillId="0" borderId="42" xfId="46" applyFont="1" applyBorder="1" applyAlignment="1" applyProtection="1">
      <alignment horizontal="left" vertical="center" wrapText="1"/>
      <protection locked="0"/>
    </xf>
    <xf numFmtId="0" fontId="4" fillId="0" borderId="43" xfId="46" applyFont="1" applyBorder="1" applyAlignment="1" applyProtection="1">
      <alignment horizontal="left" vertical="center" wrapText="1"/>
      <protection locked="0"/>
    </xf>
    <xf numFmtId="0" fontId="4" fillId="0" borderId="44" xfId="46" applyFont="1" applyBorder="1" applyAlignment="1" applyProtection="1">
      <alignment horizontal="left" vertical="center" wrapText="1"/>
      <protection locked="0"/>
    </xf>
    <xf numFmtId="0" fontId="4" fillId="0" borderId="0" xfId="46" applyFont="1" applyBorder="1" applyAlignment="1" applyProtection="1">
      <alignment horizontal="left" vertical="top"/>
      <protection locked="0"/>
    </xf>
    <xf numFmtId="0" fontId="4" fillId="0" borderId="0" xfId="46" applyFont="1" applyBorder="1" applyAlignment="1" applyProtection="1">
      <alignment horizontal="center" vertical="top"/>
      <protection locked="0"/>
    </xf>
    <xf numFmtId="0" fontId="4" fillId="0" borderId="42" xfId="46" applyFont="1" applyBorder="1" applyAlignment="1" applyProtection="1">
      <alignment horizontal="left" vertical="center"/>
      <protection locked="0"/>
    </xf>
    <xf numFmtId="0" fontId="4" fillId="0" borderId="44" xfId="46" applyFont="1" applyBorder="1" applyAlignment="1" applyProtection="1">
      <alignment horizontal="left" vertical="center"/>
      <protection locked="0"/>
    </xf>
    <xf numFmtId="0" fontId="6" fillId="0" borderId="0" xfId="46" applyFont="1" applyAlignment="1" applyProtection="1">
      <alignment vertical="center"/>
      <protection locked="0"/>
    </xf>
    <xf numFmtId="0" fontId="25" fillId="0" borderId="0" xfId="46" applyFont="1" applyBorder="1" applyAlignment="1" applyProtection="1">
      <alignment vertical="center"/>
      <protection locked="0"/>
    </xf>
    <xf numFmtId="0" fontId="6" fillId="0" borderId="43" xfId="46" applyFont="1" applyBorder="1" applyAlignment="1" applyProtection="1">
      <alignment vertical="center"/>
      <protection locked="0"/>
    </xf>
    <xf numFmtId="0" fontId="25" fillId="0" borderId="43" xfId="46" applyFont="1" applyBorder="1" applyAlignment="1" applyProtection="1">
      <alignment vertical="center"/>
      <protection locked="0"/>
    </xf>
    <xf numFmtId="0" fontId="2" fillId="0" borderId="0" xfId="46" applyBorder="1" applyAlignment="1" applyProtection="1">
      <alignment vertical="top"/>
      <protection locked="0"/>
    </xf>
    <xf numFmtId="49" fontId="4" fillId="0" borderId="0" xfId="46" applyNumberFormat="1" applyFont="1" applyBorder="1" applyAlignment="1" applyProtection="1">
      <alignment horizontal="left" vertical="center"/>
      <protection locked="0"/>
    </xf>
    <xf numFmtId="0" fontId="2" fillId="0" borderId="43" xfId="46" applyBorder="1" applyAlignment="1" applyProtection="1">
      <alignment vertical="top"/>
      <protection locked="0"/>
    </xf>
    <xf numFmtId="0" fontId="4" fillId="0" borderId="38" xfId="46" applyFont="1" applyBorder="1" applyAlignment="1" applyProtection="1">
      <alignment horizontal="left" vertical="center" wrapText="1"/>
      <protection locked="0"/>
    </xf>
    <xf numFmtId="0" fontId="4" fillId="0" borderId="38" xfId="46" applyFont="1" applyBorder="1" applyAlignment="1" applyProtection="1">
      <alignment horizontal="left" vertical="center"/>
      <protection locked="0"/>
    </xf>
    <xf numFmtId="0" fontId="4" fillId="0" borderId="38" xfId="46" applyFont="1" applyBorder="1" applyAlignment="1" applyProtection="1">
      <alignment horizontal="center" vertical="center"/>
      <protection locked="0"/>
    </xf>
    <xf numFmtId="0" fontId="25" fillId="0" borderId="43" xfId="46" applyFont="1" applyBorder="1" applyAlignment="1" applyProtection="1">
      <alignment horizontal="left"/>
      <protection locked="0"/>
    </xf>
    <xf numFmtId="0" fontId="6" fillId="0" borderId="43" xfId="46" applyFont="1" applyBorder="1" applyAlignment="1" applyProtection="1">
      <alignment/>
      <protection locked="0"/>
    </xf>
    <xf numFmtId="0" fontId="2" fillId="0" borderId="40" xfId="46" applyFont="1" applyBorder="1" applyAlignment="1" applyProtection="1">
      <alignment vertical="top"/>
      <protection locked="0"/>
    </xf>
    <xf numFmtId="0" fontId="2" fillId="0" borderId="41" xfId="46" applyFont="1" applyBorder="1" applyAlignment="1" applyProtection="1">
      <alignment vertical="top"/>
      <protection locked="0"/>
    </xf>
    <xf numFmtId="0" fontId="2" fillId="0" borderId="0" xfId="46" applyFont="1" applyBorder="1" applyAlignment="1" applyProtection="1">
      <alignment horizontal="center" vertical="center"/>
      <protection locked="0"/>
    </xf>
    <xf numFmtId="0" fontId="2" fillId="0" borderId="0" xfId="46" applyFont="1" applyBorder="1" applyAlignment="1" applyProtection="1">
      <alignment horizontal="left" vertical="top"/>
      <protection locked="0"/>
    </xf>
    <xf numFmtId="0" fontId="2" fillId="0" borderId="42" xfId="46" applyFont="1" applyBorder="1" applyAlignment="1" applyProtection="1">
      <alignment vertical="top"/>
      <protection locked="0"/>
    </xf>
    <xf numFmtId="0" fontId="2" fillId="0" borderId="43" xfId="46" applyFont="1" applyBorder="1" applyAlignment="1" applyProtection="1">
      <alignment vertical="top"/>
      <protection locked="0"/>
    </xf>
    <xf numFmtId="0" fontId="2" fillId="0" borderId="44" xfId="46" applyFont="1" applyBorder="1" applyAlignment="1" applyProtection="1">
      <alignment vertical="top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4" fillId="19" borderId="1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5" fillId="19" borderId="18" xfId="0" applyFont="1" applyFill="1" applyBorder="1" applyAlignment="1">
      <alignment horizontal="left" vertical="center"/>
    </xf>
    <xf numFmtId="4" fontId="5" fillId="19" borderId="18" xfId="0" applyNumberFormat="1" applyFont="1" applyFill="1" applyBorder="1" applyAlignment="1">
      <alignment vertical="center"/>
    </xf>
    <xf numFmtId="0" fontId="2" fillId="19" borderId="26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49" fontId="4" fillId="1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8" fillId="17" borderId="0" xfId="39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46" applyFont="1" applyBorder="1" applyAlignment="1" applyProtection="1">
      <alignment horizontal="left" vertical="center" wrapText="1"/>
      <protection locked="0"/>
    </xf>
    <xf numFmtId="0" fontId="13" fillId="0" borderId="0" xfId="46" applyFont="1" applyBorder="1" applyAlignment="1" applyProtection="1">
      <alignment horizontal="center" vertical="center" wrapText="1"/>
      <protection locked="0"/>
    </xf>
    <xf numFmtId="0" fontId="25" fillId="0" borderId="43" xfId="46" applyFont="1" applyBorder="1" applyAlignment="1" applyProtection="1">
      <alignment horizontal="left" wrapText="1"/>
      <protection locked="0"/>
    </xf>
    <xf numFmtId="49" fontId="4" fillId="0" borderId="0" xfId="46" applyNumberFormat="1" applyFont="1" applyBorder="1" applyAlignment="1" applyProtection="1">
      <alignment horizontal="left" vertical="center" wrapText="1"/>
      <protection locked="0"/>
    </xf>
    <xf numFmtId="0" fontId="13" fillId="0" borderId="0" xfId="46" applyFont="1" applyBorder="1" applyAlignment="1" applyProtection="1">
      <alignment horizontal="center" vertical="center"/>
      <protection locked="0"/>
    </xf>
    <xf numFmtId="0" fontId="4" fillId="0" borderId="0" xfId="46" applyFont="1" applyBorder="1" applyAlignment="1" applyProtection="1">
      <alignment horizontal="left" vertical="center"/>
      <protection locked="0"/>
    </xf>
    <xf numFmtId="0" fontId="25" fillId="0" borderId="43" xfId="46" applyFont="1" applyBorder="1" applyAlignment="1" applyProtection="1">
      <alignment horizontal="left"/>
      <protection locked="0"/>
    </xf>
    <xf numFmtId="0" fontId="4" fillId="0" borderId="0" xfId="46" applyFont="1" applyBorder="1" applyAlignment="1" applyProtection="1">
      <alignment horizontal="left" vertical="top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Hypertextový odkaz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í_VVZ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203CD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9.28125" style="0" hidden="1" customWidth="1"/>
  </cols>
  <sheetData>
    <row r="1" spans="1:74" ht="21.4" customHeight="1">
      <c r="A1" s="218" t="s">
        <v>134</v>
      </c>
      <c r="B1" s="219"/>
      <c r="C1" s="219"/>
      <c r="D1" s="220" t="s">
        <v>135</v>
      </c>
      <c r="E1" s="219"/>
      <c r="F1" s="219"/>
      <c r="G1" s="219"/>
      <c r="H1" s="219"/>
      <c r="I1" s="219"/>
      <c r="J1" s="219"/>
      <c r="K1" s="221" t="s">
        <v>783</v>
      </c>
      <c r="L1" s="221"/>
      <c r="M1" s="221"/>
      <c r="N1" s="221"/>
      <c r="O1" s="221"/>
      <c r="P1" s="221"/>
      <c r="Q1" s="221"/>
      <c r="R1" s="221"/>
      <c r="S1" s="221"/>
      <c r="T1" s="219"/>
      <c r="U1" s="219"/>
      <c r="V1" s="219"/>
      <c r="W1" s="221" t="s">
        <v>784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136</v>
      </c>
      <c r="BB1" s="13" t="s">
        <v>137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138</v>
      </c>
      <c r="BU1" s="15" t="s">
        <v>138</v>
      </c>
      <c r="BV1" s="15" t="s">
        <v>139</v>
      </c>
    </row>
    <row r="2" spans="3:72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6" t="s">
        <v>140</v>
      </c>
      <c r="BT2" s="16" t="s">
        <v>141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140</v>
      </c>
      <c r="BT3" s="16" t="s">
        <v>142</v>
      </c>
    </row>
    <row r="4" spans="2:71" ht="36.95" customHeight="1">
      <c r="B4" s="20"/>
      <c r="C4" s="21"/>
      <c r="D4" s="22" t="s">
        <v>143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144</v>
      </c>
      <c r="BE4" s="25" t="s">
        <v>145</v>
      </c>
      <c r="BS4" s="16" t="s">
        <v>146</v>
      </c>
    </row>
    <row r="5" spans="2:71" ht="14.45" customHeight="1">
      <c r="B5" s="20"/>
      <c r="C5" s="21"/>
      <c r="D5" s="26" t="s">
        <v>147</v>
      </c>
      <c r="E5" s="21"/>
      <c r="F5" s="21"/>
      <c r="G5" s="21"/>
      <c r="H5" s="21"/>
      <c r="I5" s="21"/>
      <c r="J5" s="21"/>
      <c r="K5" s="332" t="s">
        <v>148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1"/>
      <c r="AQ5" s="23"/>
      <c r="BE5" s="330" t="s">
        <v>149</v>
      </c>
      <c r="BS5" s="16" t="s">
        <v>140</v>
      </c>
    </row>
    <row r="6" spans="2:71" ht="36.95" customHeight="1">
      <c r="B6" s="20"/>
      <c r="C6" s="21"/>
      <c r="D6" s="28" t="s">
        <v>150</v>
      </c>
      <c r="E6" s="21"/>
      <c r="F6" s="21"/>
      <c r="G6" s="21"/>
      <c r="H6" s="21"/>
      <c r="I6" s="21"/>
      <c r="J6" s="21"/>
      <c r="K6" s="334" t="s">
        <v>151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1"/>
      <c r="AQ6" s="23"/>
      <c r="BE6" s="307"/>
      <c r="BS6" s="16" t="s">
        <v>152</v>
      </c>
    </row>
    <row r="7" spans="2:71" ht="14.45" customHeight="1">
      <c r="B7" s="20"/>
      <c r="C7" s="21"/>
      <c r="D7" s="29" t="s">
        <v>153</v>
      </c>
      <c r="E7" s="21"/>
      <c r="F7" s="21"/>
      <c r="G7" s="21"/>
      <c r="H7" s="21"/>
      <c r="I7" s="21"/>
      <c r="J7" s="21"/>
      <c r="K7" s="27" t="s">
        <v>154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155</v>
      </c>
      <c r="AL7" s="21"/>
      <c r="AM7" s="21"/>
      <c r="AN7" s="27" t="s">
        <v>154</v>
      </c>
      <c r="AO7" s="21"/>
      <c r="AP7" s="21"/>
      <c r="AQ7" s="23"/>
      <c r="BE7" s="307"/>
      <c r="BS7" s="16" t="s">
        <v>156</v>
      </c>
    </row>
    <row r="8" spans="2:71" ht="14.45" customHeight="1">
      <c r="B8" s="20"/>
      <c r="C8" s="21"/>
      <c r="D8" s="29" t="s">
        <v>157</v>
      </c>
      <c r="E8" s="21"/>
      <c r="F8" s="21"/>
      <c r="G8" s="21"/>
      <c r="H8" s="21"/>
      <c r="I8" s="21"/>
      <c r="J8" s="21"/>
      <c r="K8" s="27" t="s">
        <v>158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159</v>
      </c>
      <c r="AL8" s="21"/>
      <c r="AM8" s="21"/>
      <c r="AN8" s="30" t="s">
        <v>160</v>
      </c>
      <c r="AO8" s="21"/>
      <c r="AP8" s="21"/>
      <c r="AQ8" s="23"/>
      <c r="BE8" s="307"/>
      <c r="BS8" s="16" t="s">
        <v>161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7"/>
      <c r="BS9" s="16" t="s">
        <v>162</v>
      </c>
    </row>
    <row r="10" spans="2:71" ht="14.45" customHeight="1">
      <c r="B10" s="20"/>
      <c r="C10" s="21"/>
      <c r="D10" s="29" t="s">
        <v>163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164</v>
      </c>
      <c r="AL10" s="21"/>
      <c r="AM10" s="21"/>
      <c r="AN10" s="27" t="s">
        <v>154</v>
      </c>
      <c r="AO10" s="21"/>
      <c r="AP10" s="21"/>
      <c r="AQ10" s="23"/>
      <c r="BE10" s="307"/>
      <c r="BS10" s="16" t="s">
        <v>152</v>
      </c>
    </row>
    <row r="11" spans="2:71" ht="18.4" customHeight="1">
      <c r="B11" s="20"/>
      <c r="C11" s="21"/>
      <c r="D11" s="21"/>
      <c r="E11" s="27" t="s">
        <v>158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165</v>
      </c>
      <c r="AL11" s="21"/>
      <c r="AM11" s="21"/>
      <c r="AN11" s="27" t="s">
        <v>154</v>
      </c>
      <c r="AO11" s="21"/>
      <c r="AP11" s="21"/>
      <c r="AQ11" s="23"/>
      <c r="BE11" s="307"/>
      <c r="BS11" s="16" t="s">
        <v>152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7"/>
      <c r="BS12" s="16" t="s">
        <v>152</v>
      </c>
    </row>
    <row r="13" spans="2:71" ht="14.45" customHeight="1">
      <c r="B13" s="20"/>
      <c r="C13" s="21"/>
      <c r="D13" s="29" t="s">
        <v>166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164</v>
      </c>
      <c r="AL13" s="21"/>
      <c r="AM13" s="21"/>
      <c r="AN13" s="31" t="s">
        <v>167</v>
      </c>
      <c r="AO13" s="21"/>
      <c r="AP13" s="21"/>
      <c r="AQ13" s="23"/>
      <c r="BE13" s="307"/>
      <c r="BS13" s="16" t="s">
        <v>152</v>
      </c>
    </row>
    <row r="14" spans="2:71" ht="15">
      <c r="B14" s="20"/>
      <c r="C14" s="21"/>
      <c r="D14" s="21"/>
      <c r="E14" s="335" t="s">
        <v>167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29" t="s">
        <v>165</v>
      </c>
      <c r="AL14" s="21"/>
      <c r="AM14" s="21"/>
      <c r="AN14" s="31" t="s">
        <v>167</v>
      </c>
      <c r="AO14" s="21"/>
      <c r="AP14" s="21"/>
      <c r="AQ14" s="23"/>
      <c r="BE14" s="307"/>
      <c r="BS14" s="16" t="s">
        <v>152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7"/>
      <c r="BS15" s="16" t="s">
        <v>138</v>
      </c>
    </row>
    <row r="16" spans="2:71" ht="14.45" customHeight="1">
      <c r="B16" s="20"/>
      <c r="C16" s="21"/>
      <c r="D16" s="29" t="s">
        <v>168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164</v>
      </c>
      <c r="AL16" s="21"/>
      <c r="AM16" s="21"/>
      <c r="AN16" s="27" t="s">
        <v>154</v>
      </c>
      <c r="AO16" s="21"/>
      <c r="AP16" s="21"/>
      <c r="AQ16" s="23"/>
      <c r="BE16" s="307"/>
      <c r="BS16" s="16" t="s">
        <v>138</v>
      </c>
    </row>
    <row r="17" spans="2:71" ht="18.4" customHeight="1">
      <c r="B17" s="20"/>
      <c r="C17" s="21"/>
      <c r="D17" s="21"/>
      <c r="E17" s="27" t="s">
        <v>158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165</v>
      </c>
      <c r="AL17" s="21"/>
      <c r="AM17" s="21"/>
      <c r="AN17" s="27" t="s">
        <v>154</v>
      </c>
      <c r="AO17" s="21"/>
      <c r="AP17" s="21"/>
      <c r="AQ17" s="23"/>
      <c r="BE17" s="307"/>
      <c r="BS17" s="16" t="s">
        <v>169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7"/>
      <c r="BS18" s="16" t="s">
        <v>140</v>
      </c>
    </row>
    <row r="19" spans="2:71" ht="14.45" customHeight="1">
      <c r="B19" s="20"/>
      <c r="C19" s="21"/>
      <c r="D19" s="29" t="s">
        <v>170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7"/>
      <c r="BS19" s="16" t="s">
        <v>140</v>
      </c>
    </row>
    <row r="20" spans="2:71" ht="22.5" customHeight="1">
      <c r="B20" s="20"/>
      <c r="C20" s="21"/>
      <c r="D20" s="21"/>
      <c r="E20" s="336" t="s">
        <v>154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1"/>
      <c r="AP20" s="21"/>
      <c r="AQ20" s="23"/>
      <c r="BE20" s="307"/>
      <c r="BS20" s="16" t="s">
        <v>169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7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7"/>
    </row>
    <row r="23" spans="2:57" s="1" customFormat="1" ht="25.9" customHeight="1">
      <c r="B23" s="33"/>
      <c r="C23" s="34"/>
      <c r="D23" s="35" t="s">
        <v>171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7">
        <f>ROUND(AG51,2)</f>
        <v>0</v>
      </c>
      <c r="AL23" s="338"/>
      <c r="AM23" s="338"/>
      <c r="AN23" s="338"/>
      <c r="AO23" s="338"/>
      <c r="AP23" s="34"/>
      <c r="AQ23" s="37"/>
      <c r="BE23" s="318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18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39" t="s">
        <v>172</v>
      </c>
      <c r="M25" s="323"/>
      <c r="N25" s="323"/>
      <c r="O25" s="323"/>
      <c r="P25" s="34"/>
      <c r="Q25" s="34"/>
      <c r="R25" s="34"/>
      <c r="S25" s="34"/>
      <c r="T25" s="34"/>
      <c r="U25" s="34"/>
      <c r="V25" s="34"/>
      <c r="W25" s="339" t="s">
        <v>173</v>
      </c>
      <c r="X25" s="323"/>
      <c r="Y25" s="323"/>
      <c r="Z25" s="323"/>
      <c r="AA25" s="323"/>
      <c r="AB25" s="323"/>
      <c r="AC25" s="323"/>
      <c r="AD25" s="323"/>
      <c r="AE25" s="323"/>
      <c r="AF25" s="34"/>
      <c r="AG25" s="34"/>
      <c r="AH25" s="34"/>
      <c r="AI25" s="34"/>
      <c r="AJ25" s="34"/>
      <c r="AK25" s="339" t="s">
        <v>174</v>
      </c>
      <c r="AL25" s="323"/>
      <c r="AM25" s="323"/>
      <c r="AN25" s="323"/>
      <c r="AO25" s="323"/>
      <c r="AP25" s="34"/>
      <c r="AQ25" s="37"/>
      <c r="BE25" s="318"/>
    </row>
    <row r="26" spans="2:57" s="2" customFormat="1" ht="14.45" customHeight="1">
      <c r="B26" s="39"/>
      <c r="C26" s="40"/>
      <c r="D26" s="41" t="s">
        <v>175</v>
      </c>
      <c r="E26" s="40"/>
      <c r="F26" s="41" t="s">
        <v>176</v>
      </c>
      <c r="G26" s="40"/>
      <c r="H26" s="40"/>
      <c r="I26" s="40"/>
      <c r="J26" s="40"/>
      <c r="K26" s="40"/>
      <c r="L26" s="324">
        <v>0.21</v>
      </c>
      <c r="M26" s="325"/>
      <c r="N26" s="325"/>
      <c r="O26" s="325"/>
      <c r="P26" s="40"/>
      <c r="Q26" s="40"/>
      <c r="R26" s="40"/>
      <c r="S26" s="40"/>
      <c r="T26" s="40"/>
      <c r="U26" s="40"/>
      <c r="V26" s="40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0"/>
      <c r="AG26" s="40"/>
      <c r="AH26" s="40"/>
      <c r="AI26" s="40"/>
      <c r="AJ26" s="40"/>
      <c r="AK26" s="326">
        <f>ROUND(AV51,2)</f>
        <v>0</v>
      </c>
      <c r="AL26" s="325"/>
      <c r="AM26" s="325"/>
      <c r="AN26" s="325"/>
      <c r="AO26" s="325"/>
      <c r="AP26" s="40"/>
      <c r="AQ26" s="42"/>
      <c r="BE26" s="331"/>
    </row>
    <row r="27" spans="2:57" s="2" customFormat="1" ht="14.45" customHeight="1">
      <c r="B27" s="39"/>
      <c r="C27" s="40"/>
      <c r="D27" s="40"/>
      <c r="E27" s="40"/>
      <c r="F27" s="41" t="s">
        <v>177</v>
      </c>
      <c r="G27" s="40"/>
      <c r="H27" s="40"/>
      <c r="I27" s="40"/>
      <c r="J27" s="40"/>
      <c r="K27" s="40"/>
      <c r="L27" s="324">
        <v>0.15</v>
      </c>
      <c r="M27" s="325"/>
      <c r="N27" s="325"/>
      <c r="O27" s="325"/>
      <c r="P27" s="40"/>
      <c r="Q27" s="40"/>
      <c r="R27" s="40"/>
      <c r="S27" s="40"/>
      <c r="T27" s="40"/>
      <c r="U27" s="40"/>
      <c r="V27" s="40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0"/>
      <c r="AG27" s="40"/>
      <c r="AH27" s="40"/>
      <c r="AI27" s="40"/>
      <c r="AJ27" s="40"/>
      <c r="AK27" s="326">
        <f>ROUND(AW51,2)</f>
        <v>0</v>
      </c>
      <c r="AL27" s="325"/>
      <c r="AM27" s="325"/>
      <c r="AN27" s="325"/>
      <c r="AO27" s="325"/>
      <c r="AP27" s="40"/>
      <c r="AQ27" s="42"/>
      <c r="BE27" s="331"/>
    </row>
    <row r="28" spans="2:57" s="2" customFormat="1" ht="14.45" customHeight="1" hidden="1">
      <c r="B28" s="39"/>
      <c r="C28" s="40"/>
      <c r="D28" s="40"/>
      <c r="E28" s="40"/>
      <c r="F28" s="41" t="s">
        <v>178</v>
      </c>
      <c r="G28" s="40"/>
      <c r="H28" s="40"/>
      <c r="I28" s="40"/>
      <c r="J28" s="40"/>
      <c r="K28" s="40"/>
      <c r="L28" s="324">
        <v>0.21</v>
      </c>
      <c r="M28" s="325"/>
      <c r="N28" s="325"/>
      <c r="O28" s="325"/>
      <c r="P28" s="40"/>
      <c r="Q28" s="40"/>
      <c r="R28" s="40"/>
      <c r="S28" s="40"/>
      <c r="T28" s="40"/>
      <c r="U28" s="40"/>
      <c r="V28" s="40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0"/>
      <c r="AG28" s="40"/>
      <c r="AH28" s="40"/>
      <c r="AI28" s="40"/>
      <c r="AJ28" s="40"/>
      <c r="AK28" s="326">
        <v>0</v>
      </c>
      <c r="AL28" s="325"/>
      <c r="AM28" s="325"/>
      <c r="AN28" s="325"/>
      <c r="AO28" s="325"/>
      <c r="AP28" s="40"/>
      <c r="AQ28" s="42"/>
      <c r="BE28" s="331"/>
    </row>
    <row r="29" spans="2:57" s="2" customFormat="1" ht="14.45" customHeight="1" hidden="1">
      <c r="B29" s="39"/>
      <c r="C29" s="40"/>
      <c r="D29" s="40"/>
      <c r="E29" s="40"/>
      <c r="F29" s="41" t="s">
        <v>179</v>
      </c>
      <c r="G29" s="40"/>
      <c r="H29" s="40"/>
      <c r="I29" s="40"/>
      <c r="J29" s="40"/>
      <c r="K29" s="40"/>
      <c r="L29" s="324">
        <v>0.15</v>
      </c>
      <c r="M29" s="325"/>
      <c r="N29" s="325"/>
      <c r="O29" s="325"/>
      <c r="P29" s="40"/>
      <c r="Q29" s="40"/>
      <c r="R29" s="40"/>
      <c r="S29" s="40"/>
      <c r="T29" s="40"/>
      <c r="U29" s="40"/>
      <c r="V29" s="40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0"/>
      <c r="AG29" s="40"/>
      <c r="AH29" s="40"/>
      <c r="AI29" s="40"/>
      <c r="AJ29" s="40"/>
      <c r="AK29" s="326">
        <v>0</v>
      </c>
      <c r="AL29" s="325"/>
      <c r="AM29" s="325"/>
      <c r="AN29" s="325"/>
      <c r="AO29" s="325"/>
      <c r="AP29" s="40"/>
      <c r="AQ29" s="42"/>
      <c r="BE29" s="331"/>
    </row>
    <row r="30" spans="2:57" s="2" customFormat="1" ht="14.45" customHeight="1" hidden="1">
      <c r="B30" s="39"/>
      <c r="C30" s="40"/>
      <c r="D30" s="40"/>
      <c r="E30" s="40"/>
      <c r="F30" s="41" t="s">
        <v>180</v>
      </c>
      <c r="G30" s="40"/>
      <c r="H30" s="40"/>
      <c r="I30" s="40"/>
      <c r="J30" s="40"/>
      <c r="K30" s="40"/>
      <c r="L30" s="324">
        <v>0</v>
      </c>
      <c r="M30" s="325"/>
      <c r="N30" s="325"/>
      <c r="O30" s="325"/>
      <c r="P30" s="40"/>
      <c r="Q30" s="40"/>
      <c r="R30" s="40"/>
      <c r="S30" s="40"/>
      <c r="T30" s="40"/>
      <c r="U30" s="40"/>
      <c r="V30" s="40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0"/>
      <c r="AG30" s="40"/>
      <c r="AH30" s="40"/>
      <c r="AI30" s="40"/>
      <c r="AJ30" s="40"/>
      <c r="AK30" s="326">
        <v>0</v>
      </c>
      <c r="AL30" s="325"/>
      <c r="AM30" s="325"/>
      <c r="AN30" s="325"/>
      <c r="AO30" s="325"/>
      <c r="AP30" s="40"/>
      <c r="AQ30" s="42"/>
      <c r="BE30" s="331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18"/>
    </row>
    <row r="32" spans="2:57" s="1" customFormat="1" ht="25.9" customHeight="1">
      <c r="B32" s="33"/>
      <c r="C32" s="43"/>
      <c r="D32" s="44" t="s">
        <v>181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182</v>
      </c>
      <c r="U32" s="45"/>
      <c r="V32" s="45"/>
      <c r="W32" s="45"/>
      <c r="X32" s="327" t="s">
        <v>183</v>
      </c>
      <c r="Y32" s="312"/>
      <c r="Z32" s="312"/>
      <c r="AA32" s="312"/>
      <c r="AB32" s="312"/>
      <c r="AC32" s="45"/>
      <c r="AD32" s="45"/>
      <c r="AE32" s="45"/>
      <c r="AF32" s="45"/>
      <c r="AG32" s="45"/>
      <c r="AH32" s="45"/>
      <c r="AI32" s="45"/>
      <c r="AJ32" s="45"/>
      <c r="AK32" s="328">
        <f>SUM(AK23:AK30)</f>
        <v>0</v>
      </c>
      <c r="AL32" s="312"/>
      <c r="AM32" s="312"/>
      <c r="AN32" s="312"/>
      <c r="AO32" s="329"/>
      <c r="AP32" s="43"/>
      <c r="AQ32" s="48"/>
      <c r="BE32" s="318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95" customHeight="1">
      <c r="B39" s="33"/>
      <c r="C39" s="54" t="s">
        <v>184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5"/>
      <c r="C41" s="56" t="s">
        <v>147</v>
      </c>
      <c r="L41" s="3" t="str">
        <f>K5</f>
        <v>14_058</v>
      </c>
      <c r="AR41" s="55"/>
    </row>
    <row r="42" spans="2:44" s="4" customFormat="1" ht="36.95" customHeight="1">
      <c r="B42" s="57"/>
      <c r="C42" s="58" t="s">
        <v>150</v>
      </c>
      <c r="L42" s="315" t="str">
        <f>K6</f>
        <v>Zkapacitnění koryta Dětmarovické Mlýnky v úseku ř. km 2,765 - 5,177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57"/>
    </row>
    <row r="43" spans="2:44" s="1" customFormat="1" ht="6.95" customHeight="1">
      <c r="B43" s="33"/>
      <c r="AR43" s="33"/>
    </row>
    <row r="44" spans="2:44" s="1" customFormat="1" ht="15">
      <c r="B44" s="33"/>
      <c r="C44" s="56" t="s">
        <v>157</v>
      </c>
      <c r="L44" s="59" t="str">
        <f>IF(K8="","",K8)</f>
        <v xml:space="preserve"> </v>
      </c>
      <c r="AI44" s="56" t="s">
        <v>159</v>
      </c>
      <c r="AM44" s="317" t="str">
        <f>IF(AN8="","",AN8)</f>
        <v>5.11.2015</v>
      </c>
      <c r="AN44" s="318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6" t="s">
        <v>163</v>
      </c>
      <c r="L46" s="3" t="str">
        <f>IF(E11="","",E11)</f>
        <v xml:space="preserve"> </v>
      </c>
      <c r="AI46" s="56" t="s">
        <v>168</v>
      </c>
      <c r="AM46" s="319" t="str">
        <f>IF(E17="","",E17)</f>
        <v xml:space="preserve"> </v>
      </c>
      <c r="AN46" s="318"/>
      <c r="AO46" s="318"/>
      <c r="AP46" s="318"/>
      <c r="AR46" s="33"/>
      <c r="AS46" s="320" t="s">
        <v>185</v>
      </c>
      <c r="AT46" s="32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166</v>
      </c>
      <c r="L47" s="3" t="str">
        <f>IF(E14="Vyplň údaj","",E14)</f>
        <v/>
      </c>
      <c r="AR47" s="33"/>
      <c r="AS47" s="322"/>
      <c r="AT47" s="323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9" customHeight="1">
      <c r="B48" s="33"/>
      <c r="AR48" s="33"/>
      <c r="AS48" s="322"/>
      <c r="AT48" s="323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311" t="s">
        <v>186</v>
      </c>
      <c r="D49" s="312"/>
      <c r="E49" s="312"/>
      <c r="F49" s="312"/>
      <c r="G49" s="312"/>
      <c r="H49" s="45"/>
      <c r="I49" s="313" t="s">
        <v>187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4" t="s">
        <v>188</v>
      </c>
      <c r="AH49" s="312"/>
      <c r="AI49" s="312"/>
      <c r="AJ49" s="312"/>
      <c r="AK49" s="312"/>
      <c r="AL49" s="312"/>
      <c r="AM49" s="312"/>
      <c r="AN49" s="313" t="s">
        <v>189</v>
      </c>
      <c r="AO49" s="312"/>
      <c r="AP49" s="312"/>
      <c r="AQ49" s="65" t="s">
        <v>190</v>
      </c>
      <c r="AR49" s="33"/>
      <c r="AS49" s="66" t="s">
        <v>191</v>
      </c>
      <c r="AT49" s="67" t="s">
        <v>192</v>
      </c>
      <c r="AU49" s="67" t="s">
        <v>193</v>
      </c>
      <c r="AV49" s="67" t="s">
        <v>194</v>
      </c>
      <c r="AW49" s="67" t="s">
        <v>195</v>
      </c>
      <c r="AX49" s="67" t="s">
        <v>196</v>
      </c>
      <c r="AY49" s="67" t="s">
        <v>197</v>
      </c>
      <c r="AZ49" s="67" t="s">
        <v>198</v>
      </c>
      <c r="BA49" s="67" t="s">
        <v>199</v>
      </c>
      <c r="BB49" s="67" t="s">
        <v>200</v>
      </c>
      <c r="BC49" s="67" t="s">
        <v>201</v>
      </c>
      <c r="BD49" s="68" t="s">
        <v>202</v>
      </c>
    </row>
    <row r="50" spans="2:56" s="1" customFormat="1" ht="10.9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203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05">
        <f>ROUND(SUM(AG52:AG54),2)</f>
        <v>0</v>
      </c>
      <c r="AH51" s="305"/>
      <c r="AI51" s="305"/>
      <c r="AJ51" s="305"/>
      <c r="AK51" s="305"/>
      <c r="AL51" s="305"/>
      <c r="AM51" s="305"/>
      <c r="AN51" s="306">
        <f>SUM(AG51,AT51)</f>
        <v>0</v>
      </c>
      <c r="AO51" s="306"/>
      <c r="AP51" s="306"/>
      <c r="AQ51" s="72" t="s">
        <v>154</v>
      </c>
      <c r="AR51" s="57"/>
      <c r="AS51" s="73">
        <f>ROUND(SUM(AS52:AS54),2)</f>
        <v>0</v>
      </c>
      <c r="AT51" s="74">
        <f>ROUND(SUM(AV51:AW51),2)</f>
        <v>0</v>
      </c>
      <c r="AU51" s="75">
        <f>ROUND(SUM(AU52:AU54),5)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ROUND(SUM(AZ52:AZ54),2)</f>
        <v>0</v>
      </c>
      <c r="BA51" s="74">
        <f>ROUND(SUM(BA52:BA54),2)</f>
        <v>0</v>
      </c>
      <c r="BB51" s="74">
        <f>ROUND(SUM(BB52:BB54),2)</f>
        <v>0</v>
      </c>
      <c r="BC51" s="74">
        <f>ROUND(SUM(BC52:BC54),2)</f>
        <v>0</v>
      </c>
      <c r="BD51" s="76">
        <f>ROUND(SUM(BD52:BD54),2)</f>
        <v>0</v>
      </c>
      <c r="BS51" s="58" t="s">
        <v>204</v>
      </c>
      <c r="BT51" s="58" t="s">
        <v>205</v>
      </c>
      <c r="BU51" s="77" t="s">
        <v>206</v>
      </c>
      <c r="BV51" s="58" t="s">
        <v>207</v>
      </c>
      <c r="BW51" s="58" t="s">
        <v>139</v>
      </c>
      <c r="BX51" s="58" t="s">
        <v>208</v>
      </c>
      <c r="CL51" s="58" t="s">
        <v>154</v>
      </c>
    </row>
    <row r="52" spans="1:91" s="5" customFormat="1" ht="27.4" customHeight="1">
      <c r="A52" s="214" t="s">
        <v>785</v>
      </c>
      <c r="B52" s="78"/>
      <c r="C52" s="79"/>
      <c r="D52" s="310" t="s">
        <v>209</v>
      </c>
      <c r="E52" s="309"/>
      <c r="F52" s="309"/>
      <c r="G52" s="309"/>
      <c r="H52" s="309"/>
      <c r="I52" s="80"/>
      <c r="J52" s="310" t="s">
        <v>210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'SO 00 - Vedlejší náklady'!J27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81" t="s">
        <v>211</v>
      </c>
      <c r="AR52" s="78"/>
      <c r="AS52" s="82">
        <v>0</v>
      </c>
      <c r="AT52" s="83">
        <f>ROUND(SUM(AV52:AW52),2)</f>
        <v>0</v>
      </c>
      <c r="AU52" s="84">
        <f>'SO 00 - Vedlejší náklady'!P78</f>
        <v>0</v>
      </c>
      <c r="AV52" s="83">
        <f>'SO 00 - Vedlejší náklady'!J30</f>
        <v>0</v>
      </c>
      <c r="AW52" s="83">
        <f>'SO 00 - Vedlejší náklady'!J31</f>
        <v>0</v>
      </c>
      <c r="AX52" s="83">
        <f>'SO 00 - Vedlejší náklady'!J32</f>
        <v>0</v>
      </c>
      <c r="AY52" s="83">
        <f>'SO 00 - Vedlejší náklady'!J33</f>
        <v>0</v>
      </c>
      <c r="AZ52" s="83">
        <f>'SO 00 - Vedlejší náklady'!F30</f>
        <v>0</v>
      </c>
      <c r="BA52" s="83">
        <f>'SO 00 - Vedlejší náklady'!F31</f>
        <v>0</v>
      </c>
      <c r="BB52" s="83">
        <f>'SO 00 - Vedlejší náklady'!F32</f>
        <v>0</v>
      </c>
      <c r="BC52" s="83">
        <f>'SO 00 - Vedlejší náklady'!F33</f>
        <v>0</v>
      </c>
      <c r="BD52" s="85">
        <f>'SO 00 - Vedlejší náklady'!F34</f>
        <v>0</v>
      </c>
      <c r="BT52" s="86" t="s">
        <v>156</v>
      </c>
      <c r="BV52" s="86" t="s">
        <v>207</v>
      </c>
      <c r="BW52" s="86" t="s">
        <v>212</v>
      </c>
      <c r="BX52" s="86" t="s">
        <v>139</v>
      </c>
      <c r="CL52" s="86" t="s">
        <v>154</v>
      </c>
      <c r="CM52" s="86" t="s">
        <v>213</v>
      </c>
    </row>
    <row r="53" spans="1:91" s="5" customFormat="1" ht="27.4" customHeight="1">
      <c r="A53" s="214" t="s">
        <v>785</v>
      </c>
      <c r="B53" s="78"/>
      <c r="C53" s="79"/>
      <c r="D53" s="310" t="s">
        <v>214</v>
      </c>
      <c r="E53" s="309"/>
      <c r="F53" s="309"/>
      <c r="G53" s="309"/>
      <c r="H53" s="309"/>
      <c r="I53" s="80"/>
      <c r="J53" s="310" t="s">
        <v>215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8">
        <f>'SO 01 - Zkapacitnění kory...'!J27</f>
        <v>0</v>
      </c>
      <c r="AH53" s="309"/>
      <c r="AI53" s="309"/>
      <c r="AJ53" s="309"/>
      <c r="AK53" s="309"/>
      <c r="AL53" s="309"/>
      <c r="AM53" s="309"/>
      <c r="AN53" s="308">
        <f>SUM(AG53,AT53)</f>
        <v>0</v>
      </c>
      <c r="AO53" s="309"/>
      <c r="AP53" s="309"/>
      <c r="AQ53" s="81" t="s">
        <v>216</v>
      </c>
      <c r="AR53" s="78"/>
      <c r="AS53" s="82">
        <v>0</v>
      </c>
      <c r="AT53" s="83">
        <f>ROUND(SUM(AV53:AW53),2)</f>
        <v>0</v>
      </c>
      <c r="AU53" s="84">
        <f>'SO 01 - Zkapacitnění kory...'!P83</f>
        <v>0</v>
      </c>
      <c r="AV53" s="83">
        <f>'SO 01 - Zkapacitnění kory...'!J30</f>
        <v>0</v>
      </c>
      <c r="AW53" s="83">
        <f>'SO 01 - Zkapacitnění kory...'!J31</f>
        <v>0</v>
      </c>
      <c r="AX53" s="83">
        <f>'SO 01 - Zkapacitnění kory...'!J32</f>
        <v>0</v>
      </c>
      <c r="AY53" s="83">
        <f>'SO 01 - Zkapacitnění kory...'!J33</f>
        <v>0</v>
      </c>
      <c r="AZ53" s="83">
        <f>'SO 01 - Zkapacitnění kory...'!F30</f>
        <v>0</v>
      </c>
      <c r="BA53" s="83">
        <f>'SO 01 - Zkapacitnění kory...'!F31</f>
        <v>0</v>
      </c>
      <c r="BB53" s="83">
        <f>'SO 01 - Zkapacitnění kory...'!F32</f>
        <v>0</v>
      </c>
      <c r="BC53" s="83">
        <f>'SO 01 - Zkapacitnění kory...'!F33</f>
        <v>0</v>
      </c>
      <c r="BD53" s="85">
        <f>'SO 01 - Zkapacitnění kory...'!F34</f>
        <v>0</v>
      </c>
      <c r="BT53" s="86" t="s">
        <v>156</v>
      </c>
      <c r="BV53" s="86" t="s">
        <v>207</v>
      </c>
      <c r="BW53" s="86" t="s">
        <v>217</v>
      </c>
      <c r="BX53" s="86" t="s">
        <v>139</v>
      </c>
      <c r="CL53" s="86" t="s">
        <v>154</v>
      </c>
      <c r="CM53" s="86" t="s">
        <v>213</v>
      </c>
    </row>
    <row r="54" spans="1:91" s="5" customFormat="1" ht="27.4" customHeight="1">
      <c r="A54" s="214" t="s">
        <v>785</v>
      </c>
      <c r="B54" s="78"/>
      <c r="C54" s="79"/>
      <c r="D54" s="310" t="s">
        <v>218</v>
      </c>
      <c r="E54" s="309"/>
      <c r="F54" s="309"/>
      <c r="G54" s="309"/>
      <c r="H54" s="309"/>
      <c r="I54" s="80"/>
      <c r="J54" s="310" t="s">
        <v>219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8">
        <f>'SO 02 - Pročištění a proh...'!J27</f>
        <v>0</v>
      </c>
      <c r="AH54" s="309"/>
      <c r="AI54" s="309"/>
      <c r="AJ54" s="309"/>
      <c r="AK54" s="309"/>
      <c r="AL54" s="309"/>
      <c r="AM54" s="309"/>
      <c r="AN54" s="308">
        <f>SUM(AG54,AT54)</f>
        <v>0</v>
      </c>
      <c r="AO54" s="309"/>
      <c r="AP54" s="309"/>
      <c r="AQ54" s="81" t="s">
        <v>216</v>
      </c>
      <c r="AR54" s="78"/>
      <c r="AS54" s="87">
        <v>0</v>
      </c>
      <c r="AT54" s="88">
        <f>ROUND(SUM(AV54:AW54),2)</f>
        <v>0</v>
      </c>
      <c r="AU54" s="89">
        <f>'SO 02 - Pročištění a proh...'!P83</f>
        <v>0</v>
      </c>
      <c r="AV54" s="88">
        <f>'SO 02 - Pročištění a proh...'!J30</f>
        <v>0</v>
      </c>
      <c r="AW54" s="88">
        <f>'SO 02 - Pročištění a proh...'!J31</f>
        <v>0</v>
      </c>
      <c r="AX54" s="88">
        <f>'SO 02 - Pročištění a proh...'!J32</f>
        <v>0</v>
      </c>
      <c r="AY54" s="88">
        <f>'SO 02 - Pročištění a proh...'!J33</f>
        <v>0</v>
      </c>
      <c r="AZ54" s="88">
        <f>'SO 02 - Pročištění a proh...'!F30</f>
        <v>0</v>
      </c>
      <c r="BA54" s="88">
        <f>'SO 02 - Pročištění a proh...'!F31</f>
        <v>0</v>
      </c>
      <c r="BB54" s="88">
        <f>'SO 02 - Pročištění a proh...'!F32</f>
        <v>0</v>
      </c>
      <c r="BC54" s="88">
        <f>'SO 02 - Pročištění a proh...'!F33</f>
        <v>0</v>
      </c>
      <c r="BD54" s="90">
        <f>'SO 02 - Pročištění a proh...'!F34</f>
        <v>0</v>
      </c>
      <c r="BT54" s="86" t="s">
        <v>156</v>
      </c>
      <c r="BV54" s="86" t="s">
        <v>207</v>
      </c>
      <c r="BW54" s="86" t="s">
        <v>220</v>
      </c>
      <c r="BX54" s="86" t="s">
        <v>139</v>
      </c>
      <c r="CL54" s="86" t="s">
        <v>154</v>
      </c>
      <c r="CM54" s="86" t="s">
        <v>213</v>
      </c>
    </row>
    <row r="55" spans="2:44" s="1" customFormat="1" ht="30" customHeight="1">
      <c r="B55" s="33"/>
      <c r="AR55" s="33"/>
    </row>
    <row r="56" spans="2:44" s="1" customFormat="1" ht="6.9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3"/>
    </row>
  </sheetData>
  <sheetProtection password="CC35" sheet="1" objects="1" scenarios="1" formatColumns="0" formatRows="0" sort="0" autoFilter="0"/>
  <mergeCells count="49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G51:AM51"/>
    <mergeCell ref="AN51:AP51"/>
    <mergeCell ref="AR2:BE2"/>
    <mergeCell ref="AN54:AP54"/>
    <mergeCell ref="AG54:AM54"/>
    <mergeCell ref="D54:H54"/>
    <mergeCell ref="J54:AF54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 - Vedlejší náklady'!C2" tooltip="SO 00 - Vedlejší náklady" display="/"/>
    <hyperlink ref="A53" location="'SO 01 - Zkapacitnění kory...'!C2" tooltip="SO 01 - Zkapacitnění kory..." display="/"/>
    <hyperlink ref="A54" location="'SO 02 - Pročištění a proh...'!C2" tooltip="SO 02 - Pročištění a proh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9.28125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9.28125" style="0" hidden="1" customWidth="1"/>
  </cols>
  <sheetData>
    <row r="1" spans="1:70" ht="21.75" customHeight="1">
      <c r="A1" s="14"/>
      <c r="B1" s="216"/>
      <c r="C1" s="216"/>
      <c r="D1" s="215" t="s">
        <v>135</v>
      </c>
      <c r="E1" s="216"/>
      <c r="F1" s="217" t="s">
        <v>786</v>
      </c>
      <c r="G1" s="342" t="s">
        <v>787</v>
      </c>
      <c r="H1" s="342"/>
      <c r="I1" s="222"/>
      <c r="J1" s="217" t="s">
        <v>788</v>
      </c>
      <c r="K1" s="215" t="s">
        <v>221</v>
      </c>
      <c r="L1" s="217" t="s">
        <v>789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212</v>
      </c>
    </row>
    <row r="3" spans="2:46" ht="6.9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213</v>
      </c>
    </row>
    <row r="4" spans="2:46" ht="36.95" customHeight="1">
      <c r="B4" s="20"/>
      <c r="C4" s="21"/>
      <c r="D4" s="22" t="s">
        <v>222</v>
      </c>
      <c r="E4" s="21"/>
      <c r="F4" s="21"/>
      <c r="G4" s="21"/>
      <c r="H4" s="21"/>
      <c r="I4" s="93"/>
      <c r="J4" s="21"/>
      <c r="K4" s="23"/>
      <c r="M4" s="24" t="s">
        <v>144</v>
      </c>
      <c r="AT4" s="16" t="s">
        <v>138</v>
      </c>
    </row>
    <row r="5" spans="2:11" ht="6.9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150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3" t="str">
        <f>'Rekapitulace stavby'!K6</f>
        <v>Zkapacitnění koryta Dětmarovické Mlýnky v úseku ř. km 2,765 - 5,177</v>
      </c>
      <c r="F7" s="333"/>
      <c r="G7" s="333"/>
      <c r="H7" s="333"/>
      <c r="I7" s="93"/>
      <c r="J7" s="21"/>
      <c r="K7" s="23"/>
    </row>
    <row r="8" spans="2:11" s="1" customFormat="1" ht="15">
      <c r="B8" s="33"/>
      <c r="C8" s="34"/>
      <c r="D8" s="29" t="s">
        <v>223</v>
      </c>
      <c r="E8" s="34"/>
      <c r="F8" s="34"/>
      <c r="G8" s="34"/>
      <c r="H8" s="34"/>
      <c r="I8" s="94"/>
      <c r="J8" s="34"/>
      <c r="K8" s="37"/>
    </row>
    <row r="9" spans="2:11" s="1" customFormat="1" ht="36.95" customHeight="1">
      <c r="B9" s="33"/>
      <c r="C9" s="34"/>
      <c r="D9" s="34"/>
      <c r="E9" s="340" t="s">
        <v>224</v>
      </c>
      <c r="F9" s="323"/>
      <c r="G9" s="323"/>
      <c r="H9" s="323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45" customHeight="1">
      <c r="B11" s="33"/>
      <c r="C11" s="34"/>
      <c r="D11" s="29" t="s">
        <v>153</v>
      </c>
      <c r="E11" s="34"/>
      <c r="F11" s="27" t="s">
        <v>154</v>
      </c>
      <c r="G11" s="34"/>
      <c r="H11" s="34"/>
      <c r="I11" s="95" t="s">
        <v>155</v>
      </c>
      <c r="J11" s="27" t="s">
        <v>154</v>
      </c>
      <c r="K11" s="37"/>
    </row>
    <row r="12" spans="2:11" s="1" customFormat="1" ht="14.45" customHeight="1">
      <c r="B12" s="33"/>
      <c r="C12" s="34"/>
      <c r="D12" s="29" t="s">
        <v>157</v>
      </c>
      <c r="E12" s="34"/>
      <c r="F12" s="27" t="s">
        <v>158</v>
      </c>
      <c r="G12" s="34"/>
      <c r="H12" s="34"/>
      <c r="I12" s="95" t="s">
        <v>159</v>
      </c>
      <c r="J12" s="96" t="str">
        <f>'Rekapitulace stavby'!AN8</f>
        <v>5.11.2015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45" customHeight="1">
      <c r="B14" s="33"/>
      <c r="C14" s="34"/>
      <c r="D14" s="29" t="s">
        <v>163</v>
      </c>
      <c r="E14" s="34"/>
      <c r="F14" s="34"/>
      <c r="G14" s="34"/>
      <c r="H14" s="34"/>
      <c r="I14" s="95" t="s">
        <v>164</v>
      </c>
      <c r="J14" s="27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95" t="s">
        <v>165</v>
      </c>
      <c r="J15" s="27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45" customHeight="1">
      <c r="B17" s="33"/>
      <c r="C17" s="34"/>
      <c r="D17" s="29" t="s">
        <v>166</v>
      </c>
      <c r="E17" s="34"/>
      <c r="F17" s="34"/>
      <c r="G17" s="34"/>
      <c r="H17" s="34"/>
      <c r="I17" s="95" t="s">
        <v>164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95" t="s">
        <v>165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45" customHeight="1">
      <c r="B20" s="33"/>
      <c r="C20" s="34"/>
      <c r="D20" s="29" t="s">
        <v>168</v>
      </c>
      <c r="E20" s="34"/>
      <c r="F20" s="34"/>
      <c r="G20" s="34"/>
      <c r="H20" s="34"/>
      <c r="I20" s="95" t="s">
        <v>164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95" t="s">
        <v>165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45" customHeight="1">
      <c r="B23" s="33"/>
      <c r="C23" s="34"/>
      <c r="D23" s="29" t="s">
        <v>170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36" t="s">
        <v>154</v>
      </c>
      <c r="F24" s="344"/>
      <c r="G24" s="344"/>
      <c r="H24" s="344"/>
      <c r="I24" s="99"/>
      <c r="J24" s="98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9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5.35" customHeight="1">
      <c r="B27" s="33"/>
      <c r="C27" s="34"/>
      <c r="D27" s="103" t="s">
        <v>171</v>
      </c>
      <c r="E27" s="34"/>
      <c r="F27" s="34"/>
      <c r="G27" s="34"/>
      <c r="H27" s="34"/>
      <c r="I27" s="94"/>
      <c r="J27" s="104">
        <f>ROUND(J78,2)</f>
        <v>0</v>
      </c>
      <c r="K27" s="37"/>
    </row>
    <row r="28" spans="2:11" s="1" customFormat="1" ht="6.9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45" customHeight="1">
      <c r="B29" s="33"/>
      <c r="C29" s="34"/>
      <c r="D29" s="34"/>
      <c r="E29" s="34"/>
      <c r="F29" s="38" t="s">
        <v>173</v>
      </c>
      <c r="G29" s="34"/>
      <c r="H29" s="34"/>
      <c r="I29" s="105" t="s">
        <v>172</v>
      </c>
      <c r="J29" s="38" t="s">
        <v>174</v>
      </c>
      <c r="K29" s="37"/>
    </row>
    <row r="30" spans="2:11" s="1" customFormat="1" ht="14.45" customHeight="1">
      <c r="B30" s="33"/>
      <c r="C30" s="34"/>
      <c r="D30" s="41" t="s">
        <v>175</v>
      </c>
      <c r="E30" s="41" t="s">
        <v>176</v>
      </c>
      <c r="F30" s="106">
        <f>ROUND(SUM(BE78:BE122),2)</f>
        <v>0</v>
      </c>
      <c r="G30" s="34"/>
      <c r="H30" s="34"/>
      <c r="I30" s="107">
        <v>0.21</v>
      </c>
      <c r="J30" s="106">
        <f>ROUND(ROUND((SUM(BE78:BE122)),2)*I30,2)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177</v>
      </c>
      <c r="F31" s="106">
        <f>ROUND(SUM(BF78:BF122),2)</f>
        <v>0</v>
      </c>
      <c r="G31" s="34"/>
      <c r="H31" s="34"/>
      <c r="I31" s="107">
        <v>0.15</v>
      </c>
      <c r="J31" s="106">
        <f>ROUND(ROUND((SUM(BF78:BF122)),2)*I31,2)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178</v>
      </c>
      <c r="F32" s="106">
        <f>ROUND(SUM(BG78:BG122),2)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179</v>
      </c>
      <c r="F33" s="106">
        <f>ROUND(SUM(BH78:BH122),2)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180</v>
      </c>
      <c r="F34" s="106">
        <f>ROUND(SUM(BI78:BI122),2)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5.35" customHeight="1">
      <c r="B36" s="33"/>
      <c r="C36" s="43"/>
      <c r="D36" s="44" t="s">
        <v>181</v>
      </c>
      <c r="E36" s="45"/>
      <c r="F36" s="45"/>
      <c r="G36" s="108" t="s">
        <v>182</v>
      </c>
      <c r="H36" s="46" t="s">
        <v>183</v>
      </c>
      <c r="I36" s="109"/>
      <c r="J36" s="47">
        <f>SUM(J27:J34)</f>
        <v>0</v>
      </c>
      <c r="K36" s="110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95" customHeight="1">
      <c r="B42" s="33"/>
      <c r="C42" s="22" t="s">
        <v>225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45" customHeight="1">
      <c r="B44" s="33"/>
      <c r="C44" s="29" t="s">
        <v>150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3" t="str">
        <f>E7</f>
        <v>Zkapacitnění koryta Dětmarovické Mlýnky v úseku ř. km 2,765 - 5,177</v>
      </c>
      <c r="F45" s="323"/>
      <c r="G45" s="323"/>
      <c r="H45" s="323"/>
      <c r="I45" s="94"/>
      <c r="J45" s="34"/>
      <c r="K45" s="37"/>
    </row>
    <row r="46" spans="2:11" s="1" customFormat="1" ht="14.45" customHeight="1">
      <c r="B46" s="33"/>
      <c r="C46" s="29" t="s">
        <v>223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40" t="str">
        <f>E9</f>
        <v>SO 00 - Vedlejší náklady</v>
      </c>
      <c r="F47" s="323"/>
      <c r="G47" s="323"/>
      <c r="H47" s="323"/>
      <c r="I47" s="9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157</v>
      </c>
      <c r="D49" s="34"/>
      <c r="E49" s="34"/>
      <c r="F49" s="27" t="str">
        <f>F12</f>
        <v xml:space="preserve"> </v>
      </c>
      <c r="G49" s="34"/>
      <c r="H49" s="34"/>
      <c r="I49" s="95" t="s">
        <v>159</v>
      </c>
      <c r="J49" s="96" t="str">
        <f>IF(J12="","",J12)</f>
        <v>5.11.2015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163</v>
      </c>
      <c r="D51" s="34"/>
      <c r="E51" s="34"/>
      <c r="F51" s="27" t="str">
        <f>E15</f>
        <v xml:space="preserve"> </v>
      </c>
      <c r="G51" s="34"/>
      <c r="H51" s="34"/>
      <c r="I51" s="95" t="s">
        <v>168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166</v>
      </c>
      <c r="D52" s="34"/>
      <c r="E52" s="34"/>
      <c r="F52" s="27" t="str">
        <f>IF(E18="","",E18)</f>
        <v/>
      </c>
      <c r="G52" s="34"/>
      <c r="H52" s="34"/>
      <c r="I52" s="9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226</v>
      </c>
      <c r="D54" s="43"/>
      <c r="E54" s="43"/>
      <c r="F54" s="43"/>
      <c r="G54" s="43"/>
      <c r="H54" s="43"/>
      <c r="I54" s="115"/>
      <c r="J54" s="116" t="s">
        <v>227</v>
      </c>
      <c r="K54" s="48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228</v>
      </c>
      <c r="D56" s="34"/>
      <c r="E56" s="34"/>
      <c r="F56" s="34"/>
      <c r="G56" s="34"/>
      <c r="H56" s="34"/>
      <c r="I56" s="94"/>
      <c r="J56" s="104">
        <f>J78</f>
        <v>0</v>
      </c>
      <c r="K56" s="37"/>
      <c r="AU56" s="16" t="s">
        <v>229</v>
      </c>
    </row>
    <row r="57" spans="2:11" s="7" customFormat="1" ht="24.95" customHeight="1">
      <c r="B57" s="118"/>
      <c r="C57" s="119"/>
      <c r="D57" s="120" t="s">
        <v>230</v>
      </c>
      <c r="E57" s="121"/>
      <c r="F57" s="121"/>
      <c r="G57" s="121"/>
      <c r="H57" s="121"/>
      <c r="I57" s="122"/>
      <c r="J57" s="123">
        <f>J79</f>
        <v>0</v>
      </c>
      <c r="K57" s="124"/>
    </row>
    <row r="58" spans="2:11" s="8" customFormat="1" ht="19.9" customHeight="1">
      <c r="B58" s="125"/>
      <c r="C58" s="126"/>
      <c r="D58" s="127" t="s">
        <v>231</v>
      </c>
      <c r="E58" s="128"/>
      <c r="F58" s="128"/>
      <c r="G58" s="128"/>
      <c r="H58" s="128"/>
      <c r="I58" s="129"/>
      <c r="J58" s="130">
        <f>J80</f>
        <v>0</v>
      </c>
      <c r="K58" s="131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94"/>
      <c r="J59" s="34"/>
      <c r="K59" s="37"/>
    </row>
    <row r="60" spans="2:11" s="1" customFormat="1" ht="6.95" customHeight="1">
      <c r="B60" s="49"/>
      <c r="C60" s="50"/>
      <c r="D60" s="50"/>
      <c r="E60" s="50"/>
      <c r="F60" s="50"/>
      <c r="G60" s="50"/>
      <c r="H60" s="50"/>
      <c r="I60" s="111"/>
      <c r="J60" s="50"/>
      <c r="K60" s="51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112"/>
      <c r="J64" s="53"/>
      <c r="K64" s="53"/>
      <c r="L64" s="33"/>
    </row>
    <row r="65" spans="2:12" s="1" customFormat="1" ht="36.95" customHeight="1">
      <c r="B65" s="33"/>
      <c r="C65" s="54" t="s">
        <v>232</v>
      </c>
      <c r="I65" s="132"/>
      <c r="L65" s="33"/>
    </row>
    <row r="66" spans="2:12" s="1" customFormat="1" ht="6.95" customHeight="1">
      <c r="B66" s="33"/>
      <c r="I66" s="132"/>
      <c r="L66" s="33"/>
    </row>
    <row r="67" spans="2:12" s="1" customFormat="1" ht="14.45" customHeight="1">
      <c r="B67" s="33"/>
      <c r="C67" s="56" t="s">
        <v>150</v>
      </c>
      <c r="I67" s="132"/>
      <c r="L67" s="33"/>
    </row>
    <row r="68" spans="2:12" s="1" customFormat="1" ht="22.5" customHeight="1">
      <c r="B68" s="33"/>
      <c r="E68" s="341" t="str">
        <f>E7</f>
        <v>Zkapacitnění koryta Dětmarovické Mlýnky v úseku ř. km 2,765 - 5,177</v>
      </c>
      <c r="F68" s="318"/>
      <c r="G68" s="318"/>
      <c r="H68" s="318"/>
      <c r="I68" s="132"/>
      <c r="L68" s="33"/>
    </row>
    <row r="69" spans="2:12" s="1" customFormat="1" ht="14.45" customHeight="1">
      <c r="B69" s="33"/>
      <c r="C69" s="56" t="s">
        <v>223</v>
      </c>
      <c r="I69" s="132"/>
      <c r="L69" s="33"/>
    </row>
    <row r="70" spans="2:12" s="1" customFormat="1" ht="23.25" customHeight="1">
      <c r="B70" s="33"/>
      <c r="E70" s="315" t="str">
        <f>E9</f>
        <v>SO 00 - Vedlejší náklady</v>
      </c>
      <c r="F70" s="318"/>
      <c r="G70" s="318"/>
      <c r="H70" s="318"/>
      <c r="I70" s="132"/>
      <c r="L70" s="33"/>
    </row>
    <row r="71" spans="2:12" s="1" customFormat="1" ht="6.95" customHeight="1">
      <c r="B71" s="33"/>
      <c r="I71" s="132"/>
      <c r="L71" s="33"/>
    </row>
    <row r="72" spans="2:12" s="1" customFormat="1" ht="18" customHeight="1">
      <c r="B72" s="33"/>
      <c r="C72" s="56" t="s">
        <v>157</v>
      </c>
      <c r="F72" s="133" t="str">
        <f>F12</f>
        <v xml:space="preserve"> </v>
      </c>
      <c r="I72" s="134" t="s">
        <v>159</v>
      </c>
      <c r="J72" s="60" t="str">
        <f>IF(J12="","",J12)</f>
        <v>5.11.2015</v>
      </c>
      <c r="L72" s="33"/>
    </row>
    <row r="73" spans="2:12" s="1" customFormat="1" ht="6.95" customHeight="1">
      <c r="B73" s="33"/>
      <c r="I73" s="132"/>
      <c r="L73" s="33"/>
    </row>
    <row r="74" spans="2:12" s="1" customFormat="1" ht="15">
      <c r="B74" s="33"/>
      <c r="C74" s="56" t="s">
        <v>163</v>
      </c>
      <c r="F74" s="133" t="str">
        <f>E15</f>
        <v xml:space="preserve"> </v>
      </c>
      <c r="I74" s="134" t="s">
        <v>168</v>
      </c>
      <c r="J74" s="133" t="str">
        <f>E21</f>
        <v xml:space="preserve"> </v>
      </c>
      <c r="L74" s="33"/>
    </row>
    <row r="75" spans="2:12" s="1" customFormat="1" ht="14.45" customHeight="1">
      <c r="B75" s="33"/>
      <c r="C75" s="56" t="s">
        <v>166</v>
      </c>
      <c r="F75" s="133" t="str">
        <f>IF(E18="","",E18)</f>
        <v/>
      </c>
      <c r="I75" s="132"/>
      <c r="L75" s="33"/>
    </row>
    <row r="76" spans="2:12" s="1" customFormat="1" ht="10.35" customHeight="1">
      <c r="B76" s="33"/>
      <c r="I76" s="132"/>
      <c r="L76" s="33"/>
    </row>
    <row r="77" spans="2:20" s="9" customFormat="1" ht="29.25" customHeight="1">
      <c r="B77" s="135"/>
      <c r="C77" s="136" t="s">
        <v>233</v>
      </c>
      <c r="D77" s="137" t="s">
        <v>190</v>
      </c>
      <c r="E77" s="137" t="s">
        <v>186</v>
      </c>
      <c r="F77" s="137" t="s">
        <v>234</v>
      </c>
      <c r="G77" s="137" t="s">
        <v>235</v>
      </c>
      <c r="H77" s="137" t="s">
        <v>236</v>
      </c>
      <c r="I77" s="138" t="s">
        <v>237</v>
      </c>
      <c r="J77" s="137" t="s">
        <v>227</v>
      </c>
      <c r="K77" s="139" t="s">
        <v>238</v>
      </c>
      <c r="L77" s="135"/>
      <c r="M77" s="66" t="s">
        <v>239</v>
      </c>
      <c r="N77" s="67" t="s">
        <v>175</v>
      </c>
      <c r="O77" s="67" t="s">
        <v>240</v>
      </c>
      <c r="P77" s="67" t="s">
        <v>241</v>
      </c>
      <c r="Q77" s="67" t="s">
        <v>242</v>
      </c>
      <c r="R77" s="67" t="s">
        <v>243</v>
      </c>
      <c r="S77" s="67" t="s">
        <v>244</v>
      </c>
      <c r="T77" s="68" t="s">
        <v>245</v>
      </c>
    </row>
    <row r="78" spans="2:63" s="1" customFormat="1" ht="29.25" customHeight="1">
      <c r="B78" s="33"/>
      <c r="C78" s="70" t="s">
        <v>228</v>
      </c>
      <c r="I78" s="132"/>
      <c r="J78" s="140">
        <f>BK78</f>
        <v>0</v>
      </c>
      <c r="L78" s="33"/>
      <c r="M78" s="69"/>
      <c r="N78" s="61"/>
      <c r="O78" s="61"/>
      <c r="P78" s="141">
        <f>P79</f>
        <v>0</v>
      </c>
      <c r="Q78" s="61"/>
      <c r="R78" s="141">
        <f>R79</f>
        <v>0</v>
      </c>
      <c r="S78" s="61"/>
      <c r="T78" s="142">
        <f>T79</f>
        <v>0</v>
      </c>
      <c r="AT78" s="16" t="s">
        <v>204</v>
      </c>
      <c r="AU78" s="16" t="s">
        <v>229</v>
      </c>
      <c r="BK78" s="143">
        <f>BK79</f>
        <v>0</v>
      </c>
    </row>
    <row r="79" spans="2:63" s="10" customFormat="1" ht="37.35" customHeight="1">
      <c r="B79" s="144"/>
      <c r="D79" s="145" t="s">
        <v>204</v>
      </c>
      <c r="E79" s="146" t="s">
        <v>246</v>
      </c>
      <c r="F79" s="146" t="s">
        <v>247</v>
      </c>
      <c r="I79" s="147"/>
      <c r="J79" s="148">
        <f>BK79</f>
        <v>0</v>
      </c>
      <c r="L79" s="144"/>
      <c r="M79" s="149"/>
      <c r="N79" s="150"/>
      <c r="O79" s="150"/>
      <c r="P79" s="151">
        <f>P80</f>
        <v>0</v>
      </c>
      <c r="Q79" s="150"/>
      <c r="R79" s="151">
        <f>R80</f>
        <v>0</v>
      </c>
      <c r="S79" s="150"/>
      <c r="T79" s="152">
        <f>T80</f>
        <v>0</v>
      </c>
      <c r="AR79" s="145" t="s">
        <v>248</v>
      </c>
      <c r="AT79" s="153" t="s">
        <v>204</v>
      </c>
      <c r="AU79" s="153" t="s">
        <v>205</v>
      </c>
      <c r="AY79" s="145" t="s">
        <v>249</v>
      </c>
      <c r="BK79" s="154">
        <f>BK80</f>
        <v>0</v>
      </c>
    </row>
    <row r="80" spans="2:63" s="10" customFormat="1" ht="19.9" customHeight="1">
      <c r="B80" s="144"/>
      <c r="D80" s="155" t="s">
        <v>204</v>
      </c>
      <c r="E80" s="156" t="s">
        <v>250</v>
      </c>
      <c r="F80" s="156" t="s">
        <v>251</v>
      </c>
      <c r="I80" s="147"/>
      <c r="J80" s="157">
        <f>BK80</f>
        <v>0</v>
      </c>
      <c r="L80" s="144"/>
      <c r="M80" s="149"/>
      <c r="N80" s="150"/>
      <c r="O80" s="150"/>
      <c r="P80" s="151">
        <f>SUM(P81:P122)</f>
        <v>0</v>
      </c>
      <c r="Q80" s="150"/>
      <c r="R80" s="151">
        <f>SUM(R81:R122)</f>
        <v>0</v>
      </c>
      <c r="S80" s="150"/>
      <c r="T80" s="152">
        <f>SUM(T81:T122)</f>
        <v>0</v>
      </c>
      <c r="AR80" s="145" t="s">
        <v>248</v>
      </c>
      <c r="AT80" s="153" t="s">
        <v>204</v>
      </c>
      <c r="AU80" s="153" t="s">
        <v>156</v>
      </c>
      <c r="AY80" s="145" t="s">
        <v>249</v>
      </c>
      <c r="BK80" s="154">
        <f>SUM(BK81:BK122)</f>
        <v>0</v>
      </c>
    </row>
    <row r="81" spans="2:65" s="1" customFormat="1" ht="22.5" customHeight="1">
      <c r="B81" s="158"/>
      <c r="C81" s="159" t="s">
        <v>156</v>
      </c>
      <c r="D81" s="159" t="s">
        <v>252</v>
      </c>
      <c r="E81" s="160" t="s">
        <v>253</v>
      </c>
      <c r="F81" s="161" t="s">
        <v>254</v>
      </c>
      <c r="G81" s="162" t="s">
        <v>255</v>
      </c>
      <c r="H81" s="163">
        <v>1</v>
      </c>
      <c r="I81" s="164"/>
      <c r="J81" s="165">
        <f>ROUND(I81*H81,2)</f>
        <v>0</v>
      </c>
      <c r="K81" s="161" t="s">
        <v>154</v>
      </c>
      <c r="L81" s="33"/>
      <c r="M81" s="166" t="s">
        <v>154</v>
      </c>
      <c r="N81" s="167" t="s">
        <v>176</v>
      </c>
      <c r="O81" s="34"/>
      <c r="P81" s="168">
        <f>O81*H81</f>
        <v>0</v>
      </c>
      <c r="Q81" s="168">
        <v>0</v>
      </c>
      <c r="R81" s="168">
        <f>Q81*H81</f>
        <v>0</v>
      </c>
      <c r="S81" s="168">
        <v>0</v>
      </c>
      <c r="T81" s="169">
        <f>S81*H81</f>
        <v>0</v>
      </c>
      <c r="AR81" s="16" t="s">
        <v>256</v>
      </c>
      <c r="AT81" s="16" t="s">
        <v>252</v>
      </c>
      <c r="AU81" s="16" t="s">
        <v>213</v>
      </c>
      <c r="AY81" s="16" t="s">
        <v>249</v>
      </c>
      <c r="BE81" s="170">
        <f>IF(N81="základní",J81,0)</f>
        <v>0</v>
      </c>
      <c r="BF81" s="170">
        <f>IF(N81="snížená",J81,0)</f>
        <v>0</v>
      </c>
      <c r="BG81" s="170">
        <f>IF(N81="zákl. přenesená",J81,0)</f>
        <v>0</v>
      </c>
      <c r="BH81" s="170">
        <f>IF(N81="sníž. přenesená",J81,0)</f>
        <v>0</v>
      </c>
      <c r="BI81" s="170">
        <f>IF(N81="nulová",J81,0)</f>
        <v>0</v>
      </c>
      <c r="BJ81" s="16" t="s">
        <v>156</v>
      </c>
      <c r="BK81" s="170">
        <f>ROUND(I81*H81,2)</f>
        <v>0</v>
      </c>
      <c r="BL81" s="16" t="s">
        <v>256</v>
      </c>
      <c r="BM81" s="16" t="s">
        <v>257</v>
      </c>
    </row>
    <row r="82" spans="2:47" s="1" customFormat="1" ht="54" customHeight="1">
      <c r="B82" s="33"/>
      <c r="D82" s="171" t="s">
        <v>258</v>
      </c>
      <c r="F82" s="172" t="s">
        <v>259</v>
      </c>
      <c r="I82" s="132"/>
      <c r="L82" s="33"/>
      <c r="M82" s="63"/>
      <c r="N82" s="34"/>
      <c r="O82" s="34"/>
      <c r="P82" s="34"/>
      <c r="Q82" s="34"/>
      <c r="R82" s="34"/>
      <c r="S82" s="34"/>
      <c r="T82" s="64"/>
      <c r="AT82" s="16" t="s">
        <v>258</v>
      </c>
      <c r="AU82" s="16" t="s">
        <v>213</v>
      </c>
    </row>
    <row r="83" spans="2:65" s="1" customFormat="1" ht="22.5" customHeight="1">
      <c r="B83" s="158"/>
      <c r="C83" s="159" t="s">
        <v>213</v>
      </c>
      <c r="D83" s="159" t="s">
        <v>252</v>
      </c>
      <c r="E83" s="160" t="s">
        <v>260</v>
      </c>
      <c r="F83" s="161" t="s">
        <v>261</v>
      </c>
      <c r="G83" s="162" t="s">
        <v>255</v>
      </c>
      <c r="H83" s="163">
        <v>1</v>
      </c>
      <c r="I83" s="164"/>
      <c r="J83" s="165">
        <f>ROUND(I83*H83,2)</f>
        <v>0</v>
      </c>
      <c r="K83" s="161" t="s">
        <v>154</v>
      </c>
      <c r="L83" s="33"/>
      <c r="M83" s="166" t="s">
        <v>154</v>
      </c>
      <c r="N83" s="167" t="s">
        <v>176</v>
      </c>
      <c r="O83" s="34"/>
      <c r="P83" s="168">
        <f>O83*H83</f>
        <v>0</v>
      </c>
      <c r="Q83" s="168">
        <v>0</v>
      </c>
      <c r="R83" s="168">
        <f>Q83*H83</f>
        <v>0</v>
      </c>
      <c r="S83" s="168">
        <v>0</v>
      </c>
      <c r="T83" s="169">
        <f>S83*H83</f>
        <v>0</v>
      </c>
      <c r="AR83" s="16" t="s">
        <v>256</v>
      </c>
      <c r="AT83" s="16" t="s">
        <v>252</v>
      </c>
      <c r="AU83" s="16" t="s">
        <v>213</v>
      </c>
      <c r="AY83" s="16" t="s">
        <v>249</v>
      </c>
      <c r="BE83" s="170">
        <f>IF(N83="základní",J83,0)</f>
        <v>0</v>
      </c>
      <c r="BF83" s="170">
        <f>IF(N83="snížená",J83,0)</f>
        <v>0</v>
      </c>
      <c r="BG83" s="170">
        <f>IF(N83="zákl. přenesená",J83,0)</f>
        <v>0</v>
      </c>
      <c r="BH83" s="170">
        <f>IF(N83="sníž. přenesená",J83,0)</f>
        <v>0</v>
      </c>
      <c r="BI83" s="170">
        <f>IF(N83="nulová",J83,0)</f>
        <v>0</v>
      </c>
      <c r="BJ83" s="16" t="s">
        <v>156</v>
      </c>
      <c r="BK83" s="170">
        <f>ROUND(I83*H83,2)</f>
        <v>0</v>
      </c>
      <c r="BL83" s="16" t="s">
        <v>256</v>
      </c>
      <c r="BM83" s="16" t="s">
        <v>262</v>
      </c>
    </row>
    <row r="84" spans="2:47" s="1" customFormat="1" ht="66" customHeight="1">
      <c r="B84" s="33"/>
      <c r="D84" s="171" t="s">
        <v>258</v>
      </c>
      <c r="F84" s="172" t="s">
        <v>263</v>
      </c>
      <c r="I84" s="132"/>
      <c r="L84" s="33"/>
      <c r="M84" s="63"/>
      <c r="N84" s="34"/>
      <c r="O84" s="34"/>
      <c r="P84" s="34"/>
      <c r="Q84" s="34"/>
      <c r="R84" s="34"/>
      <c r="S84" s="34"/>
      <c r="T84" s="64"/>
      <c r="AT84" s="16" t="s">
        <v>258</v>
      </c>
      <c r="AU84" s="16" t="s">
        <v>213</v>
      </c>
    </row>
    <row r="85" spans="2:65" s="1" customFormat="1" ht="22.5" customHeight="1">
      <c r="B85" s="158"/>
      <c r="C85" s="159" t="s">
        <v>264</v>
      </c>
      <c r="D85" s="159" t="s">
        <v>252</v>
      </c>
      <c r="E85" s="160" t="s">
        <v>265</v>
      </c>
      <c r="F85" s="161" t="s">
        <v>266</v>
      </c>
      <c r="G85" s="162" t="s">
        <v>255</v>
      </c>
      <c r="H85" s="163">
        <v>1</v>
      </c>
      <c r="I85" s="164"/>
      <c r="J85" s="165">
        <f>ROUND(I85*H85,2)</f>
        <v>0</v>
      </c>
      <c r="K85" s="161" t="s">
        <v>154</v>
      </c>
      <c r="L85" s="33"/>
      <c r="M85" s="166" t="s">
        <v>154</v>
      </c>
      <c r="N85" s="167" t="s">
        <v>176</v>
      </c>
      <c r="O85" s="34"/>
      <c r="P85" s="168">
        <f>O85*H85</f>
        <v>0</v>
      </c>
      <c r="Q85" s="168">
        <v>0</v>
      </c>
      <c r="R85" s="168">
        <f>Q85*H85</f>
        <v>0</v>
      </c>
      <c r="S85" s="168">
        <v>0</v>
      </c>
      <c r="T85" s="169">
        <f>S85*H85</f>
        <v>0</v>
      </c>
      <c r="AR85" s="16" t="s">
        <v>256</v>
      </c>
      <c r="AT85" s="16" t="s">
        <v>252</v>
      </c>
      <c r="AU85" s="16" t="s">
        <v>213</v>
      </c>
      <c r="AY85" s="16" t="s">
        <v>249</v>
      </c>
      <c r="BE85" s="170">
        <f>IF(N85="základní",J85,0)</f>
        <v>0</v>
      </c>
      <c r="BF85" s="170">
        <f>IF(N85="snížená",J85,0)</f>
        <v>0</v>
      </c>
      <c r="BG85" s="170">
        <f>IF(N85="zákl. přenesená",J85,0)</f>
        <v>0</v>
      </c>
      <c r="BH85" s="170">
        <f>IF(N85="sníž. přenesená",J85,0)</f>
        <v>0</v>
      </c>
      <c r="BI85" s="170">
        <f>IF(N85="nulová",J85,0)</f>
        <v>0</v>
      </c>
      <c r="BJ85" s="16" t="s">
        <v>156</v>
      </c>
      <c r="BK85" s="170">
        <f>ROUND(I85*H85,2)</f>
        <v>0</v>
      </c>
      <c r="BL85" s="16" t="s">
        <v>256</v>
      </c>
      <c r="BM85" s="16" t="s">
        <v>267</v>
      </c>
    </row>
    <row r="86" spans="2:47" s="1" customFormat="1" ht="54" customHeight="1">
      <c r="B86" s="33"/>
      <c r="D86" s="171" t="s">
        <v>258</v>
      </c>
      <c r="F86" s="172" t="s">
        <v>268</v>
      </c>
      <c r="I86" s="132"/>
      <c r="L86" s="33"/>
      <c r="M86" s="63"/>
      <c r="N86" s="34"/>
      <c r="O86" s="34"/>
      <c r="P86" s="34"/>
      <c r="Q86" s="34"/>
      <c r="R86" s="34"/>
      <c r="S86" s="34"/>
      <c r="T86" s="64"/>
      <c r="AT86" s="16" t="s">
        <v>258</v>
      </c>
      <c r="AU86" s="16" t="s">
        <v>213</v>
      </c>
    </row>
    <row r="87" spans="2:65" s="1" customFormat="1" ht="22.5" customHeight="1">
      <c r="B87" s="158"/>
      <c r="C87" s="159" t="s">
        <v>269</v>
      </c>
      <c r="D87" s="159" t="s">
        <v>252</v>
      </c>
      <c r="E87" s="160" t="s">
        <v>270</v>
      </c>
      <c r="F87" s="161" t="s">
        <v>271</v>
      </c>
      <c r="G87" s="162" t="s">
        <v>255</v>
      </c>
      <c r="H87" s="163">
        <v>1</v>
      </c>
      <c r="I87" s="164"/>
      <c r="J87" s="165">
        <f>ROUND(I87*H87,2)</f>
        <v>0</v>
      </c>
      <c r="K87" s="161" t="s">
        <v>154</v>
      </c>
      <c r="L87" s="33"/>
      <c r="M87" s="166" t="s">
        <v>154</v>
      </c>
      <c r="N87" s="167" t="s">
        <v>176</v>
      </c>
      <c r="O87" s="34"/>
      <c r="P87" s="168">
        <f>O87*H87</f>
        <v>0</v>
      </c>
      <c r="Q87" s="168">
        <v>0</v>
      </c>
      <c r="R87" s="168">
        <f>Q87*H87</f>
        <v>0</v>
      </c>
      <c r="S87" s="168">
        <v>0</v>
      </c>
      <c r="T87" s="169">
        <f>S87*H87</f>
        <v>0</v>
      </c>
      <c r="AR87" s="16" t="s">
        <v>256</v>
      </c>
      <c r="AT87" s="16" t="s">
        <v>252</v>
      </c>
      <c r="AU87" s="16" t="s">
        <v>213</v>
      </c>
      <c r="AY87" s="16" t="s">
        <v>249</v>
      </c>
      <c r="BE87" s="170">
        <f>IF(N87="základní",J87,0)</f>
        <v>0</v>
      </c>
      <c r="BF87" s="170">
        <f>IF(N87="snížená",J87,0)</f>
        <v>0</v>
      </c>
      <c r="BG87" s="170">
        <f>IF(N87="zákl. přenesená",J87,0)</f>
        <v>0</v>
      </c>
      <c r="BH87" s="170">
        <f>IF(N87="sníž. přenesená",J87,0)</f>
        <v>0</v>
      </c>
      <c r="BI87" s="170">
        <f>IF(N87="nulová",J87,0)</f>
        <v>0</v>
      </c>
      <c r="BJ87" s="16" t="s">
        <v>156</v>
      </c>
      <c r="BK87" s="170">
        <f>ROUND(I87*H87,2)</f>
        <v>0</v>
      </c>
      <c r="BL87" s="16" t="s">
        <v>256</v>
      </c>
      <c r="BM87" s="16" t="s">
        <v>272</v>
      </c>
    </row>
    <row r="88" spans="2:65" s="1" customFormat="1" ht="22.5" customHeight="1">
      <c r="B88" s="158"/>
      <c r="C88" s="159" t="s">
        <v>248</v>
      </c>
      <c r="D88" s="159" t="s">
        <v>252</v>
      </c>
      <c r="E88" s="160" t="s">
        <v>273</v>
      </c>
      <c r="F88" s="161" t="s">
        <v>274</v>
      </c>
      <c r="G88" s="162" t="s">
        <v>255</v>
      </c>
      <c r="H88" s="163">
        <v>1</v>
      </c>
      <c r="I88" s="164"/>
      <c r="J88" s="165">
        <f>ROUND(I88*H88,2)</f>
        <v>0</v>
      </c>
      <c r="K88" s="161" t="s">
        <v>154</v>
      </c>
      <c r="L88" s="33"/>
      <c r="M88" s="166" t="s">
        <v>154</v>
      </c>
      <c r="N88" s="167" t="s">
        <v>176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256</v>
      </c>
      <c r="AT88" s="16" t="s">
        <v>252</v>
      </c>
      <c r="AU88" s="16" t="s">
        <v>213</v>
      </c>
      <c r="AY88" s="16" t="s">
        <v>249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156</v>
      </c>
      <c r="BK88" s="170">
        <f>ROUND(I88*H88,2)</f>
        <v>0</v>
      </c>
      <c r="BL88" s="16" t="s">
        <v>256</v>
      </c>
      <c r="BM88" s="16" t="s">
        <v>275</v>
      </c>
    </row>
    <row r="89" spans="2:47" s="1" customFormat="1" ht="78" customHeight="1">
      <c r="B89" s="33"/>
      <c r="D89" s="171" t="s">
        <v>258</v>
      </c>
      <c r="F89" s="172" t="s">
        <v>276</v>
      </c>
      <c r="I89" s="132"/>
      <c r="L89" s="33"/>
      <c r="M89" s="63"/>
      <c r="N89" s="34"/>
      <c r="O89" s="34"/>
      <c r="P89" s="34"/>
      <c r="Q89" s="34"/>
      <c r="R89" s="34"/>
      <c r="S89" s="34"/>
      <c r="T89" s="64"/>
      <c r="AT89" s="16" t="s">
        <v>258</v>
      </c>
      <c r="AU89" s="16" t="s">
        <v>213</v>
      </c>
    </row>
    <row r="90" spans="2:65" s="1" customFormat="1" ht="22.5" customHeight="1">
      <c r="B90" s="158"/>
      <c r="C90" s="159" t="s">
        <v>277</v>
      </c>
      <c r="D90" s="159" t="s">
        <v>252</v>
      </c>
      <c r="E90" s="160" t="s">
        <v>278</v>
      </c>
      <c r="F90" s="161" t="s">
        <v>279</v>
      </c>
      <c r="G90" s="162" t="s">
        <v>255</v>
      </c>
      <c r="H90" s="163">
        <v>1</v>
      </c>
      <c r="I90" s="164"/>
      <c r="J90" s="165">
        <f>ROUND(I90*H90,2)</f>
        <v>0</v>
      </c>
      <c r="K90" s="161" t="s">
        <v>154</v>
      </c>
      <c r="L90" s="33"/>
      <c r="M90" s="166" t="s">
        <v>154</v>
      </c>
      <c r="N90" s="167" t="s">
        <v>176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</v>
      </c>
      <c r="T90" s="169">
        <f>S90*H90</f>
        <v>0</v>
      </c>
      <c r="AR90" s="16" t="s">
        <v>256</v>
      </c>
      <c r="AT90" s="16" t="s">
        <v>252</v>
      </c>
      <c r="AU90" s="16" t="s">
        <v>213</v>
      </c>
      <c r="AY90" s="16" t="s">
        <v>249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156</v>
      </c>
      <c r="BK90" s="170">
        <f>ROUND(I90*H90,2)</f>
        <v>0</v>
      </c>
      <c r="BL90" s="16" t="s">
        <v>256</v>
      </c>
      <c r="BM90" s="16" t="s">
        <v>280</v>
      </c>
    </row>
    <row r="91" spans="2:47" s="1" customFormat="1" ht="54" customHeight="1">
      <c r="B91" s="33"/>
      <c r="D91" s="171" t="s">
        <v>258</v>
      </c>
      <c r="F91" s="172" t="s">
        <v>281</v>
      </c>
      <c r="I91" s="132"/>
      <c r="L91" s="33"/>
      <c r="M91" s="63"/>
      <c r="N91" s="34"/>
      <c r="O91" s="34"/>
      <c r="P91" s="34"/>
      <c r="Q91" s="34"/>
      <c r="R91" s="34"/>
      <c r="S91" s="34"/>
      <c r="T91" s="64"/>
      <c r="AT91" s="16" t="s">
        <v>258</v>
      </c>
      <c r="AU91" s="16" t="s">
        <v>213</v>
      </c>
    </row>
    <row r="92" spans="2:65" s="1" customFormat="1" ht="22.5" customHeight="1">
      <c r="B92" s="158"/>
      <c r="C92" s="159" t="s">
        <v>282</v>
      </c>
      <c r="D92" s="159" t="s">
        <v>252</v>
      </c>
      <c r="E92" s="160" t="s">
        <v>283</v>
      </c>
      <c r="F92" s="161" t="s">
        <v>284</v>
      </c>
      <c r="G92" s="162" t="s">
        <v>255</v>
      </c>
      <c r="H92" s="163">
        <v>1</v>
      </c>
      <c r="I92" s="164"/>
      <c r="J92" s="165">
        <f>ROUND(I92*H92,2)</f>
        <v>0</v>
      </c>
      <c r="K92" s="161" t="s">
        <v>154</v>
      </c>
      <c r="L92" s="33"/>
      <c r="M92" s="166" t="s">
        <v>154</v>
      </c>
      <c r="N92" s="167" t="s">
        <v>176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</v>
      </c>
      <c r="T92" s="169">
        <f>S92*H92</f>
        <v>0</v>
      </c>
      <c r="AR92" s="16" t="s">
        <v>256</v>
      </c>
      <c r="AT92" s="16" t="s">
        <v>252</v>
      </c>
      <c r="AU92" s="16" t="s">
        <v>213</v>
      </c>
      <c r="AY92" s="16" t="s">
        <v>249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156</v>
      </c>
      <c r="BK92" s="170">
        <f>ROUND(I92*H92,2)</f>
        <v>0</v>
      </c>
      <c r="BL92" s="16" t="s">
        <v>256</v>
      </c>
      <c r="BM92" s="16" t="s">
        <v>285</v>
      </c>
    </row>
    <row r="93" spans="2:47" s="1" customFormat="1" ht="54" customHeight="1">
      <c r="B93" s="33"/>
      <c r="D93" s="171" t="s">
        <v>258</v>
      </c>
      <c r="F93" s="172" t="s">
        <v>286</v>
      </c>
      <c r="I93" s="132"/>
      <c r="L93" s="33"/>
      <c r="M93" s="63"/>
      <c r="N93" s="34"/>
      <c r="O93" s="34"/>
      <c r="P93" s="34"/>
      <c r="Q93" s="34"/>
      <c r="R93" s="34"/>
      <c r="S93" s="34"/>
      <c r="T93" s="64"/>
      <c r="AT93" s="16" t="s">
        <v>258</v>
      </c>
      <c r="AU93" s="16" t="s">
        <v>213</v>
      </c>
    </row>
    <row r="94" spans="2:65" s="1" customFormat="1" ht="22.5" customHeight="1">
      <c r="B94" s="158"/>
      <c r="C94" s="159" t="s">
        <v>287</v>
      </c>
      <c r="D94" s="159" t="s">
        <v>252</v>
      </c>
      <c r="E94" s="160" t="s">
        <v>288</v>
      </c>
      <c r="F94" s="161" t="s">
        <v>289</v>
      </c>
      <c r="G94" s="162" t="s">
        <v>255</v>
      </c>
      <c r="H94" s="163">
        <v>1</v>
      </c>
      <c r="I94" s="164"/>
      <c r="J94" s="165">
        <f>ROUND(I94*H94,2)</f>
        <v>0</v>
      </c>
      <c r="K94" s="161" t="s">
        <v>154</v>
      </c>
      <c r="L94" s="33"/>
      <c r="M94" s="166" t="s">
        <v>154</v>
      </c>
      <c r="N94" s="167" t="s">
        <v>176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6" t="s">
        <v>256</v>
      </c>
      <c r="AT94" s="16" t="s">
        <v>252</v>
      </c>
      <c r="AU94" s="16" t="s">
        <v>213</v>
      </c>
      <c r="AY94" s="16" t="s">
        <v>249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156</v>
      </c>
      <c r="BK94" s="170">
        <f>ROUND(I94*H94,2)</f>
        <v>0</v>
      </c>
      <c r="BL94" s="16" t="s">
        <v>256</v>
      </c>
      <c r="BM94" s="16" t="s">
        <v>290</v>
      </c>
    </row>
    <row r="95" spans="2:47" s="1" customFormat="1" ht="90" customHeight="1">
      <c r="B95" s="33"/>
      <c r="D95" s="171" t="s">
        <v>258</v>
      </c>
      <c r="F95" s="172" t="s">
        <v>291</v>
      </c>
      <c r="I95" s="132"/>
      <c r="L95" s="33"/>
      <c r="M95" s="63"/>
      <c r="N95" s="34"/>
      <c r="O95" s="34"/>
      <c r="P95" s="34"/>
      <c r="Q95" s="34"/>
      <c r="R95" s="34"/>
      <c r="S95" s="34"/>
      <c r="T95" s="64"/>
      <c r="AT95" s="16" t="s">
        <v>258</v>
      </c>
      <c r="AU95" s="16" t="s">
        <v>213</v>
      </c>
    </row>
    <row r="96" spans="2:65" s="1" customFormat="1" ht="31.5" customHeight="1">
      <c r="B96" s="158"/>
      <c r="C96" s="159" t="s">
        <v>292</v>
      </c>
      <c r="D96" s="159" t="s">
        <v>252</v>
      </c>
      <c r="E96" s="160" t="s">
        <v>293</v>
      </c>
      <c r="F96" s="161" t="s">
        <v>294</v>
      </c>
      <c r="G96" s="162" t="s">
        <v>255</v>
      </c>
      <c r="H96" s="163">
        <v>1</v>
      </c>
      <c r="I96" s="164"/>
      <c r="J96" s="165">
        <f>ROUND(I96*H96,2)</f>
        <v>0</v>
      </c>
      <c r="K96" s="161" t="s">
        <v>154</v>
      </c>
      <c r="L96" s="33"/>
      <c r="M96" s="166" t="s">
        <v>154</v>
      </c>
      <c r="N96" s="167" t="s">
        <v>176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16" t="s">
        <v>256</v>
      </c>
      <c r="AT96" s="16" t="s">
        <v>252</v>
      </c>
      <c r="AU96" s="16" t="s">
        <v>213</v>
      </c>
      <c r="AY96" s="16" t="s">
        <v>249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156</v>
      </c>
      <c r="BK96" s="170">
        <f>ROUND(I96*H96,2)</f>
        <v>0</v>
      </c>
      <c r="BL96" s="16" t="s">
        <v>256</v>
      </c>
      <c r="BM96" s="16" t="s">
        <v>295</v>
      </c>
    </row>
    <row r="97" spans="2:47" s="1" customFormat="1" ht="90" customHeight="1">
      <c r="B97" s="33"/>
      <c r="D97" s="171" t="s">
        <v>258</v>
      </c>
      <c r="F97" s="172" t="s">
        <v>296</v>
      </c>
      <c r="I97" s="132"/>
      <c r="L97" s="33"/>
      <c r="M97" s="63"/>
      <c r="N97" s="34"/>
      <c r="O97" s="34"/>
      <c r="P97" s="34"/>
      <c r="Q97" s="34"/>
      <c r="R97" s="34"/>
      <c r="S97" s="34"/>
      <c r="T97" s="64"/>
      <c r="AT97" s="16" t="s">
        <v>258</v>
      </c>
      <c r="AU97" s="16" t="s">
        <v>213</v>
      </c>
    </row>
    <row r="98" spans="2:65" s="1" customFormat="1" ht="31.5" customHeight="1">
      <c r="B98" s="158"/>
      <c r="C98" s="159" t="s">
        <v>161</v>
      </c>
      <c r="D98" s="159" t="s">
        <v>252</v>
      </c>
      <c r="E98" s="160" t="s">
        <v>297</v>
      </c>
      <c r="F98" s="161" t="s">
        <v>298</v>
      </c>
      <c r="G98" s="162" t="s">
        <v>255</v>
      </c>
      <c r="H98" s="163">
        <v>1</v>
      </c>
      <c r="I98" s="164"/>
      <c r="J98" s="165">
        <f>ROUND(I98*H98,2)</f>
        <v>0</v>
      </c>
      <c r="K98" s="161" t="s">
        <v>154</v>
      </c>
      <c r="L98" s="33"/>
      <c r="M98" s="166" t="s">
        <v>154</v>
      </c>
      <c r="N98" s="167" t="s">
        <v>176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6" t="s">
        <v>256</v>
      </c>
      <c r="AT98" s="16" t="s">
        <v>252</v>
      </c>
      <c r="AU98" s="16" t="s">
        <v>213</v>
      </c>
      <c r="AY98" s="16" t="s">
        <v>249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156</v>
      </c>
      <c r="BK98" s="170">
        <f>ROUND(I98*H98,2)</f>
        <v>0</v>
      </c>
      <c r="BL98" s="16" t="s">
        <v>256</v>
      </c>
      <c r="BM98" s="16" t="s">
        <v>299</v>
      </c>
    </row>
    <row r="99" spans="2:65" s="1" customFormat="1" ht="22.5" customHeight="1">
      <c r="B99" s="158"/>
      <c r="C99" s="159" t="s">
        <v>300</v>
      </c>
      <c r="D99" s="159" t="s">
        <v>252</v>
      </c>
      <c r="E99" s="160" t="s">
        <v>301</v>
      </c>
      <c r="F99" s="161" t="s">
        <v>302</v>
      </c>
      <c r="G99" s="162" t="s">
        <v>255</v>
      </c>
      <c r="H99" s="163">
        <v>1</v>
      </c>
      <c r="I99" s="164"/>
      <c r="J99" s="165">
        <f>ROUND(I99*H99,2)</f>
        <v>0</v>
      </c>
      <c r="K99" s="161" t="s">
        <v>154</v>
      </c>
      <c r="L99" s="33"/>
      <c r="M99" s="166" t="s">
        <v>154</v>
      </c>
      <c r="N99" s="167" t="s">
        <v>176</v>
      </c>
      <c r="O99" s="34"/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16" t="s">
        <v>256</v>
      </c>
      <c r="AT99" s="16" t="s">
        <v>252</v>
      </c>
      <c r="AU99" s="16" t="s">
        <v>213</v>
      </c>
      <c r="AY99" s="16" t="s">
        <v>249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156</v>
      </c>
      <c r="BK99" s="170">
        <f>ROUND(I99*H99,2)</f>
        <v>0</v>
      </c>
      <c r="BL99" s="16" t="s">
        <v>256</v>
      </c>
      <c r="BM99" s="16" t="s">
        <v>303</v>
      </c>
    </row>
    <row r="100" spans="2:47" s="1" customFormat="1" ht="66" customHeight="1">
      <c r="B100" s="33"/>
      <c r="D100" s="171" t="s">
        <v>258</v>
      </c>
      <c r="F100" s="172" t="s">
        <v>304</v>
      </c>
      <c r="I100" s="132"/>
      <c r="L100" s="33"/>
      <c r="M100" s="63"/>
      <c r="N100" s="34"/>
      <c r="O100" s="34"/>
      <c r="P100" s="34"/>
      <c r="Q100" s="34"/>
      <c r="R100" s="34"/>
      <c r="S100" s="34"/>
      <c r="T100" s="64"/>
      <c r="AT100" s="16" t="s">
        <v>258</v>
      </c>
      <c r="AU100" s="16" t="s">
        <v>213</v>
      </c>
    </row>
    <row r="101" spans="2:65" s="1" customFormat="1" ht="31.5" customHeight="1">
      <c r="B101" s="158"/>
      <c r="C101" s="159" t="s">
        <v>305</v>
      </c>
      <c r="D101" s="159" t="s">
        <v>252</v>
      </c>
      <c r="E101" s="160" t="s">
        <v>306</v>
      </c>
      <c r="F101" s="161" t="s">
        <v>307</v>
      </c>
      <c r="G101" s="162" t="s">
        <v>255</v>
      </c>
      <c r="H101" s="163">
        <v>1</v>
      </c>
      <c r="I101" s="164"/>
      <c r="J101" s="165">
        <f>ROUND(I101*H101,2)</f>
        <v>0</v>
      </c>
      <c r="K101" s="161" t="s">
        <v>154</v>
      </c>
      <c r="L101" s="33"/>
      <c r="M101" s="166" t="s">
        <v>154</v>
      </c>
      <c r="N101" s="167" t="s">
        <v>176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256</v>
      </c>
      <c r="AT101" s="16" t="s">
        <v>252</v>
      </c>
      <c r="AU101" s="16" t="s">
        <v>213</v>
      </c>
      <c r="AY101" s="16" t="s">
        <v>249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156</v>
      </c>
      <c r="BK101" s="170">
        <f>ROUND(I101*H101,2)</f>
        <v>0</v>
      </c>
      <c r="BL101" s="16" t="s">
        <v>256</v>
      </c>
      <c r="BM101" s="16" t="s">
        <v>308</v>
      </c>
    </row>
    <row r="102" spans="2:65" s="1" customFormat="1" ht="31.5" customHeight="1">
      <c r="B102" s="158"/>
      <c r="C102" s="159" t="s">
        <v>309</v>
      </c>
      <c r="D102" s="159" t="s">
        <v>252</v>
      </c>
      <c r="E102" s="160" t="s">
        <v>310</v>
      </c>
      <c r="F102" s="161" t="s">
        <v>311</v>
      </c>
      <c r="G102" s="162" t="s">
        <v>255</v>
      </c>
      <c r="H102" s="163">
        <v>1</v>
      </c>
      <c r="I102" s="164"/>
      <c r="J102" s="165">
        <f>ROUND(I102*H102,2)</f>
        <v>0</v>
      </c>
      <c r="K102" s="161" t="s">
        <v>154</v>
      </c>
      <c r="L102" s="33"/>
      <c r="M102" s="166" t="s">
        <v>154</v>
      </c>
      <c r="N102" s="167" t="s">
        <v>176</v>
      </c>
      <c r="O102" s="34"/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16" t="s">
        <v>256</v>
      </c>
      <c r="AT102" s="16" t="s">
        <v>252</v>
      </c>
      <c r="AU102" s="16" t="s">
        <v>213</v>
      </c>
      <c r="AY102" s="16" t="s">
        <v>249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156</v>
      </c>
      <c r="BK102" s="170">
        <f>ROUND(I102*H102,2)</f>
        <v>0</v>
      </c>
      <c r="BL102" s="16" t="s">
        <v>256</v>
      </c>
      <c r="BM102" s="16" t="s">
        <v>312</v>
      </c>
    </row>
    <row r="103" spans="2:65" s="1" customFormat="1" ht="22.5" customHeight="1">
      <c r="B103" s="158"/>
      <c r="C103" s="159" t="s">
        <v>313</v>
      </c>
      <c r="D103" s="159" t="s">
        <v>252</v>
      </c>
      <c r="E103" s="160" t="s">
        <v>314</v>
      </c>
      <c r="F103" s="161" t="s">
        <v>315</v>
      </c>
      <c r="G103" s="162" t="s">
        <v>255</v>
      </c>
      <c r="H103" s="163">
        <v>1</v>
      </c>
      <c r="I103" s="164"/>
      <c r="J103" s="165">
        <f>ROUND(I103*H103,2)</f>
        <v>0</v>
      </c>
      <c r="K103" s="161" t="s">
        <v>154</v>
      </c>
      <c r="L103" s="33"/>
      <c r="M103" s="166" t="s">
        <v>154</v>
      </c>
      <c r="N103" s="167" t="s">
        <v>176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256</v>
      </c>
      <c r="AT103" s="16" t="s">
        <v>252</v>
      </c>
      <c r="AU103" s="16" t="s">
        <v>213</v>
      </c>
      <c r="AY103" s="16" t="s">
        <v>249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156</v>
      </c>
      <c r="BK103" s="170">
        <f>ROUND(I103*H103,2)</f>
        <v>0</v>
      </c>
      <c r="BL103" s="16" t="s">
        <v>256</v>
      </c>
      <c r="BM103" s="16" t="s">
        <v>316</v>
      </c>
    </row>
    <row r="104" spans="2:47" s="1" customFormat="1" ht="66" customHeight="1">
      <c r="B104" s="33"/>
      <c r="D104" s="171" t="s">
        <v>258</v>
      </c>
      <c r="F104" s="172" t="s">
        <v>317</v>
      </c>
      <c r="I104" s="132"/>
      <c r="L104" s="33"/>
      <c r="M104" s="63"/>
      <c r="N104" s="34"/>
      <c r="O104" s="34"/>
      <c r="P104" s="34"/>
      <c r="Q104" s="34"/>
      <c r="R104" s="34"/>
      <c r="S104" s="34"/>
      <c r="T104" s="64"/>
      <c r="AT104" s="16" t="s">
        <v>258</v>
      </c>
      <c r="AU104" s="16" t="s">
        <v>213</v>
      </c>
    </row>
    <row r="105" spans="2:65" s="1" customFormat="1" ht="22.5" customHeight="1">
      <c r="B105" s="158"/>
      <c r="C105" s="159" t="s">
        <v>142</v>
      </c>
      <c r="D105" s="159" t="s">
        <v>252</v>
      </c>
      <c r="E105" s="160" t="s">
        <v>318</v>
      </c>
      <c r="F105" s="161" t="s">
        <v>319</v>
      </c>
      <c r="G105" s="162" t="s">
        <v>255</v>
      </c>
      <c r="H105" s="163">
        <v>1</v>
      </c>
      <c r="I105" s="164"/>
      <c r="J105" s="165">
        <f>ROUND(I105*H105,2)</f>
        <v>0</v>
      </c>
      <c r="K105" s="161" t="s">
        <v>154</v>
      </c>
      <c r="L105" s="33"/>
      <c r="M105" s="166" t="s">
        <v>154</v>
      </c>
      <c r="N105" s="167" t="s">
        <v>176</v>
      </c>
      <c r="O105" s="34"/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16" t="s">
        <v>256</v>
      </c>
      <c r="AT105" s="16" t="s">
        <v>252</v>
      </c>
      <c r="AU105" s="16" t="s">
        <v>213</v>
      </c>
      <c r="AY105" s="16" t="s">
        <v>249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156</v>
      </c>
      <c r="BK105" s="170">
        <f>ROUND(I105*H105,2)</f>
        <v>0</v>
      </c>
      <c r="BL105" s="16" t="s">
        <v>256</v>
      </c>
      <c r="BM105" s="16" t="s">
        <v>320</v>
      </c>
    </row>
    <row r="106" spans="2:47" s="1" customFormat="1" ht="42" customHeight="1">
      <c r="B106" s="33"/>
      <c r="D106" s="171" t="s">
        <v>258</v>
      </c>
      <c r="F106" s="172" t="s">
        <v>321</v>
      </c>
      <c r="I106" s="132"/>
      <c r="L106" s="33"/>
      <c r="M106" s="63"/>
      <c r="N106" s="34"/>
      <c r="O106" s="34"/>
      <c r="P106" s="34"/>
      <c r="Q106" s="34"/>
      <c r="R106" s="34"/>
      <c r="S106" s="34"/>
      <c r="T106" s="64"/>
      <c r="AT106" s="16" t="s">
        <v>258</v>
      </c>
      <c r="AU106" s="16" t="s">
        <v>213</v>
      </c>
    </row>
    <row r="107" spans="2:65" s="1" customFormat="1" ht="22.5" customHeight="1">
      <c r="B107" s="158"/>
      <c r="C107" s="159" t="s">
        <v>322</v>
      </c>
      <c r="D107" s="159" t="s">
        <v>252</v>
      </c>
      <c r="E107" s="160" t="s">
        <v>323</v>
      </c>
      <c r="F107" s="161" t="s">
        <v>324</v>
      </c>
      <c r="G107" s="162" t="s">
        <v>255</v>
      </c>
      <c r="H107" s="163">
        <v>1</v>
      </c>
      <c r="I107" s="164"/>
      <c r="J107" s="165">
        <f>ROUND(I107*H107,2)</f>
        <v>0</v>
      </c>
      <c r="K107" s="161" t="s">
        <v>154</v>
      </c>
      <c r="L107" s="33"/>
      <c r="M107" s="166" t="s">
        <v>154</v>
      </c>
      <c r="N107" s="167" t="s">
        <v>176</v>
      </c>
      <c r="O107" s="34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256</v>
      </c>
      <c r="AT107" s="16" t="s">
        <v>252</v>
      </c>
      <c r="AU107" s="16" t="s">
        <v>213</v>
      </c>
      <c r="AY107" s="16" t="s">
        <v>249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156</v>
      </c>
      <c r="BK107" s="170">
        <f>ROUND(I107*H107,2)</f>
        <v>0</v>
      </c>
      <c r="BL107" s="16" t="s">
        <v>256</v>
      </c>
      <c r="BM107" s="16" t="s">
        <v>325</v>
      </c>
    </row>
    <row r="108" spans="2:47" s="1" customFormat="1" ht="54" customHeight="1">
      <c r="B108" s="33"/>
      <c r="D108" s="171" t="s">
        <v>258</v>
      </c>
      <c r="F108" s="172" t="s">
        <v>326</v>
      </c>
      <c r="I108" s="132"/>
      <c r="L108" s="33"/>
      <c r="M108" s="63"/>
      <c r="N108" s="34"/>
      <c r="O108" s="34"/>
      <c r="P108" s="34"/>
      <c r="Q108" s="34"/>
      <c r="R108" s="34"/>
      <c r="S108" s="34"/>
      <c r="T108" s="64"/>
      <c r="AT108" s="16" t="s">
        <v>258</v>
      </c>
      <c r="AU108" s="16" t="s">
        <v>213</v>
      </c>
    </row>
    <row r="109" spans="2:65" s="1" customFormat="1" ht="22.5" customHeight="1">
      <c r="B109" s="158"/>
      <c r="C109" s="159" t="s">
        <v>327</v>
      </c>
      <c r="D109" s="159" t="s">
        <v>252</v>
      </c>
      <c r="E109" s="160" t="s">
        <v>328</v>
      </c>
      <c r="F109" s="161" t="s">
        <v>329</v>
      </c>
      <c r="G109" s="162" t="s">
        <v>255</v>
      </c>
      <c r="H109" s="163">
        <v>1</v>
      </c>
      <c r="I109" s="164"/>
      <c r="J109" s="165">
        <f>ROUND(I109*H109,2)</f>
        <v>0</v>
      </c>
      <c r="K109" s="161" t="s">
        <v>154</v>
      </c>
      <c r="L109" s="33"/>
      <c r="M109" s="166" t="s">
        <v>154</v>
      </c>
      <c r="N109" s="167" t="s">
        <v>176</v>
      </c>
      <c r="O109" s="34"/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16" t="s">
        <v>256</v>
      </c>
      <c r="AT109" s="16" t="s">
        <v>252</v>
      </c>
      <c r="AU109" s="16" t="s">
        <v>213</v>
      </c>
      <c r="AY109" s="16" t="s">
        <v>249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6" t="s">
        <v>156</v>
      </c>
      <c r="BK109" s="170">
        <f>ROUND(I109*H109,2)</f>
        <v>0</v>
      </c>
      <c r="BL109" s="16" t="s">
        <v>256</v>
      </c>
      <c r="BM109" s="16" t="s">
        <v>330</v>
      </c>
    </row>
    <row r="110" spans="2:47" s="1" customFormat="1" ht="54" customHeight="1">
      <c r="B110" s="33"/>
      <c r="D110" s="171" t="s">
        <v>258</v>
      </c>
      <c r="F110" s="172" t="s">
        <v>331</v>
      </c>
      <c r="I110" s="132"/>
      <c r="L110" s="33"/>
      <c r="M110" s="63"/>
      <c r="N110" s="34"/>
      <c r="O110" s="34"/>
      <c r="P110" s="34"/>
      <c r="Q110" s="34"/>
      <c r="R110" s="34"/>
      <c r="S110" s="34"/>
      <c r="T110" s="64"/>
      <c r="AT110" s="16" t="s">
        <v>258</v>
      </c>
      <c r="AU110" s="16" t="s">
        <v>213</v>
      </c>
    </row>
    <row r="111" spans="2:65" s="1" customFormat="1" ht="22.5" customHeight="1">
      <c r="B111" s="158"/>
      <c r="C111" s="159" t="s">
        <v>332</v>
      </c>
      <c r="D111" s="159" t="s">
        <v>252</v>
      </c>
      <c r="E111" s="160" t="s">
        <v>333</v>
      </c>
      <c r="F111" s="161" t="s">
        <v>334</v>
      </c>
      <c r="G111" s="162" t="s">
        <v>255</v>
      </c>
      <c r="H111" s="163">
        <v>1</v>
      </c>
      <c r="I111" s="164"/>
      <c r="J111" s="165">
        <f>ROUND(I111*H111,2)</f>
        <v>0</v>
      </c>
      <c r="K111" s="161" t="s">
        <v>154</v>
      </c>
      <c r="L111" s="33"/>
      <c r="M111" s="166" t="s">
        <v>154</v>
      </c>
      <c r="N111" s="167" t="s">
        <v>176</v>
      </c>
      <c r="O111" s="34"/>
      <c r="P111" s="168">
        <f>O111*H111</f>
        <v>0</v>
      </c>
      <c r="Q111" s="168">
        <v>0</v>
      </c>
      <c r="R111" s="168">
        <f>Q111*H111</f>
        <v>0</v>
      </c>
      <c r="S111" s="168">
        <v>0</v>
      </c>
      <c r="T111" s="169">
        <f>S111*H111</f>
        <v>0</v>
      </c>
      <c r="AR111" s="16" t="s">
        <v>256</v>
      </c>
      <c r="AT111" s="16" t="s">
        <v>252</v>
      </c>
      <c r="AU111" s="16" t="s">
        <v>213</v>
      </c>
      <c r="AY111" s="16" t="s">
        <v>249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156</v>
      </c>
      <c r="BK111" s="170">
        <f>ROUND(I111*H111,2)</f>
        <v>0</v>
      </c>
      <c r="BL111" s="16" t="s">
        <v>256</v>
      </c>
      <c r="BM111" s="16" t="s">
        <v>335</v>
      </c>
    </row>
    <row r="112" spans="2:65" s="1" customFormat="1" ht="22.5" customHeight="1">
      <c r="B112" s="158"/>
      <c r="C112" s="159" t="s">
        <v>336</v>
      </c>
      <c r="D112" s="159" t="s">
        <v>252</v>
      </c>
      <c r="E112" s="160" t="s">
        <v>337</v>
      </c>
      <c r="F112" s="161" t="s">
        <v>338</v>
      </c>
      <c r="G112" s="162" t="s">
        <v>255</v>
      </c>
      <c r="H112" s="163">
        <v>1</v>
      </c>
      <c r="I112" s="164"/>
      <c r="J112" s="165">
        <f>ROUND(I112*H112,2)</f>
        <v>0</v>
      </c>
      <c r="K112" s="161" t="s">
        <v>154</v>
      </c>
      <c r="L112" s="33"/>
      <c r="M112" s="166" t="s">
        <v>154</v>
      </c>
      <c r="N112" s="167" t="s">
        <v>176</v>
      </c>
      <c r="O112" s="34"/>
      <c r="P112" s="168">
        <f>O112*H112</f>
        <v>0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16" t="s">
        <v>256</v>
      </c>
      <c r="AT112" s="16" t="s">
        <v>252</v>
      </c>
      <c r="AU112" s="16" t="s">
        <v>213</v>
      </c>
      <c r="AY112" s="16" t="s">
        <v>249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156</v>
      </c>
      <c r="BK112" s="170">
        <f>ROUND(I112*H112,2)</f>
        <v>0</v>
      </c>
      <c r="BL112" s="16" t="s">
        <v>256</v>
      </c>
      <c r="BM112" s="16" t="s">
        <v>339</v>
      </c>
    </row>
    <row r="113" spans="2:47" s="1" customFormat="1" ht="66" customHeight="1">
      <c r="B113" s="33"/>
      <c r="D113" s="171" t="s">
        <v>258</v>
      </c>
      <c r="F113" s="172" t="s">
        <v>340</v>
      </c>
      <c r="I113" s="132"/>
      <c r="L113" s="33"/>
      <c r="M113" s="63"/>
      <c r="N113" s="34"/>
      <c r="O113" s="34"/>
      <c r="P113" s="34"/>
      <c r="Q113" s="34"/>
      <c r="R113" s="34"/>
      <c r="S113" s="34"/>
      <c r="T113" s="64"/>
      <c r="AT113" s="16" t="s">
        <v>258</v>
      </c>
      <c r="AU113" s="16" t="s">
        <v>213</v>
      </c>
    </row>
    <row r="114" spans="2:65" s="1" customFormat="1" ht="22.5" customHeight="1">
      <c r="B114" s="158"/>
      <c r="C114" s="159" t="s">
        <v>341</v>
      </c>
      <c r="D114" s="159" t="s">
        <v>252</v>
      </c>
      <c r="E114" s="160" t="s">
        <v>342</v>
      </c>
      <c r="F114" s="161" t="s">
        <v>343</v>
      </c>
      <c r="G114" s="162" t="s">
        <v>255</v>
      </c>
      <c r="H114" s="163">
        <v>1</v>
      </c>
      <c r="I114" s="164"/>
      <c r="J114" s="165">
        <f>ROUND(I114*H114,2)</f>
        <v>0</v>
      </c>
      <c r="K114" s="161" t="s">
        <v>154</v>
      </c>
      <c r="L114" s="33"/>
      <c r="M114" s="166" t="s">
        <v>154</v>
      </c>
      <c r="N114" s="167" t="s">
        <v>176</v>
      </c>
      <c r="O114" s="34"/>
      <c r="P114" s="168">
        <f>O114*H114</f>
        <v>0</v>
      </c>
      <c r="Q114" s="168">
        <v>0</v>
      </c>
      <c r="R114" s="168">
        <f>Q114*H114</f>
        <v>0</v>
      </c>
      <c r="S114" s="168">
        <v>0</v>
      </c>
      <c r="T114" s="169">
        <f>S114*H114</f>
        <v>0</v>
      </c>
      <c r="AR114" s="16" t="s">
        <v>256</v>
      </c>
      <c r="AT114" s="16" t="s">
        <v>252</v>
      </c>
      <c r="AU114" s="16" t="s">
        <v>213</v>
      </c>
      <c r="AY114" s="16" t="s">
        <v>249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156</v>
      </c>
      <c r="BK114" s="170">
        <f>ROUND(I114*H114,2)</f>
        <v>0</v>
      </c>
      <c r="BL114" s="16" t="s">
        <v>256</v>
      </c>
      <c r="BM114" s="16" t="s">
        <v>344</v>
      </c>
    </row>
    <row r="115" spans="2:47" s="1" customFormat="1" ht="42" customHeight="1">
      <c r="B115" s="33"/>
      <c r="D115" s="171" t="s">
        <v>258</v>
      </c>
      <c r="F115" s="172" t="s">
        <v>345</v>
      </c>
      <c r="I115" s="132"/>
      <c r="L115" s="33"/>
      <c r="M115" s="63"/>
      <c r="N115" s="34"/>
      <c r="O115" s="34"/>
      <c r="P115" s="34"/>
      <c r="Q115" s="34"/>
      <c r="R115" s="34"/>
      <c r="S115" s="34"/>
      <c r="T115" s="64"/>
      <c r="AT115" s="16" t="s">
        <v>258</v>
      </c>
      <c r="AU115" s="16" t="s">
        <v>213</v>
      </c>
    </row>
    <row r="116" spans="2:65" s="1" customFormat="1" ht="22.5" customHeight="1">
      <c r="B116" s="158"/>
      <c r="C116" s="159" t="s">
        <v>141</v>
      </c>
      <c r="D116" s="159" t="s">
        <v>252</v>
      </c>
      <c r="E116" s="160" t="s">
        <v>346</v>
      </c>
      <c r="F116" s="161" t="s">
        <v>347</v>
      </c>
      <c r="G116" s="162" t="s">
        <v>255</v>
      </c>
      <c r="H116" s="163">
        <v>1</v>
      </c>
      <c r="I116" s="164"/>
      <c r="J116" s="165">
        <f>ROUND(I116*H116,2)</f>
        <v>0</v>
      </c>
      <c r="K116" s="161" t="s">
        <v>154</v>
      </c>
      <c r="L116" s="33"/>
      <c r="M116" s="166" t="s">
        <v>154</v>
      </c>
      <c r="N116" s="167" t="s">
        <v>176</v>
      </c>
      <c r="O116" s="34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6" t="s">
        <v>256</v>
      </c>
      <c r="AT116" s="16" t="s">
        <v>252</v>
      </c>
      <c r="AU116" s="16" t="s">
        <v>213</v>
      </c>
      <c r="AY116" s="16" t="s">
        <v>249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156</v>
      </c>
      <c r="BK116" s="170">
        <f>ROUND(I116*H116,2)</f>
        <v>0</v>
      </c>
      <c r="BL116" s="16" t="s">
        <v>256</v>
      </c>
      <c r="BM116" s="16" t="s">
        <v>348</v>
      </c>
    </row>
    <row r="117" spans="2:47" s="1" customFormat="1" ht="42" customHeight="1">
      <c r="B117" s="33"/>
      <c r="D117" s="171" t="s">
        <v>258</v>
      </c>
      <c r="F117" s="172" t="s">
        <v>349</v>
      </c>
      <c r="I117" s="132"/>
      <c r="L117" s="33"/>
      <c r="M117" s="63"/>
      <c r="N117" s="34"/>
      <c r="O117" s="34"/>
      <c r="P117" s="34"/>
      <c r="Q117" s="34"/>
      <c r="R117" s="34"/>
      <c r="S117" s="34"/>
      <c r="T117" s="64"/>
      <c r="AT117" s="16" t="s">
        <v>258</v>
      </c>
      <c r="AU117" s="16" t="s">
        <v>213</v>
      </c>
    </row>
    <row r="118" spans="2:65" s="1" customFormat="1" ht="31.5" customHeight="1">
      <c r="B118" s="158"/>
      <c r="C118" s="159" t="s">
        <v>350</v>
      </c>
      <c r="D118" s="159" t="s">
        <v>252</v>
      </c>
      <c r="E118" s="160" t="s">
        <v>351</v>
      </c>
      <c r="F118" s="161" t="s">
        <v>352</v>
      </c>
      <c r="G118" s="162" t="s">
        <v>255</v>
      </c>
      <c r="H118" s="163">
        <v>1</v>
      </c>
      <c r="I118" s="164"/>
      <c r="J118" s="165">
        <f>ROUND(I118*H118,2)</f>
        <v>0</v>
      </c>
      <c r="K118" s="161" t="s">
        <v>154</v>
      </c>
      <c r="L118" s="33"/>
      <c r="M118" s="166" t="s">
        <v>154</v>
      </c>
      <c r="N118" s="167" t="s">
        <v>176</v>
      </c>
      <c r="O118" s="34"/>
      <c r="P118" s="168">
        <f>O118*H118</f>
        <v>0</v>
      </c>
      <c r="Q118" s="168">
        <v>0</v>
      </c>
      <c r="R118" s="168">
        <f>Q118*H118</f>
        <v>0</v>
      </c>
      <c r="S118" s="168">
        <v>0</v>
      </c>
      <c r="T118" s="169">
        <f>S118*H118</f>
        <v>0</v>
      </c>
      <c r="AR118" s="16" t="s">
        <v>256</v>
      </c>
      <c r="AT118" s="16" t="s">
        <v>252</v>
      </c>
      <c r="AU118" s="16" t="s">
        <v>213</v>
      </c>
      <c r="AY118" s="16" t="s">
        <v>249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156</v>
      </c>
      <c r="BK118" s="170">
        <f>ROUND(I118*H118,2)</f>
        <v>0</v>
      </c>
      <c r="BL118" s="16" t="s">
        <v>256</v>
      </c>
      <c r="BM118" s="16" t="s">
        <v>353</v>
      </c>
    </row>
    <row r="119" spans="2:65" s="1" customFormat="1" ht="31.5" customHeight="1">
      <c r="B119" s="158"/>
      <c r="C119" s="159" t="s">
        <v>354</v>
      </c>
      <c r="D119" s="159" t="s">
        <v>252</v>
      </c>
      <c r="E119" s="160" t="s">
        <v>355</v>
      </c>
      <c r="F119" s="161" t="s">
        <v>356</v>
      </c>
      <c r="G119" s="162" t="s">
        <v>255</v>
      </c>
      <c r="H119" s="163">
        <v>1</v>
      </c>
      <c r="I119" s="164"/>
      <c r="J119" s="165">
        <f>ROUND(I119*H119,2)</f>
        <v>0</v>
      </c>
      <c r="K119" s="161" t="s">
        <v>154</v>
      </c>
      <c r="L119" s="33"/>
      <c r="M119" s="166" t="s">
        <v>154</v>
      </c>
      <c r="N119" s="167" t="s">
        <v>176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256</v>
      </c>
      <c r="AT119" s="16" t="s">
        <v>252</v>
      </c>
      <c r="AU119" s="16" t="s">
        <v>213</v>
      </c>
      <c r="AY119" s="16" t="s">
        <v>249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156</v>
      </c>
      <c r="BK119" s="170">
        <f>ROUND(I119*H119,2)</f>
        <v>0</v>
      </c>
      <c r="BL119" s="16" t="s">
        <v>256</v>
      </c>
      <c r="BM119" s="16" t="s">
        <v>357</v>
      </c>
    </row>
    <row r="120" spans="2:65" s="1" customFormat="1" ht="22.5" customHeight="1">
      <c r="B120" s="158"/>
      <c r="C120" s="159" t="s">
        <v>358</v>
      </c>
      <c r="D120" s="159" t="s">
        <v>252</v>
      </c>
      <c r="E120" s="160" t="s">
        <v>359</v>
      </c>
      <c r="F120" s="161" t="s">
        <v>360</v>
      </c>
      <c r="G120" s="162" t="s">
        <v>255</v>
      </c>
      <c r="H120" s="163">
        <v>1</v>
      </c>
      <c r="I120" s="164"/>
      <c r="J120" s="165">
        <f>ROUND(I120*H120,2)</f>
        <v>0</v>
      </c>
      <c r="K120" s="161" t="s">
        <v>154</v>
      </c>
      <c r="L120" s="33"/>
      <c r="M120" s="166" t="s">
        <v>154</v>
      </c>
      <c r="N120" s="167" t="s">
        <v>176</v>
      </c>
      <c r="O120" s="34"/>
      <c r="P120" s="168">
        <f>O120*H120</f>
        <v>0</v>
      </c>
      <c r="Q120" s="168">
        <v>0</v>
      </c>
      <c r="R120" s="168">
        <f>Q120*H120</f>
        <v>0</v>
      </c>
      <c r="S120" s="168">
        <v>0</v>
      </c>
      <c r="T120" s="169">
        <f>S120*H120</f>
        <v>0</v>
      </c>
      <c r="AR120" s="16" t="s">
        <v>256</v>
      </c>
      <c r="AT120" s="16" t="s">
        <v>252</v>
      </c>
      <c r="AU120" s="16" t="s">
        <v>213</v>
      </c>
      <c r="AY120" s="16" t="s">
        <v>249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16" t="s">
        <v>156</v>
      </c>
      <c r="BK120" s="170">
        <f>ROUND(I120*H120,2)</f>
        <v>0</v>
      </c>
      <c r="BL120" s="16" t="s">
        <v>256</v>
      </c>
      <c r="BM120" s="16" t="s">
        <v>361</v>
      </c>
    </row>
    <row r="121" spans="2:47" s="1" customFormat="1" ht="66" customHeight="1">
      <c r="B121" s="33"/>
      <c r="D121" s="171" t="s">
        <v>258</v>
      </c>
      <c r="F121" s="172" t="s">
        <v>362</v>
      </c>
      <c r="I121" s="132"/>
      <c r="L121" s="33"/>
      <c r="M121" s="63"/>
      <c r="N121" s="34"/>
      <c r="O121" s="34"/>
      <c r="P121" s="34"/>
      <c r="Q121" s="34"/>
      <c r="R121" s="34"/>
      <c r="S121" s="34"/>
      <c r="T121" s="64"/>
      <c r="AT121" s="16" t="s">
        <v>258</v>
      </c>
      <c r="AU121" s="16" t="s">
        <v>213</v>
      </c>
    </row>
    <row r="122" spans="2:65" s="1" customFormat="1" ht="22.5" customHeight="1">
      <c r="B122" s="158"/>
      <c r="C122" s="159" t="s">
        <v>363</v>
      </c>
      <c r="D122" s="159" t="s">
        <v>252</v>
      </c>
      <c r="E122" s="160" t="s">
        <v>364</v>
      </c>
      <c r="F122" s="161" t="s">
        <v>365</v>
      </c>
      <c r="G122" s="162" t="s">
        <v>255</v>
      </c>
      <c r="H122" s="163">
        <v>1</v>
      </c>
      <c r="I122" s="164"/>
      <c r="J122" s="165">
        <f>ROUND(I122*H122,2)</f>
        <v>0</v>
      </c>
      <c r="K122" s="161" t="s">
        <v>154</v>
      </c>
      <c r="L122" s="33"/>
      <c r="M122" s="166" t="s">
        <v>154</v>
      </c>
      <c r="N122" s="173" t="s">
        <v>176</v>
      </c>
      <c r="O122" s="174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6" t="s">
        <v>256</v>
      </c>
      <c r="AT122" s="16" t="s">
        <v>252</v>
      </c>
      <c r="AU122" s="16" t="s">
        <v>213</v>
      </c>
      <c r="AY122" s="16" t="s">
        <v>249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156</v>
      </c>
      <c r="BK122" s="170">
        <f>ROUND(I122*H122,2)</f>
        <v>0</v>
      </c>
      <c r="BL122" s="16" t="s">
        <v>256</v>
      </c>
      <c r="BM122" s="16" t="s">
        <v>366</v>
      </c>
    </row>
    <row r="123" spans="2:12" s="1" customFormat="1" ht="6.95" customHeight="1">
      <c r="B123" s="49"/>
      <c r="C123" s="50"/>
      <c r="D123" s="50"/>
      <c r="E123" s="50"/>
      <c r="F123" s="50"/>
      <c r="G123" s="50"/>
      <c r="H123" s="50"/>
      <c r="I123" s="111"/>
      <c r="J123" s="50"/>
      <c r="K123" s="50"/>
      <c r="L123" s="33"/>
    </row>
    <row r="124" ht="13.5">
      <c r="AT124" s="177"/>
    </row>
  </sheetData>
  <sheetProtection password="CC35" sheet="1" objects="1" scenarios="1" formatColumns="0" formatRows="0" sort="0" autoFilter="0"/>
  <autoFilter ref="C77:K77"/>
  <mergeCells count="9">
    <mergeCell ref="L2:V2"/>
    <mergeCell ref="E47:H47"/>
    <mergeCell ref="E68:H68"/>
    <mergeCell ref="E70:H7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9.28125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9.28125" style="0" hidden="1" customWidth="1"/>
  </cols>
  <sheetData>
    <row r="1" spans="1:70" ht="21.75" customHeight="1">
      <c r="A1" s="14"/>
      <c r="B1" s="216"/>
      <c r="C1" s="216"/>
      <c r="D1" s="215" t="s">
        <v>135</v>
      </c>
      <c r="E1" s="216"/>
      <c r="F1" s="217" t="s">
        <v>786</v>
      </c>
      <c r="G1" s="342" t="s">
        <v>787</v>
      </c>
      <c r="H1" s="342"/>
      <c r="I1" s="222"/>
      <c r="J1" s="217" t="s">
        <v>788</v>
      </c>
      <c r="K1" s="215" t="s">
        <v>221</v>
      </c>
      <c r="L1" s="217" t="s">
        <v>789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217</v>
      </c>
    </row>
    <row r="3" spans="2:46" ht="6.9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213</v>
      </c>
    </row>
    <row r="4" spans="2:46" ht="36.95" customHeight="1">
      <c r="B4" s="20"/>
      <c r="C4" s="21"/>
      <c r="D4" s="22" t="s">
        <v>222</v>
      </c>
      <c r="E4" s="21"/>
      <c r="F4" s="21"/>
      <c r="G4" s="21"/>
      <c r="H4" s="21"/>
      <c r="I4" s="93"/>
      <c r="J4" s="21"/>
      <c r="K4" s="23"/>
      <c r="M4" s="24" t="s">
        <v>144</v>
      </c>
      <c r="AT4" s="16" t="s">
        <v>138</v>
      </c>
    </row>
    <row r="5" spans="2:11" ht="6.9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150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3" t="str">
        <f>'Rekapitulace stavby'!K6</f>
        <v>Zkapacitnění koryta Dětmarovické Mlýnky v úseku ř. km 2,765 - 5,177</v>
      </c>
      <c r="F7" s="333"/>
      <c r="G7" s="333"/>
      <c r="H7" s="333"/>
      <c r="I7" s="93"/>
      <c r="J7" s="21"/>
      <c r="K7" s="23"/>
    </row>
    <row r="8" spans="2:11" s="1" customFormat="1" ht="15">
      <c r="B8" s="33"/>
      <c r="C8" s="34"/>
      <c r="D8" s="29" t="s">
        <v>223</v>
      </c>
      <c r="E8" s="34"/>
      <c r="F8" s="34"/>
      <c r="G8" s="34"/>
      <c r="H8" s="34"/>
      <c r="I8" s="94"/>
      <c r="J8" s="34"/>
      <c r="K8" s="37"/>
    </row>
    <row r="9" spans="2:11" s="1" customFormat="1" ht="36.95" customHeight="1">
      <c r="B9" s="33"/>
      <c r="C9" s="34"/>
      <c r="D9" s="34"/>
      <c r="E9" s="340" t="s">
        <v>367</v>
      </c>
      <c r="F9" s="323"/>
      <c r="G9" s="323"/>
      <c r="H9" s="323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45" customHeight="1">
      <c r="B11" s="33"/>
      <c r="C11" s="34"/>
      <c r="D11" s="29" t="s">
        <v>153</v>
      </c>
      <c r="E11" s="34"/>
      <c r="F11" s="27" t="s">
        <v>154</v>
      </c>
      <c r="G11" s="34"/>
      <c r="H11" s="34"/>
      <c r="I11" s="95" t="s">
        <v>155</v>
      </c>
      <c r="J11" s="27" t="s">
        <v>154</v>
      </c>
      <c r="K11" s="37"/>
    </row>
    <row r="12" spans="2:11" s="1" customFormat="1" ht="14.45" customHeight="1">
      <c r="B12" s="33"/>
      <c r="C12" s="34"/>
      <c r="D12" s="29" t="s">
        <v>157</v>
      </c>
      <c r="E12" s="34"/>
      <c r="F12" s="27" t="s">
        <v>158</v>
      </c>
      <c r="G12" s="34"/>
      <c r="H12" s="34"/>
      <c r="I12" s="95" t="s">
        <v>159</v>
      </c>
      <c r="J12" s="96" t="str">
        <f>'Rekapitulace stavby'!AN8</f>
        <v>5.11.2015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45" customHeight="1">
      <c r="B14" s="33"/>
      <c r="C14" s="34"/>
      <c r="D14" s="29" t="s">
        <v>163</v>
      </c>
      <c r="E14" s="34"/>
      <c r="F14" s="34"/>
      <c r="G14" s="34"/>
      <c r="H14" s="34"/>
      <c r="I14" s="95" t="s">
        <v>164</v>
      </c>
      <c r="J14" s="27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95" t="s">
        <v>165</v>
      </c>
      <c r="J15" s="27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45" customHeight="1">
      <c r="B17" s="33"/>
      <c r="C17" s="34"/>
      <c r="D17" s="29" t="s">
        <v>166</v>
      </c>
      <c r="E17" s="34"/>
      <c r="F17" s="34"/>
      <c r="G17" s="34"/>
      <c r="H17" s="34"/>
      <c r="I17" s="95" t="s">
        <v>164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95" t="s">
        <v>165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45" customHeight="1">
      <c r="B20" s="33"/>
      <c r="C20" s="34"/>
      <c r="D20" s="29" t="s">
        <v>168</v>
      </c>
      <c r="E20" s="34"/>
      <c r="F20" s="34"/>
      <c r="G20" s="34"/>
      <c r="H20" s="34"/>
      <c r="I20" s="95" t="s">
        <v>164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95" t="s">
        <v>165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45" customHeight="1">
      <c r="B23" s="33"/>
      <c r="C23" s="34"/>
      <c r="D23" s="29" t="s">
        <v>170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36" t="s">
        <v>154</v>
      </c>
      <c r="F24" s="344"/>
      <c r="G24" s="344"/>
      <c r="H24" s="344"/>
      <c r="I24" s="99"/>
      <c r="J24" s="98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9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5.35" customHeight="1">
      <c r="B27" s="33"/>
      <c r="C27" s="34"/>
      <c r="D27" s="103" t="s">
        <v>171</v>
      </c>
      <c r="E27" s="34"/>
      <c r="F27" s="34"/>
      <c r="G27" s="34"/>
      <c r="H27" s="34"/>
      <c r="I27" s="94"/>
      <c r="J27" s="104">
        <f>ROUND(J83,2)</f>
        <v>0</v>
      </c>
      <c r="K27" s="37"/>
    </row>
    <row r="28" spans="2:11" s="1" customFormat="1" ht="6.9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45" customHeight="1">
      <c r="B29" s="33"/>
      <c r="C29" s="34"/>
      <c r="D29" s="34"/>
      <c r="E29" s="34"/>
      <c r="F29" s="38" t="s">
        <v>173</v>
      </c>
      <c r="G29" s="34"/>
      <c r="H29" s="34"/>
      <c r="I29" s="105" t="s">
        <v>172</v>
      </c>
      <c r="J29" s="38" t="s">
        <v>174</v>
      </c>
      <c r="K29" s="37"/>
    </row>
    <row r="30" spans="2:11" s="1" customFormat="1" ht="14.45" customHeight="1">
      <c r="B30" s="33"/>
      <c r="C30" s="34"/>
      <c r="D30" s="41" t="s">
        <v>175</v>
      </c>
      <c r="E30" s="41" t="s">
        <v>176</v>
      </c>
      <c r="F30" s="106">
        <f>ROUND(SUM(BE83:BE257),2)</f>
        <v>0</v>
      </c>
      <c r="G30" s="34"/>
      <c r="H30" s="34"/>
      <c r="I30" s="107">
        <v>0.21</v>
      </c>
      <c r="J30" s="106">
        <f>ROUND(ROUND((SUM(BE83:BE257)),2)*I30,2)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177</v>
      </c>
      <c r="F31" s="106">
        <f>ROUND(SUM(BF83:BF257),2)</f>
        <v>0</v>
      </c>
      <c r="G31" s="34"/>
      <c r="H31" s="34"/>
      <c r="I31" s="107">
        <v>0.15</v>
      </c>
      <c r="J31" s="106">
        <f>ROUND(ROUND((SUM(BF83:BF257)),2)*I31,2)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178</v>
      </c>
      <c r="F32" s="106">
        <f>ROUND(SUM(BG83:BG257),2)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179</v>
      </c>
      <c r="F33" s="106">
        <f>ROUND(SUM(BH83:BH257),2)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180</v>
      </c>
      <c r="F34" s="106">
        <f>ROUND(SUM(BI83:BI257),2)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5.35" customHeight="1">
      <c r="B36" s="33"/>
      <c r="C36" s="43"/>
      <c r="D36" s="44" t="s">
        <v>181</v>
      </c>
      <c r="E36" s="45"/>
      <c r="F36" s="45"/>
      <c r="G36" s="108" t="s">
        <v>182</v>
      </c>
      <c r="H36" s="46" t="s">
        <v>183</v>
      </c>
      <c r="I36" s="109"/>
      <c r="J36" s="47">
        <f>SUM(J27:J34)</f>
        <v>0</v>
      </c>
      <c r="K36" s="110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95" customHeight="1">
      <c r="B42" s="33"/>
      <c r="C42" s="22" t="s">
        <v>225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45" customHeight="1">
      <c r="B44" s="33"/>
      <c r="C44" s="29" t="s">
        <v>150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3" t="str">
        <f>E7</f>
        <v>Zkapacitnění koryta Dětmarovické Mlýnky v úseku ř. km 2,765 - 5,177</v>
      </c>
      <c r="F45" s="323"/>
      <c r="G45" s="323"/>
      <c r="H45" s="323"/>
      <c r="I45" s="94"/>
      <c r="J45" s="34"/>
      <c r="K45" s="37"/>
    </row>
    <row r="46" spans="2:11" s="1" customFormat="1" ht="14.45" customHeight="1">
      <c r="B46" s="33"/>
      <c r="C46" s="29" t="s">
        <v>223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40" t="str">
        <f>E9</f>
        <v>SO 01 - Zkapacitnění koryta Dětmarovické Mlýnky v km 2,765 - 3,850</v>
      </c>
      <c r="F47" s="323"/>
      <c r="G47" s="323"/>
      <c r="H47" s="323"/>
      <c r="I47" s="9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157</v>
      </c>
      <c r="D49" s="34"/>
      <c r="E49" s="34"/>
      <c r="F49" s="27" t="str">
        <f>F12</f>
        <v xml:space="preserve"> </v>
      </c>
      <c r="G49" s="34"/>
      <c r="H49" s="34"/>
      <c r="I49" s="95" t="s">
        <v>159</v>
      </c>
      <c r="J49" s="96" t="str">
        <f>IF(J12="","",J12)</f>
        <v>5.11.2015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163</v>
      </c>
      <c r="D51" s="34"/>
      <c r="E51" s="34"/>
      <c r="F51" s="27" t="str">
        <f>E15</f>
        <v xml:space="preserve"> </v>
      </c>
      <c r="G51" s="34"/>
      <c r="H51" s="34"/>
      <c r="I51" s="95" t="s">
        <v>168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166</v>
      </c>
      <c r="D52" s="34"/>
      <c r="E52" s="34"/>
      <c r="F52" s="27" t="str">
        <f>IF(E18="","",E18)</f>
        <v/>
      </c>
      <c r="G52" s="34"/>
      <c r="H52" s="34"/>
      <c r="I52" s="9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226</v>
      </c>
      <c r="D54" s="43"/>
      <c r="E54" s="43"/>
      <c r="F54" s="43"/>
      <c r="G54" s="43"/>
      <c r="H54" s="43"/>
      <c r="I54" s="115"/>
      <c r="J54" s="116" t="s">
        <v>227</v>
      </c>
      <c r="K54" s="48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228</v>
      </c>
      <c r="D56" s="34"/>
      <c r="E56" s="34"/>
      <c r="F56" s="34"/>
      <c r="G56" s="34"/>
      <c r="H56" s="34"/>
      <c r="I56" s="94"/>
      <c r="J56" s="104">
        <f>J83</f>
        <v>0</v>
      </c>
      <c r="K56" s="37"/>
      <c r="AU56" s="16" t="s">
        <v>229</v>
      </c>
    </row>
    <row r="57" spans="2:11" s="7" customFormat="1" ht="24.95" customHeight="1">
      <c r="B57" s="118"/>
      <c r="C57" s="119"/>
      <c r="D57" s="120" t="s">
        <v>368</v>
      </c>
      <c r="E57" s="121"/>
      <c r="F57" s="121"/>
      <c r="G57" s="121"/>
      <c r="H57" s="121"/>
      <c r="I57" s="122"/>
      <c r="J57" s="123">
        <f>J84</f>
        <v>0</v>
      </c>
      <c r="K57" s="124"/>
    </row>
    <row r="58" spans="2:11" s="8" customFormat="1" ht="19.9" customHeight="1">
      <c r="B58" s="125"/>
      <c r="C58" s="126"/>
      <c r="D58" s="127" t="s">
        <v>369</v>
      </c>
      <c r="E58" s="128"/>
      <c r="F58" s="128"/>
      <c r="G58" s="128"/>
      <c r="H58" s="128"/>
      <c r="I58" s="129"/>
      <c r="J58" s="130">
        <f>J85</f>
        <v>0</v>
      </c>
      <c r="K58" s="131"/>
    </row>
    <row r="59" spans="2:11" s="8" customFormat="1" ht="19.9" customHeight="1">
      <c r="B59" s="125"/>
      <c r="C59" s="126"/>
      <c r="D59" s="127" t="s">
        <v>370</v>
      </c>
      <c r="E59" s="128"/>
      <c r="F59" s="128"/>
      <c r="G59" s="128"/>
      <c r="H59" s="128"/>
      <c r="I59" s="129"/>
      <c r="J59" s="130">
        <f>J192</f>
        <v>0</v>
      </c>
      <c r="K59" s="131"/>
    </row>
    <row r="60" spans="2:11" s="8" customFormat="1" ht="19.9" customHeight="1">
      <c r="B60" s="125"/>
      <c r="C60" s="126"/>
      <c r="D60" s="127" t="s">
        <v>371</v>
      </c>
      <c r="E60" s="128"/>
      <c r="F60" s="128"/>
      <c r="G60" s="128"/>
      <c r="H60" s="128"/>
      <c r="I60" s="129"/>
      <c r="J60" s="130">
        <f>J203</f>
        <v>0</v>
      </c>
      <c r="K60" s="131"/>
    </row>
    <row r="61" spans="2:11" s="8" customFormat="1" ht="19.9" customHeight="1">
      <c r="B61" s="125"/>
      <c r="C61" s="126"/>
      <c r="D61" s="127" t="s">
        <v>372</v>
      </c>
      <c r="E61" s="128"/>
      <c r="F61" s="128"/>
      <c r="G61" s="128"/>
      <c r="H61" s="128"/>
      <c r="I61" s="129"/>
      <c r="J61" s="130">
        <f>J226</f>
        <v>0</v>
      </c>
      <c r="K61" s="131"/>
    </row>
    <row r="62" spans="2:11" s="8" customFormat="1" ht="19.9" customHeight="1">
      <c r="B62" s="125"/>
      <c r="C62" s="126"/>
      <c r="D62" s="127" t="s">
        <v>373</v>
      </c>
      <c r="E62" s="128"/>
      <c r="F62" s="128"/>
      <c r="G62" s="128"/>
      <c r="H62" s="128"/>
      <c r="I62" s="129"/>
      <c r="J62" s="130">
        <f>J237</f>
        <v>0</v>
      </c>
      <c r="K62" s="131"/>
    </row>
    <row r="63" spans="2:11" s="8" customFormat="1" ht="19.9" customHeight="1">
      <c r="B63" s="125"/>
      <c r="C63" s="126"/>
      <c r="D63" s="127" t="s">
        <v>374</v>
      </c>
      <c r="E63" s="128"/>
      <c r="F63" s="128"/>
      <c r="G63" s="128"/>
      <c r="H63" s="128"/>
      <c r="I63" s="129"/>
      <c r="J63" s="130">
        <f>J256</f>
        <v>0</v>
      </c>
      <c r="K63" s="131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4"/>
      <c r="J64" s="34"/>
      <c r="K64" s="37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11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12"/>
      <c r="J69" s="53"/>
      <c r="K69" s="53"/>
      <c r="L69" s="33"/>
    </row>
    <row r="70" spans="2:12" s="1" customFormat="1" ht="36.95" customHeight="1">
      <c r="B70" s="33"/>
      <c r="C70" s="54" t="s">
        <v>232</v>
      </c>
      <c r="I70" s="132"/>
      <c r="L70" s="33"/>
    </row>
    <row r="71" spans="2:12" s="1" customFormat="1" ht="6.95" customHeight="1">
      <c r="B71" s="33"/>
      <c r="I71" s="132"/>
      <c r="L71" s="33"/>
    </row>
    <row r="72" spans="2:12" s="1" customFormat="1" ht="14.45" customHeight="1">
      <c r="B72" s="33"/>
      <c r="C72" s="56" t="s">
        <v>150</v>
      </c>
      <c r="I72" s="132"/>
      <c r="L72" s="33"/>
    </row>
    <row r="73" spans="2:12" s="1" customFormat="1" ht="22.5" customHeight="1">
      <c r="B73" s="33"/>
      <c r="E73" s="341" t="str">
        <f>E7</f>
        <v>Zkapacitnění koryta Dětmarovické Mlýnky v úseku ř. km 2,765 - 5,177</v>
      </c>
      <c r="F73" s="318"/>
      <c r="G73" s="318"/>
      <c r="H73" s="318"/>
      <c r="I73" s="132"/>
      <c r="L73" s="33"/>
    </row>
    <row r="74" spans="2:12" s="1" customFormat="1" ht="14.45" customHeight="1">
      <c r="B74" s="33"/>
      <c r="C74" s="56" t="s">
        <v>223</v>
      </c>
      <c r="I74" s="132"/>
      <c r="L74" s="33"/>
    </row>
    <row r="75" spans="2:12" s="1" customFormat="1" ht="23.25" customHeight="1">
      <c r="B75" s="33"/>
      <c r="E75" s="315" t="str">
        <f>E9</f>
        <v>SO 01 - Zkapacitnění koryta Dětmarovické Mlýnky v km 2,765 - 3,850</v>
      </c>
      <c r="F75" s="318"/>
      <c r="G75" s="318"/>
      <c r="H75" s="318"/>
      <c r="I75" s="132"/>
      <c r="L75" s="33"/>
    </row>
    <row r="76" spans="2:12" s="1" customFormat="1" ht="6.95" customHeight="1">
      <c r="B76" s="33"/>
      <c r="I76" s="132"/>
      <c r="L76" s="33"/>
    </row>
    <row r="77" spans="2:12" s="1" customFormat="1" ht="18" customHeight="1">
      <c r="B77" s="33"/>
      <c r="C77" s="56" t="s">
        <v>157</v>
      </c>
      <c r="F77" s="133" t="str">
        <f>F12</f>
        <v xml:space="preserve"> </v>
      </c>
      <c r="I77" s="134" t="s">
        <v>159</v>
      </c>
      <c r="J77" s="60" t="str">
        <f>IF(J12="","",J12)</f>
        <v>5.11.2015</v>
      </c>
      <c r="L77" s="33"/>
    </row>
    <row r="78" spans="2:12" s="1" customFormat="1" ht="6.95" customHeight="1">
      <c r="B78" s="33"/>
      <c r="I78" s="132"/>
      <c r="L78" s="33"/>
    </row>
    <row r="79" spans="2:12" s="1" customFormat="1" ht="15">
      <c r="B79" s="33"/>
      <c r="C79" s="56" t="s">
        <v>163</v>
      </c>
      <c r="F79" s="133" t="str">
        <f>E15</f>
        <v xml:space="preserve"> </v>
      </c>
      <c r="I79" s="134" t="s">
        <v>168</v>
      </c>
      <c r="J79" s="133" t="str">
        <f>E21</f>
        <v xml:space="preserve"> </v>
      </c>
      <c r="L79" s="33"/>
    </row>
    <row r="80" spans="2:12" s="1" customFormat="1" ht="14.45" customHeight="1">
      <c r="B80" s="33"/>
      <c r="C80" s="56" t="s">
        <v>166</v>
      </c>
      <c r="F80" s="133" t="str">
        <f>IF(E18="","",E18)</f>
        <v/>
      </c>
      <c r="I80" s="132"/>
      <c r="L80" s="33"/>
    </row>
    <row r="81" spans="2:12" s="1" customFormat="1" ht="10.35" customHeight="1">
      <c r="B81" s="33"/>
      <c r="I81" s="132"/>
      <c r="L81" s="33"/>
    </row>
    <row r="82" spans="2:20" s="9" customFormat="1" ht="29.25" customHeight="1">
      <c r="B82" s="135"/>
      <c r="C82" s="136" t="s">
        <v>233</v>
      </c>
      <c r="D82" s="137" t="s">
        <v>190</v>
      </c>
      <c r="E82" s="137" t="s">
        <v>186</v>
      </c>
      <c r="F82" s="137" t="s">
        <v>234</v>
      </c>
      <c r="G82" s="137" t="s">
        <v>235</v>
      </c>
      <c r="H82" s="137" t="s">
        <v>236</v>
      </c>
      <c r="I82" s="138" t="s">
        <v>237</v>
      </c>
      <c r="J82" s="137" t="s">
        <v>227</v>
      </c>
      <c r="K82" s="139" t="s">
        <v>238</v>
      </c>
      <c r="L82" s="135"/>
      <c r="M82" s="66" t="s">
        <v>239</v>
      </c>
      <c r="N82" s="67" t="s">
        <v>175</v>
      </c>
      <c r="O82" s="67" t="s">
        <v>240</v>
      </c>
      <c r="P82" s="67" t="s">
        <v>241</v>
      </c>
      <c r="Q82" s="67" t="s">
        <v>242</v>
      </c>
      <c r="R82" s="67" t="s">
        <v>243</v>
      </c>
      <c r="S82" s="67" t="s">
        <v>244</v>
      </c>
      <c r="T82" s="68" t="s">
        <v>245</v>
      </c>
    </row>
    <row r="83" spans="2:63" s="1" customFormat="1" ht="29.25" customHeight="1">
      <c r="B83" s="33"/>
      <c r="C83" s="70" t="s">
        <v>228</v>
      </c>
      <c r="I83" s="132"/>
      <c r="J83" s="140">
        <f>BK83</f>
        <v>0</v>
      </c>
      <c r="L83" s="33"/>
      <c r="M83" s="69"/>
      <c r="N83" s="61"/>
      <c r="O83" s="61"/>
      <c r="P83" s="141">
        <f>P84</f>
        <v>0</v>
      </c>
      <c r="Q83" s="61"/>
      <c r="R83" s="141">
        <f>R84</f>
        <v>1042.0661533999998</v>
      </c>
      <c r="S83" s="61"/>
      <c r="T83" s="142">
        <f>T84</f>
        <v>0.16</v>
      </c>
      <c r="AT83" s="16" t="s">
        <v>204</v>
      </c>
      <c r="AU83" s="16" t="s">
        <v>229</v>
      </c>
      <c r="BK83" s="143">
        <f>BK84</f>
        <v>0</v>
      </c>
    </row>
    <row r="84" spans="2:63" s="10" customFormat="1" ht="37.35" customHeight="1">
      <c r="B84" s="144"/>
      <c r="D84" s="145" t="s">
        <v>204</v>
      </c>
      <c r="E84" s="146" t="s">
        <v>375</v>
      </c>
      <c r="F84" s="146" t="s">
        <v>376</v>
      </c>
      <c r="I84" s="147"/>
      <c r="J84" s="148">
        <f>BK84</f>
        <v>0</v>
      </c>
      <c r="L84" s="144"/>
      <c r="M84" s="149"/>
      <c r="N84" s="150"/>
      <c r="O84" s="150"/>
      <c r="P84" s="151">
        <f>P85+P192+P203+P226+P237+P256</f>
        <v>0</v>
      </c>
      <c r="Q84" s="150"/>
      <c r="R84" s="151">
        <f>R85+R192+R203+R226+R237+R256</f>
        <v>1042.0661533999998</v>
      </c>
      <c r="S84" s="150"/>
      <c r="T84" s="152">
        <f>T85+T192+T203+T226+T237+T256</f>
        <v>0.16</v>
      </c>
      <c r="AR84" s="145" t="s">
        <v>156</v>
      </c>
      <c r="AT84" s="153" t="s">
        <v>204</v>
      </c>
      <c r="AU84" s="153" t="s">
        <v>205</v>
      </c>
      <c r="AY84" s="145" t="s">
        <v>249</v>
      </c>
      <c r="BK84" s="154">
        <f>BK85+BK192+BK203+BK226+BK237+BK256</f>
        <v>0</v>
      </c>
    </row>
    <row r="85" spans="2:63" s="10" customFormat="1" ht="19.9" customHeight="1">
      <c r="B85" s="144"/>
      <c r="D85" s="155" t="s">
        <v>204</v>
      </c>
      <c r="E85" s="156" t="s">
        <v>156</v>
      </c>
      <c r="F85" s="156" t="s">
        <v>377</v>
      </c>
      <c r="I85" s="147"/>
      <c r="J85" s="157">
        <f>BK85</f>
        <v>0</v>
      </c>
      <c r="L85" s="144"/>
      <c r="M85" s="149"/>
      <c r="N85" s="150"/>
      <c r="O85" s="150"/>
      <c r="P85" s="151">
        <f>SUM(P86:P191)</f>
        <v>0</v>
      </c>
      <c r="Q85" s="150"/>
      <c r="R85" s="151">
        <f>SUM(R86:R191)</f>
        <v>1.1098150000000002</v>
      </c>
      <c r="S85" s="150"/>
      <c r="T85" s="152">
        <f>SUM(T86:T191)</f>
        <v>0</v>
      </c>
      <c r="AR85" s="145" t="s">
        <v>156</v>
      </c>
      <c r="AT85" s="153" t="s">
        <v>204</v>
      </c>
      <c r="AU85" s="153" t="s">
        <v>156</v>
      </c>
      <c r="AY85" s="145" t="s">
        <v>249</v>
      </c>
      <c r="BK85" s="154">
        <f>SUM(BK86:BK191)</f>
        <v>0</v>
      </c>
    </row>
    <row r="86" spans="2:65" s="1" customFormat="1" ht="22.5" customHeight="1">
      <c r="B86" s="158"/>
      <c r="C86" s="159" t="s">
        <v>156</v>
      </c>
      <c r="D86" s="159" t="s">
        <v>252</v>
      </c>
      <c r="E86" s="160" t="s">
        <v>378</v>
      </c>
      <c r="F86" s="161" t="s">
        <v>379</v>
      </c>
      <c r="G86" s="162" t="s">
        <v>255</v>
      </c>
      <c r="H86" s="163">
        <v>1</v>
      </c>
      <c r="I86" s="164"/>
      <c r="J86" s="165">
        <f>ROUND(I86*H86,2)</f>
        <v>0</v>
      </c>
      <c r="K86" s="161" t="s">
        <v>154</v>
      </c>
      <c r="L86" s="33"/>
      <c r="M86" s="166" t="s">
        <v>154</v>
      </c>
      <c r="N86" s="167" t="s">
        <v>176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</v>
      </c>
      <c r="T86" s="169">
        <f>S86*H86</f>
        <v>0</v>
      </c>
      <c r="AR86" s="16" t="s">
        <v>269</v>
      </c>
      <c r="AT86" s="16" t="s">
        <v>252</v>
      </c>
      <c r="AU86" s="16" t="s">
        <v>213</v>
      </c>
      <c r="AY86" s="16" t="s">
        <v>249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156</v>
      </c>
      <c r="BK86" s="170">
        <f>ROUND(I86*H86,2)</f>
        <v>0</v>
      </c>
      <c r="BL86" s="16" t="s">
        <v>269</v>
      </c>
      <c r="BM86" s="16" t="s">
        <v>380</v>
      </c>
    </row>
    <row r="87" spans="2:47" s="1" customFormat="1" ht="78" customHeight="1">
      <c r="B87" s="33"/>
      <c r="D87" s="171" t="s">
        <v>258</v>
      </c>
      <c r="F87" s="172" t="s">
        <v>381</v>
      </c>
      <c r="I87" s="132"/>
      <c r="L87" s="33"/>
      <c r="M87" s="63"/>
      <c r="N87" s="34"/>
      <c r="O87" s="34"/>
      <c r="P87" s="34"/>
      <c r="Q87" s="34"/>
      <c r="R87" s="34"/>
      <c r="S87" s="34"/>
      <c r="T87" s="64"/>
      <c r="AT87" s="16" t="s">
        <v>258</v>
      </c>
      <c r="AU87" s="16" t="s">
        <v>213</v>
      </c>
    </row>
    <row r="88" spans="2:65" s="1" customFormat="1" ht="31.5" customHeight="1">
      <c r="B88" s="158"/>
      <c r="C88" s="159" t="s">
        <v>213</v>
      </c>
      <c r="D88" s="159" t="s">
        <v>252</v>
      </c>
      <c r="E88" s="160" t="s">
        <v>382</v>
      </c>
      <c r="F88" s="161" t="s">
        <v>383</v>
      </c>
      <c r="G88" s="162" t="s">
        <v>384</v>
      </c>
      <c r="H88" s="163">
        <v>70</v>
      </c>
      <c r="I88" s="164"/>
      <c r="J88" s="165">
        <f>ROUND(I88*H88,2)</f>
        <v>0</v>
      </c>
      <c r="K88" s="161" t="s">
        <v>385</v>
      </c>
      <c r="L88" s="33"/>
      <c r="M88" s="166" t="s">
        <v>154</v>
      </c>
      <c r="N88" s="167" t="s">
        <v>176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269</v>
      </c>
      <c r="AT88" s="16" t="s">
        <v>252</v>
      </c>
      <c r="AU88" s="16" t="s">
        <v>213</v>
      </c>
      <c r="AY88" s="16" t="s">
        <v>249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156</v>
      </c>
      <c r="BK88" s="170">
        <f>ROUND(I88*H88,2)</f>
        <v>0</v>
      </c>
      <c r="BL88" s="16" t="s">
        <v>269</v>
      </c>
      <c r="BM88" s="16" t="s">
        <v>386</v>
      </c>
    </row>
    <row r="89" spans="2:51" s="11" customFormat="1" ht="22.5" customHeight="1">
      <c r="B89" s="178"/>
      <c r="D89" s="171" t="s">
        <v>387</v>
      </c>
      <c r="E89" s="179" t="s">
        <v>154</v>
      </c>
      <c r="F89" s="180" t="s">
        <v>388</v>
      </c>
      <c r="H89" s="181">
        <v>70</v>
      </c>
      <c r="I89" s="182"/>
      <c r="L89" s="178"/>
      <c r="M89" s="183"/>
      <c r="N89" s="184"/>
      <c r="O89" s="184"/>
      <c r="P89" s="184"/>
      <c r="Q89" s="184"/>
      <c r="R89" s="184"/>
      <c r="S89" s="184"/>
      <c r="T89" s="185"/>
      <c r="AT89" s="186" t="s">
        <v>387</v>
      </c>
      <c r="AU89" s="186" t="s">
        <v>213</v>
      </c>
      <c r="AV89" s="11" t="s">
        <v>213</v>
      </c>
      <c r="AW89" s="11" t="s">
        <v>169</v>
      </c>
      <c r="AX89" s="11" t="s">
        <v>156</v>
      </c>
      <c r="AY89" s="186" t="s">
        <v>249</v>
      </c>
    </row>
    <row r="90" spans="2:65" s="1" customFormat="1" ht="22.5" customHeight="1">
      <c r="B90" s="158"/>
      <c r="C90" s="159" t="s">
        <v>264</v>
      </c>
      <c r="D90" s="159" t="s">
        <v>252</v>
      </c>
      <c r="E90" s="160" t="s">
        <v>389</v>
      </c>
      <c r="F90" s="161" t="s">
        <v>390</v>
      </c>
      <c r="G90" s="162" t="s">
        <v>391</v>
      </c>
      <c r="H90" s="163">
        <v>12.7</v>
      </c>
      <c r="I90" s="164"/>
      <c r="J90" s="165">
        <f>ROUND(I90*H90,2)</f>
        <v>0</v>
      </c>
      <c r="K90" s="161" t="s">
        <v>385</v>
      </c>
      <c r="L90" s="33"/>
      <c r="M90" s="166" t="s">
        <v>154</v>
      </c>
      <c r="N90" s="167" t="s">
        <v>176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</v>
      </c>
      <c r="T90" s="169">
        <f>S90*H90</f>
        <v>0</v>
      </c>
      <c r="AR90" s="16" t="s">
        <v>269</v>
      </c>
      <c r="AT90" s="16" t="s">
        <v>252</v>
      </c>
      <c r="AU90" s="16" t="s">
        <v>213</v>
      </c>
      <c r="AY90" s="16" t="s">
        <v>249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156</v>
      </c>
      <c r="BK90" s="170">
        <f>ROUND(I90*H90,2)</f>
        <v>0</v>
      </c>
      <c r="BL90" s="16" t="s">
        <v>269</v>
      </c>
      <c r="BM90" s="16" t="s">
        <v>392</v>
      </c>
    </row>
    <row r="91" spans="2:51" s="11" customFormat="1" ht="22.5" customHeight="1">
      <c r="B91" s="178"/>
      <c r="D91" s="187" t="s">
        <v>387</v>
      </c>
      <c r="E91" s="186" t="s">
        <v>154</v>
      </c>
      <c r="F91" s="188" t="s">
        <v>393</v>
      </c>
      <c r="H91" s="189">
        <v>10.7</v>
      </c>
      <c r="I91" s="182"/>
      <c r="L91" s="178"/>
      <c r="M91" s="183"/>
      <c r="N91" s="184"/>
      <c r="O91" s="184"/>
      <c r="P91" s="184"/>
      <c r="Q91" s="184"/>
      <c r="R91" s="184"/>
      <c r="S91" s="184"/>
      <c r="T91" s="185"/>
      <c r="AT91" s="186" t="s">
        <v>387</v>
      </c>
      <c r="AU91" s="186" t="s">
        <v>213</v>
      </c>
      <c r="AV91" s="11" t="s">
        <v>213</v>
      </c>
      <c r="AW91" s="11" t="s">
        <v>169</v>
      </c>
      <c r="AX91" s="11" t="s">
        <v>205</v>
      </c>
      <c r="AY91" s="186" t="s">
        <v>249</v>
      </c>
    </row>
    <row r="92" spans="2:51" s="11" customFormat="1" ht="31.5" customHeight="1">
      <c r="B92" s="178"/>
      <c r="D92" s="187" t="s">
        <v>387</v>
      </c>
      <c r="E92" s="186" t="s">
        <v>154</v>
      </c>
      <c r="F92" s="188" t="s">
        <v>394</v>
      </c>
      <c r="H92" s="189">
        <v>2</v>
      </c>
      <c r="I92" s="182"/>
      <c r="L92" s="178"/>
      <c r="M92" s="183"/>
      <c r="N92" s="184"/>
      <c r="O92" s="184"/>
      <c r="P92" s="184"/>
      <c r="Q92" s="184"/>
      <c r="R92" s="184"/>
      <c r="S92" s="184"/>
      <c r="T92" s="185"/>
      <c r="AT92" s="186" t="s">
        <v>387</v>
      </c>
      <c r="AU92" s="186" t="s">
        <v>213</v>
      </c>
      <c r="AV92" s="11" t="s">
        <v>213</v>
      </c>
      <c r="AW92" s="11" t="s">
        <v>169</v>
      </c>
      <c r="AX92" s="11" t="s">
        <v>205</v>
      </c>
      <c r="AY92" s="186" t="s">
        <v>249</v>
      </c>
    </row>
    <row r="93" spans="2:51" s="12" customFormat="1" ht="22.5" customHeight="1">
      <c r="B93" s="190"/>
      <c r="D93" s="171" t="s">
        <v>387</v>
      </c>
      <c r="E93" s="191" t="s">
        <v>154</v>
      </c>
      <c r="F93" s="192" t="s">
        <v>395</v>
      </c>
      <c r="H93" s="193">
        <v>12.7</v>
      </c>
      <c r="I93" s="194"/>
      <c r="L93" s="190"/>
      <c r="M93" s="195"/>
      <c r="N93" s="196"/>
      <c r="O93" s="196"/>
      <c r="P93" s="196"/>
      <c r="Q93" s="196"/>
      <c r="R93" s="196"/>
      <c r="S93" s="196"/>
      <c r="T93" s="197"/>
      <c r="AT93" s="198" t="s">
        <v>387</v>
      </c>
      <c r="AU93" s="198" t="s">
        <v>213</v>
      </c>
      <c r="AV93" s="12" t="s">
        <v>269</v>
      </c>
      <c r="AW93" s="12" t="s">
        <v>169</v>
      </c>
      <c r="AX93" s="12" t="s">
        <v>156</v>
      </c>
      <c r="AY93" s="198" t="s">
        <v>249</v>
      </c>
    </row>
    <row r="94" spans="2:65" s="1" customFormat="1" ht="22.5" customHeight="1">
      <c r="B94" s="158"/>
      <c r="C94" s="159" t="s">
        <v>269</v>
      </c>
      <c r="D94" s="159" t="s">
        <v>252</v>
      </c>
      <c r="E94" s="160" t="s">
        <v>396</v>
      </c>
      <c r="F94" s="161" t="s">
        <v>397</v>
      </c>
      <c r="G94" s="162" t="s">
        <v>398</v>
      </c>
      <c r="H94" s="163">
        <v>100</v>
      </c>
      <c r="I94" s="164"/>
      <c r="J94" s="165">
        <f>ROUND(I94*H94,2)</f>
        <v>0</v>
      </c>
      <c r="K94" s="161" t="s">
        <v>385</v>
      </c>
      <c r="L94" s="33"/>
      <c r="M94" s="166" t="s">
        <v>154</v>
      </c>
      <c r="N94" s="167" t="s">
        <v>176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6" t="s">
        <v>269</v>
      </c>
      <c r="AT94" s="16" t="s">
        <v>252</v>
      </c>
      <c r="AU94" s="16" t="s">
        <v>213</v>
      </c>
      <c r="AY94" s="16" t="s">
        <v>249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156</v>
      </c>
      <c r="BK94" s="170">
        <f>ROUND(I94*H94,2)</f>
        <v>0</v>
      </c>
      <c r="BL94" s="16" t="s">
        <v>269</v>
      </c>
      <c r="BM94" s="16" t="s">
        <v>399</v>
      </c>
    </row>
    <row r="95" spans="2:51" s="11" customFormat="1" ht="22.5" customHeight="1">
      <c r="B95" s="178"/>
      <c r="D95" s="171" t="s">
        <v>387</v>
      </c>
      <c r="E95" s="179" t="s">
        <v>154</v>
      </c>
      <c r="F95" s="180" t="s">
        <v>400</v>
      </c>
      <c r="H95" s="181">
        <v>100</v>
      </c>
      <c r="I95" s="182"/>
      <c r="L95" s="178"/>
      <c r="M95" s="183"/>
      <c r="N95" s="184"/>
      <c r="O95" s="184"/>
      <c r="P95" s="184"/>
      <c r="Q95" s="184"/>
      <c r="R95" s="184"/>
      <c r="S95" s="184"/>
      <c r="T95" s="185"/>
      <c r="AT95" s="186" t="s">
        <v>387</v>
      </c>
      <c r="AU95" s="186" t="s">
        <v>213</v>
      </c>
      <c r="AV95" s="11" t="s">
        <v>213</v>
      </c>
      <c r="AW95" s="11" t="s">
        <v>169</v>
      </c>
      <c r="AX95" s="11" t="s">
        <v>156</v>
      </c>
      <c r="AY95" s="186" t="s">
        <v>249</v>
      </c>
    </row>
    <row r="96" spans="2:65" s="1" customFormat="1" ht="22.5" customHeight="1">
      <c r="B96" s="158"/>
      <c r="C96" s="159" t="s">
        <v>248</v>
      </c>
      <c r="D96" s="159" t="s">
        <v>252</v>
      </c>
      <c r="E96" s="160" t="s">
        <v>401</v>
      </c>
      <c r="F96" s="161" t="s">
        <v>402</v>
      </c>
      <c r="G96" s="162" t="s">
        <v>398</v>
      </c>
      <c r="H96" s="163">
        <v>100</v>
      </c>
      <c r="I96" s="164"/>
      <c r="J96" s="165">
        <f>ROUND(I96*H96,2)</f>
        <v>0</v>
      </c>
      <c r="K96" s="161" t="s">
        <v>385</v>
      </c>
      <c r="L96" s="33"/>
      <c r="M96" s="166" t="s">
        <v>154</v>
      </c>
      <c r="N96" s="167" t="s">
        <v>176</v>
      </c>
      <c r="O96" s="34"/>
      <c r="P96" s="168">
        <f>O96*H96</f>
        <v>0</v>
      </c>
      <c r="Q96" s="168">
        <v>8E-05</v>
      </c>
      <c r="R96" s="168">
        <f>Q96*H96</f>
        <v>0.008</v>
      </c>
      <c r="S96" s="168">
        <v>0</v>
      </c>
      <c r="T96" s="169">
        <f>S96*H96</f>
        <v>0</v>
      </c>
      <c r="AR96" s="16" t="s">
        <v>269</v>
      </c>
      <c r="AT96" s="16" t="s">
        <v>252</v>
      </c>
      <c r="AU96" s="16" t="s">
        <v>213</v>
      </c>
      <c r="AY96" s="16" t="s">
        <v>249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156</v>
      </c>
      <c r="BK96" s="170">
        <f>ROUND(I96*H96,2)</f>
        <v>0</v>
      </c>
      <c r="BL96" s="16" t="s">
        <v>269</v>
      </c>
      <c r="BM96" s="16" t="s">
        <v>403</v>
      </c>
    </row>
    <row r="97" spans="2:65" s="1" customFormat="1" ht="22.5" customHeight="1">
      <c r="B97" s="158"/>
      <c r="C97" s="159" t="s">
        <v>277</v>
      </c>
      <c r="D97" s="159" t="s">
        <v>252</v>
      </c>
      <c r="E97" s="160" t="s">
        <v>404</v>
      </c>
      <c r="F97" s="161" t="s">
        <v>405</v>
      </c>
      <c r="G97" s="162" t="s">
        <v>391</v>
      </c>
      <c r="H97" s="163">
        <v>36</v>
      </c>
      <c r="I97" s="164"/>
      <c r="J97" s="165">
        <f>ROUND(I97*H97,2)</f>
        <v>0</v>
      </c>
      <c r="K97" s="161" t="s">
        <v>385</v>
      </c>
      <c r="L97" s="33"/>
      <c r="M97" s="166" t="s">
        <v>154</v>
      </c>
      <c r="N97" s="167" t="s">
        <v>176</v>
      </c>
      <c r="O97" s="34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6" t="s">
        <v>269</v>
      </c>
      <c r="AT97" s="16" t="s">
        <v>252</v>
      </c>
      <c r="AU97" s="16" t="s">
        <v>213</v>
      </c>
      <c r="AY97" s="16" t="s">
        <v>249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156</v>
      </c>
      <c r="BK97" s="170">
        <f>ROUND(I97*H97,2)</f>
        <v>0</v>
      </c>
      <c r="BL97" s="16" t="s">
        <v>269</v>
      </c>
      <c r="BM97" s="16" t="s">
        <v>406</v>
      </c>
    </row>
    <row r="98" spans="2:51" s="11" customFormat="1" ht="22.5" customHeight="1">
      <c r="B98" s="178"/>
      <c r="D98" s="171" t="s">
        <v>387</v>
      </c>
      <c r="E98" s="179" t="s">
        <v>154</v>
      </c>
      <c r="F98" s="180" t="s">
        <v>407</v>
      </c>
      <c r="H98" s="181">
        <v>36</v>
      </c>
      <c r="I98" s="182"/>
      <c r="L98" s="178"/>
      <c r="M98" s="183"/>
      <c r="N98" s="184"/>
      <c r="O98" s="184"/>
      <c r="P98" s="184"/>
      <c r="Q98" s="184"/>
      <c r="R98" s="184"/>
      <c r="S98" s="184"/>
      <c r="T98" s="185"/>
      <c r="AT98" s="186" t="s">
        <v>387</v>
      </c>
      <c r="AU98" s="186" t="s">
        <v>213</v>
      </c>
      <c r="AV98" s="11" t="s">
        <v>213</v>
      </c>
      <c r="AW98" s="11" t="s">
        <v>169</v>
      </c>
      <c r="AX98" s="11" t="s">
        <v>156</v>
      </c>
      <c r="AY98" s="186" t="s">
        <v>249</v>
      </c>
    </row>
    <row r="99" spans="2:65" s="1" customFormat="1" ht="22.5" customHeight="1">
      <c r="B99" s="158"/>
      <c r="C99" s="159" t="s">
        <v>282</v>
      </c>
      <c r="D99" s="159" t="s">
        <v>252</v>
      </c>
      <c r="E99" s="160" t="s">
        <v>408</v>
      </c>
      <c r="F99" s="161" t="s">
        <v>409</v>
      </c>
      <c r="G99" s="162" t="s">
        <v>391</v>
      </c>
      <c r="H99" s="163">
        <v>2.125</v>
      </c>
      <c r="I99" s="164"/>
      <c r="J99" s="165">
        <f>ROUND(I99*H99,2)</f>
        <v>0</v>
      </c>
      <c r="K99" s="161" t="s">
        <v>385</v>
      </c>
      <c r="L99" s="33"/>
      <c r="M99" s="166" t="s">
        <v>154</v>
      </c>
      <c r="N99" s="167" t="s">
        <v>176</v>
      </c>
      <c r="O99" s="34"/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16" t="s">
        <v>269</v>
      </c>
      <c r="AT99" s="16" t="s">
        <v>252</v>
      </c>
      <c r="AU99" s="16" t="s">
        <v>213</v>
      </c>
      <c r="AY99" s="16" t="s">
        <v>249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156</v>
      </c>
      <c r="BK99" s="170">
        <f>ROUND(I99*H99,2)</f>
        <v>0</v>
      </c>
      <c r="BL99" s="16" t="s">
        <v>269</v>
      </c>
      <c r="BM99" s="16" t="s">
        <v>410</v>
      </c>
    </row>
    <row r="100" spans="2:47" s="1" customFormat="1" ht="30" customHeight="1">
      <c r="B100" s="33"/>
      <c r="D100" s="187" t="s">
        <v>258</v>
      </c>
      <c r="F100" s="199" t="s">
        <v>411</v>
      </c>
      <c r="I100" s="132"/>
      <c r="L100" s="33"/>
      <c r="M100" s="63"/>
      <c r="N100" s="34"/>
      <c r="O100" s="34"/>
      <c r="P100" s="34"/>
      <c r="Q100" s="34"/>
      <c r="R100" s="34"/>
      <c r="S100" s="34"/>
      <c r="T100" s="64"/>
      <c r="AT100" s="16" t="s">
        <v>258</v>
      </c>
      <c r="AU100" s="16" t="s">
        <v>213</v>
      </c>
    </row>
    <row r="101" spans="2:51" s="11" customFormat="1" ht="22.5" customHeight="1">
      <c r="B101" s="178"/>
      <c r="D101" s="171" t="s">
        <v>387</v>
      </c>
      <c r="E101" s="179" t="s">
        <v>154</v>
      </c>
      <c r="F101" s="180" t="s">
        <v>412</v>
      </c>
      <c r="H101" s="181">
        <v>2.125</v>
      </c>
      <c r="I101" s="182"/>
      <c r="L101" s="178"/>
      <c r="M101" s="183"/>
      <c r="N101" s="184"/>
      <c r="O101" s="184"/>
      <c r="P101" s="184"/>
      <c r="Q101" s="184"/>
      <c r="R101" s="184"/>
      <c r="S101" s="184"/>
      <c r="T101" s="185"/>
      <c r="AT101" s="186" t="s">
        <v>387</v>
      </c>
      <c r="AU101" s="186" t="s">
        <v>213</v>
      </c>
      <c r="AV101" s="11" t="s">
        <v>213</v>
      </c>
      <c r="AW101" s="11" t="s">
        <v>169</v>
      </c>
      <c r="AX101" s="11" t="s">
        <v>156</v>
      </c>
      <c r="AY101" s="186" t="s">
        <v>249</v>
      </c>
    </row>
    <row r="102" spans="2:65" s="1" customFormat="1" ht="22.5" customHeight="1">
      <c r="B102" s="158"/>
      <c r="C102" s="159" t="s">
        <v>287</v>
      </c>
      <c r="D102" s="159" t="s">
        <v>252</v>
      </c>
      <c r="E102" s="160" t="s">
        <v>413</v>
      </c>
      <c r="F102" s="161" t="s">
        <v>414</v>
      </c>
      <c r="G102" s="162" t="s">
        <v>255</v>
      </c>
      <c r="H102" s="163">
        <v>1</v>
      </c>
      <c r="I102" s="164"/>
      <c r="J102" s="165">
        <f>ROUND(I102*H102,2)</f>
        <v>0</v>
      </c>
      <c r="K102" s="161" t="s">
        <v>154</v>
      </c>
      <c r="L102" s="33"/>
      <c r="M102" s="166" t="s">
        <v>154</v>
      </c>
      <c r="N102" s="167" t="s">
        <v>176</v>
      </c>
      <c r="O102" s="34"/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16" t="s">
        <v>269</v>
      </c>
      <c r="AT102" s="16" t="s">
        <v>252</v>
      </c>
      <c r="AU102" s="16" t="s">
        <v>213</v>
      </c>
      <c r="AY102" s="16" t="s">
        <v>249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156</v>
      </c>
      <c r="BK102" s="170">
        <f>ROUND(I102*H102,2)</f>
        <v>0</v>
      </c>
      <c r="BL102" s="16" t="s">
        <v>269</v>
      </c>
      <c r="BM102" s="16" t="s">
        <v>415</v>
      </c>
    </row>
    <row r="103" spans="2:47" s="1" customFormat="1" ht="102" customHeight="1">
      <c r="B103" s="33"/>
      <c r="D103" s="171" t="s">
        <v>258</v>
      </c>
      <c r="F103" s="172" t="s">
        <v>416</v>
      </c>
      <c r="I103" s="132"/>
      <c r="L103" s="33"/>
      <c r="M103" s="63"/>
      <c r="N103" s="34"/>
      <c r="O103" s="34"/>
      <c r="P103" s="34"/>
      <c r="Q103" s="34"/>
      <c r="R103" s="34"/>
      <c r="S103" s="34"/>
      <c r="T103" s="64"/>
      <c r="AT103" s="16" t="s">
        <v>258</v>
      </c>
      <c r="AU103" s="16" t="s">
        <v>213</v>
      </c>
    </row>
    <row r="104" spans="2:65" s="1" customFormat="1" ht="22.5" customHeight="1">
      <c r="B104" s="158"/>
      <c r="C104" s="159" t="s">
        <v>292</v>
      </c>
      <c r="D104" s="159" t="s">
        <v>252</v>
      </c>
      <c r="E104" s="160" t="s">
        <v>417</v>
      </c>
      <c r="F104" s="161" t="s">
        <v>418</v>
      </c>
      <c r="G104" s="162" t="s">
        <v>391</v>
      </c>
      <c r="H104" s="163">
        <v>6.8</v>
      </c>
      <c r="I104" s="164"/>
      <c r="J104" s="165">
        <f>ROUND(I104*H104,2)</f>
        <v>0</v>
      </c>
      <c r="K104" s="161" t="s">
        <v>385</v>
      </c>
      <c r="L104" s="33"/>
      <c r="M104" s="166" t="s">
        <v>154</v>
      </c>
      <c r="N104" s="167" t="s">
        <v>176</v>
      </c>
      <c r="O104" s="34"/>
      <c r="P104" s="168">
        <f>O104*H104</f>
        <v>0</v>
      </c>
      <c r="Q104" s="168">
        <v>0</v>
      </c>
      <c r="R104" s="168">
        <f>Q104*H104</f>
        <v>0</v>
      </c>
      <c r="S104" s="168">
        <v>0</v>
      </c>
      <c r="T104" s="169">
        <f>S104*H104</f>
        <v>0</v>
      </c>
      <c r="AR104" s="16" t="s">
        <v>269</v>
      </c>
      <c r="AT104" s="16" t="s">
        <v>252</v>
      </c>
      <c r="AU104" s="16" t="s">
        <v>213</v>
      </c>
      <c r="AY104" s="16" t="s">
        <v>249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6" t="s">
        <v>156</v>
      </c>
      <c r="BK104" s="170">
        <f>ROUND(I104*H104,2)</f>
        <v>0</v>
      </c>
      <c r="BL104" s="16" t="s">
        <v>269</v>
      </c>
      <c r="BM104" s="16" t="s">
        <v>419</v>
      </c>
    </row>
    <row r="105" spans="2:47" s="1" customFormat="1" ht="42" customHeight="1">
      <c r="B105" s="33"/>
      <c r="D105" s="187" t="s">
        <v>258</v>
      </c>
      <c r="F105" s="199" t="s">
        <v>420</v>
      </c>
      <c r="I105" s="132"/>
      <c r="L105" s="33"/>
      <c r="M105" s="63"/>
      <c r="N105" s="34"/>
      <c r="O105" s="34"/>
      <c r="P105" s="34"/>
      <c r="Q105" s="34"/>
      <c r="R105" s="34"/>
      <c r="S105" s="34"/>
      <c r="T105" s="64"/>
      <c r="AT105" s="16" t="s">
        <v>258</v>
      </c>
      <c r="AU105" s="16" t="s">
        <v>213</v>
      </c>
    </row>
    <row r="106" spans="2:51" s="11" customFormat="1" ht="22.5" customHeight="1">
      <c r="B106" s="178"/>
      <c r="D106" s="171" t="s">
        <v>387</v>
      </c>
      <c r="E106" s="179" t="s">
        <v>154</v>
      </c>
      <c r="F106" s="180" t="s">
        <v>421</v>
      </c>
      <c r="H106" s="181">
        <v>6.8</v>
      </c>
      <c r="I106" s="182"/>
      <c r="L106" s="178"/>
      <c r="M106" s="183"/>
      <c r="N106" s="184"/>
      <c r="O106" s="184"/>
      <c r="P106" s="184"/>
      <c r="Q106" s="184"/>
      <c r="R106" s="184"/>
      <c r="S106" s="184"/>
      <c r="T106" s="185"/>
      <c r="AT106" s="186" t="s">
        <v>387</v>
      </c>
      <c r="AU106" s="186" t="s">
        <v>213</v>
      </c>
      <c r="AV106" s="11" t="s">
        <v>213</v>
      </c>
      <c r="AW106" s="11" t="s">
        <v>169</v>
      </c>
      <c r="AX106" s="11" t="s">
        <v>156</v>
      </c>
      <c r="AY106" s="186" t="s">
        <v>249</v>
      </c>
    </row>
    <row r="107" spans="2:65" s="1" customFormat="1" ht="22.5" customHeight="1">
      <c r="B107" s="158"/>
      <c r="C107" s="159" t="s">
        <v>161</v>
      </c>
      <c r="D107" s="159" t="s">
        <v>252</v>
      </c>
      <c r="E107" s="160" t="s">
        <v>422</v>
      </c>
      <c r="F107" s="161" t="s">
        <v>423</v>
      </c>
      <c r="G107" s="162" t="s">
        <v>391</v>
      </c>
      <c r="H107" s="163">
        <v>4399</v>
      </c>
      <c r="I107" s="164"/>
      <c r="J107" s="165">
        <f>ROUND(I107*H107,2)</f>
        <v>0</v>
      </c>
      <c r="K107" s="161" t="s">
        <v>154</v>
      </c>
      <c r="L107" s="33"/>
      <c r="M107" s="166" t="s">
        <v>154</v>
      </c>
      <c r="N107" s="167" t="s">
        <v>176</v>
      </c>
      <c r="O107" s="34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269</v>
      </c>
      <c r="AT107" s="16" t="s">
        <v>252</v>
      </c>
      <c r="AU107" s="16" t="s">
        <v>213</v>
      </c>
      <c r="AY107" s="16" t="s">
        <v>249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156</v>
      </c>
      <c r="BK107" s="170">
        <f>ROUND(I107*H107,2)</f>
        <v>0</v>
      </c>
      <c r="BL107" s="16" t="s">
        <v>269</v>
      </c>
      <c r="BM107" s="16" t="s">
        <v>424</v>
      </c>
    </row>
    <row r="108" spans="2:47" s="1" customFormat="1" ht="54" customHeight="1">
      <c r="B108" s="33"/>
      <c r="D108" s="187" t="s">
        <v>258</v>
      </c>
      <c r="F108" s="199" t="s">
        <v>425</v>
      </c>
      <c r="I108" s="132"/>
      <c r="L108" s="33"/>
      <c r="M108" s="63"/>
      <c r="N108" s="34"/>
      <c r="O108" s="34"/>
      <c r="P108" s="34"/>
      <c r="Q108" s="34"/>
      <c r="R108" s="34"/>
      <c r="S108" s="34"/>
      <c r="T108" s="64"/>
      <c r="AT108" s="16" t="s">
        <v>258</v>
      </c>
      <c r="AU108" s="16" t="s">
        <v>213</v>
      </c>
    </row>
    <row r="109" spans="2:51" s="11" customFormat="1" ht="22.5" customHeight="1">
      <c r="B109" s="178"/>
      <c r="D109" s="187" t="s">
        <v>387</v>
      </c>
      <c r="E109" s="186" t="s">
        <v>154</v>
      </c>
      <c r="F109" s="188" t="s">
        <v>426</v>
      </c>
      <c r="H109" s="189">
        <v>4374</v>
      </c>
      <c r="I109" s="182"/>
      <c r="L109" s="178"/>
      <c r="M109" s="183"/>
      <c r="N109" s="184"/>
      <c r="O109" s="184"/>
      <c r="P109" s="184"/>
      <c r="Q109" s="184"/>
      <c r="R109" s="184"/>
      <c r="S109" s="184"/>
      <c r="T109" s="185"/>
      <c r="AT109" s="186" t="s">
        <v>387</v>
      </c>
      <c r="AU109" s="186" t="s">
        <v>213</v>
      </c>
      <c r="AV109" s="11" t="s">
        <v>213</v>
      </c>
      <c r="AW109" s="11" t="s">
        <v>169</v>
      </c>
      <c r="AX109" s="11" t="s">
        <v>205</v>
      </c>
      <c r="AY109" s="186" t="s">
        <v>249</v>
      </c>
    </row>
    <row r="110" spans="2:51" s="11" customFormat="1" ht="22.5" customHeight="1">
      <c r="B110" s="178"/>
      <c r="D110" s="187" t="s">
        <v>387</v>
      </c>
      <c r="E110" s="186" t="s">
        <v>154</v>
      </c>
      <c r="F110" s="188" t="s">
        <v>427</v>
      </c>
      <c r="H110" s="189">
        <v>35</v>
      </c>
      <c r="I110" s="182"/>
      <c r="L110" s="178"/>
      <c r="M110" s="183"/>
      <c r="N110" s="184"/>
      <c r="O110" s="184"/>
      <c r="P110" s="184"/>
      <c r="Q110" s="184"/>
      <c r="R110" s="184"/>
      <c r="S110" s="184"/>
      <c r="T110" s="185"/>
      <c r="AT110" s="186" t="s">
        <v>387</v>
      </c>
      <c r="AU110" s="186" t="s">
        <v>213</v>
      </c>
      <c r="AV110" s="11" t="s">
        <v>213</v>
      </c>
      <c r="AW110" s="11" t="s">
        <v>169</v>
      </c>
      <c r="AX110" s="11" t="s">
        <v>205</v>
      </c>
      <c r="AY110" s="186" t="s">
        <v>249</v>
      </c>
    </row>
    <row r="111" spans="2:51" s="11" customFormat="1" ht="22.5" customHeight="1">
      <c r="B111" s="178"/>
      <c r="D111" s="187" t="s">
        <v>387</v>
      </c>
      <c r="E111" s="186" t="s">
        <v>154</v>
      </c>
      <c r="F111" s="188" t="s">
        <v>428</v>
      </c>
      <c r="H111" s="189">
        <v>-10</v>
      </c>
      <c r="I111" s="182"/>
      <c r="L111" s="178"/>
      <c r="M111" s="183"/>
      <c r="N111" s="184"/>
      <c r="O111" s="184"/>
      <c r="P111" s="184"/>
      <c r="Q111" s="184"/>
      <c r="R111" s="184"/>
      <c r="S111" s="184"/>
      <c r="T111" s="185"/>
      <c r="AT111" s="186" t="s">
        <v>387</v>
      </c>
      <c r="AU111" s="186" t="s">
        <v>213</v>
      </c>
      <c r="AV111" s="11" t="s">
        <v>213</v>
      </c>
      <c r="AW111" s="11" t="s">
        <v>169</v>
      </c>
      <c r="AX111" s="11" t="s">
        <v>205</v>
      </c>
      <c r="AY111" s="186" t="s">
        <v>249</v>
      </c>
    </row>
    <row r="112" spans="2:51" s="12" customFormat="1" ht="22.5" customHeight="1">
      <c r="B112" s="190"/>
      <c r="D112" s="171" t="s">
        <v>387</v>
      </c>
      <c r="E112" s="191" t="s">
        <v>154</v>
      </c>
      <c r="F112" s="192" t="s">
        <v>395</v>
      </c>
      <c r="H112" s="193">
        <v>4399</v>
      </c>
      <c r="I112" s="194"/>
      <c r="L112" s="190"/>
      <c r="M112" s="195"/>
      <c r="N112" s="196"/>
      <c r="O112" s="196"/>
      <c r="P112" s="196"/>
      <c r="Q112" s="196"/>
      <c r="R112" s="196"/>
      <c r="S112" s="196"/>
      <c r="T112" s="197"/>
      <c r="AT112" s="198" t="s">
        <v>387</v>
      </c>
      <c r="AU112" s="198" t="s">
        <v>213</v>
      </c>
      <c r="AV112" s="12" t="s">
        <v>269</v>
      </c>
      <c r="AW112" s="12" t="s">
        <v>169</v>
      </c>
      <c r="AX112" s="12" t="s">
        <v>156</v>
      </c>
      <c r="AY112" s="198" t="s">
        <v>249</v>
      </c>
    </row>
    <row r="113" spans="2:65" s="1" customFormat="1" ht="22.5" customHeight="1">
      <c r="B113" s="158"/>
      <c r="C113" s="159" t="s">
        <v>300</v>
      </c>
      <c r="D113" s="159" t="s">
        <v>252</v>
      </c>
      <c r="E113" s="160" t="s">
        <v>429</v>
      </c>
      <c r="F113" s="161" t="s">
        <v>430</v>
      </c>
      <c r="G113" s="162" t="s">
        <v>391</v>
      </c>
      <c r="H113" s="163">
        <v>15</v>
      </c>
      <c r="I113" s="164"/>
      <c r="J113" s="165">
        <f>ROUND(I113*H113,2)</f>
        <v>0</v>
      </c>
      <c r="K113" s="161" t="s">
        <v>385</v>
      </c>
      <c r="L113" s="33"/>
      <c r="M113" s="166" t="s">
        <v>154</v>
      </c>
      <c r="N113" s="167" t="s">
        <v>176</v>
      </c>
      <c r="O113" s="34"/>
      <c r="P113" s="168">
        <f>O113*H113</f>
        <v>0</v>
      </c>
      <c r="Q113" s="168">
        <v>0</v>
      </c>
      <c r="R113" s="168">
        <f>Q113*H113</f>
        <v>0</v>
      </c>
      <c r="S113" s="168">
        <v>0</v>
      </c>
      <c r="T113" s="169">
        <f>S113*H113</f>
        <v>0</v>
      </c>
      <c r="AR113" s="16" t="s">
        <v>269</v>
      </c>
      <c r="AT113" s="16" t="s">
        <v>252</v>
      </c>
      <c r="AU113" s="16" t="s">
        <v>213</v>
      </c>
      <c r="AY113" s="16" t="s">
        <v>249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156</v>
      </c>
      <c r="BK113" s="170">
        <f>ROUND(I113*H113,2)</f>
        <v>0</v>
      </c>
      <c r="BL113" s="16" t="s">
        <v>269</v>
      </c>
      <c r="BM113" s="16" t="s">
        <v>431</v>
      </c>
    </row>
    <row r="114" spans="2:51" s="11" customFormat="1" ht="22.5" customHeight="1">
      <c r="B114" s="178"/>
      <c r="D114" s="171" t="s">
        <v>387</v>
      </c>
      <c r="E114" s="179" t="s">
        <v>154</v>
      </c>
      <c r="F114" s="180" t="s">
        <v>432</v>
      </c>
      <c r="H114" s="181">
        <v>15</v>
      </c>
      <c r="I114" s="182"/>
      <c r="L114" s="178"/>
      <c r="M114" s="183"/>
      <c r="N114" s="184"/>
      <c r="O114" s="184"/>
      <c r="P114" s="184"/>
      <c r="Q114" s="184"/>
      <c r="R114" s="184"/>
      <c r="S114" s="184"/>
      <c r="T114" s="185"/>
      <c r="AT114" s="186" t="s">
        <v>387</v>
      </c>
      <c r="AU114" s="186" t="s">
        <v>213</v>
      </c>
      <c r="AV114" s="11" t="s">
        <v>213</v>
      </c>
      <c r="AW114" s="11" t="s">
        <v>169</v>
      </c>
      <c r="AX114" s="11" t="s">
        <v>156</v>
      </c>
      <c r="AY114" s="186" t="s">
        <v>249</v>
      </c>
    </row>
    <row r="115" spans="2:65" s="1" customFormat="1" ht="31.5" customHeight="1">
      <c r="B115" s="158"/>
      <c r="C115" s="159" t="s">
        <v>305</v>
      </c>
      <c r="D115" s="159" t="s">
        <v>252</v>
      </c>
      <c r="E115" s="160" t="s">
        <v>433</v>
      </c>
      <c r="F115" s="161" t="s">
        <v>434</v>
      </c>
      <c r="G115" s="162" t="s">
        <v>391</v>
      </c>
      <c r="H115" s="163">
        <v>10</v>
      </c>
      <c r="I115" s="164"/>
      <c r="J115" s="165">
        <f>ROUND(I115*H115,2)</f>
        <v>0</v>
      </c>
      <c r="K115" s="161" t="s">
        <v>385</v>
      </c>
      <c r="L115" s="33"/>
      <c r="M115" s="166" t="s">
        <v>154</v>
      </c>
      <c r="N115" s="167" t="s">
        <v>176</v>
      </c>
      <c r="O115" s="34"/>
      <c r="P115" s="168">
        <f>O115*H115</f>
        <v>0</v>
      </c>
      <c r="Q115" s="168">
        <v>0</v>
      </c>
      <c r="R115" s="168">
        <f>Q115*H115</f>
        <v>0</v>
      </c>
      <c r="S115" s="168">
        <v>0</v>
      </c>
      <c r="T115" s="169">
        <f>S115*H115</f>
        <v>0</v>
      </c>
      <c r="AR115" s="16" t="s">
        <v>269</v>
      </c>
      <c r="AT115" s="16" t="s">
        <v>252</v>
      </c>
      <c r="AU115" s="16" t="s">
        <v>213</v>
      </c>
      <c r="AY115" s="16" t="s">
        <v>249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156</v>
      </c>
      <c r="BK115" s="170">
        <f>ROUND(I115*H115,2)</f>
        <v>0</v>
      </c>
      <c r="BL115" s="16" t="s">
        <v>269</v>
      </c>
      <c r="BM115" s="16" t="s">
        <v>435</v>
      </c>
    </row>
    <row r="116" spans="2:51" s="11" customFormat="1" ht="22.5" customHeight="1">
      <c r="B116" s="178"/>
      <c r="D116" s="171" t="s">
        <v>387</v>
      </c>
      <c r="E116" s="179" t="s">
        <v>154</v>
      </c>
      <c r="F116" s="180" t="s">
        <v>436</v>
      </c>
      <c r="H116" s="181">
        <v>10</v>
      </c>
      <c r="I116" s="182"/>
      <c r="L116" s="178"/>
      <c r="M116" s="183"/>
      <c r="N116" s="184"/>
      <c r="O116" s="184"/>
      <c r="P116" s="184"/>
      <c r="Q116" s="184"/>
      <c r="R116" s="184"/>
      <c r="S116" s="184"/>
      <c r="T116" s="185"/>
      <c r="AT116" s="186" t="s">
        <v>387</v>
      </c>
      <c r="AU116" s="186" t="s">
        <v>213</v>
      </c>
      <c r="AV116" s="11" t="s">
        <v>213</v>
      </c>
      <c r="AW116" s="11" t="s">
        <v>169</v>
      </c>
      <c r="AX116" s="11" t="s">
        <v>156</v>
      </c>
      <c r="AY116" s="186" t="s">
        <v>249</v>
      </c>
    </row>
    <row r="117" spans="2:65" s="1" customFormat="1" ht="22.5" customHeight="1">
      <c r="B117" s="158"/>
      <c r="C117" s="159" t="s">
        <v>309</v>
      </c>
      <c r="D117" s="159" t="s">
        <v>252</v>
      </c>
      <c r="E117" s="160" t="s">
        <v>437</v>
      </c>
      <c r="F117" s="161" t="s">
        <v>438</v>
      </c>
      <c r="G117" s="162" t="s">
        <v>391</v>
      </c>
      <c r="H117" s="163">
        <v>6.8</v>
      </c>
      <c r="I117" s="164"/>
      <c r="J117" s="165">
        <f>ROUND(I117*H117,2)</f>
        <v>0</v>
      </c>
      <c r="K117" s="161" t="s">
        <v>385</v>
      </c>
      <c r="L117" s="33"/>
      <c r="M117" s="166" t="s">
        <v>154</v>
      </c>
      <c r="N117" s="167" t="s">
        <v>176</v>
      </c>
      <c r="O117" s="34"/>
      <c r="P117" s="168">
        <f>O117*H117</f>
        <v>0</v>
      </c>
      <c r="Q117" s="168">
        <v>0</v>
      </c>
      <c r="R117" s="168">
        <f>Q117*H117</f>
        <v>0</v>
      </c>
      <c r="S117" s="168">
        <v>0</v>
      </c>
      <c r="T117" s="169">
        <f>S117*H117</f>
        <v>0</v>
      </c>
      <c r="AR117" s="16" t="s">
        <v>269</v>
      </c>
      <c r="AT117" s="16" t="s">
        <v>252</v>
      </c>
      <c r="AU117" s="16" t="s">
        <v>213</v>
      </c>
      <c r="AY117" s="16" t="s">
        <v>249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156</v>
      </c>
      <c r="BK117" s="170">
        <f>ROUND(I117*H117,2)</f>
        <v>0</v>
      </c>
      <c r="BL117" s="16" t="s">
        <v>269</v>
      </c>
      <c r="BM117" s="16" t="s">
        <v>439</v>
      </c>
    </row>
    <row r="118" spans="2:51" s="11" customFormat="1" ht="22.5" customHeight="1">
      <c r="B118" s="178"/>
      <c r="D118" s="171" t="s">
        <v>387</v>
      </c>
      <c r="E118" s="179" t="s">
        <v>154</v>
      </c>
      <c r="F118" s="180" t="s">
        <v>440</v>
      </c>
      <c r="H118" s="181">
        <v>6.8</v>
      </c>
      <c r="I118" s="182"/>
      <c r="L118" s="178"/>
      <c r="M118" s="183"/>
      <c r="N118" s="184"/>
      <c r="O118" s="184"/>
      <c r="P118" s="184"/>
      <c r="Q118" s="184"/>
      <c r="R118" s="184"/>
      <c r="S118" s="184"/>
      <c r="T118" s="185"/>
      <c r="AT118" s="186" t="s">
        <v>387</v>
      </c>
      <c r="AU118" s="186" t="s">
        <v>213</v>
      </c>
      <c r="AV118" s="11" t="s">
        <v>213</v>
      </c>
      <c r="AW118" s="11" t="s">
        <v>169</v>
      </c>
      <c r="AX118" s="11" t="s">
        <v>156</v>
      </c>
      <c r="AY118" s="186" t="s">
        <v>249</v>
      </c>
    </row>
    <row r="119" spans="2:65" s="1" customFormat="1" ht="22.5" customHeight="1">
      <c r="B119" s="158"/>
      <c r="C119" s="159" t="s">
        <v>313</v>
      </c>
      <c r="D119" s="159" t="s">
        <v>252</v>
      </c>
      <c r="E119" s="160" t="s">
        <v>441</v>
      </c>
      <c r="F119" s="161" t="s">
        <v>442</v>
      </c>
      <c r="G119" s="162" t="s">
        <v>391</v>
      </c>
      <c r="H119" s="163">
        <v>45</v>
      </c>
      <c r="I119" s="164"/>
      <c r="J119" s="165">
        <f>ROUND(I119*H119,2)</f>
        <v>0</v>
      </c>
      <c r="K119" s="161" t="s">
        <v>385</v>
      </c>
      <c r="L119" s="33"/>
      <c r="M119" s="166" t="s">
        <v>154</v>
      </c>
      <c r="N119" s="167" t="s">
        <v>176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269</v>
      </c>
      <c r="AT119" s="16" t="s">
        <v>252</v>
      </c>
      <c r="AU119" s="16" t="s">
        <v>213</v>
      </c>
      <c r="AY119" s="16" t="s">
        <v>249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156</v>
      </c>
      <c r="BK119" s="170">
        <f>ROUND(I119*H119,2)</f>
        <v>0</v>
      </c>
      <c r="BL119" s="16" t="s">
        <v>269</v>
      </c>
      <c r="BM119" s="16" t="s">
        <v>443</v>
      </c>
    </row>
    <row r="120" spans="2:51" s="11" customFormat="1" ht="22.5" customHeight="1">
      <c r="B120" s="178"/>
      <c r="D120" s="171" t="s">
        <v>387</v>
      </c>
      <c r="E120" s="179" t="s">
        <v>154</v>
      </c>
      <c r="F120" s="180" t="s">
        <v>444</v>
      </c>
      <c r="H120" s="181">
        <v>45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86" t="s">
        <v>387</v>
      </c>
      <c r="AU120" s="186" t="s">
        <v>213</v>
      </c>
      <c r="AV120" s="11" t="s">
        <v>213</v>
      </c>
      <c r="AW120" s="11" t="s">
        <v>169</v>
      </c>
      <c r="AX120" s="11" t="s">
        <v>156</v>
      </c>
      <c r="AY120" s="186" t="s">
        <v>249</v>
      </c>
    </row>
    <row r="121" spans="2:65" s="1" customFormat="1" ht="22.5" customHeight="1">
      <c r="B121" s="158"/>
      <c r="C121" s="159" t="s">
        <v>142</v>
      </c>
      <c r="D121" s="159" t="s">
        <v>252</v>
      </c>
      <c r="E121" s="160" t="s">
        <v>445</v>
      </c>
      <c r="F121" s="161" t="s">
        <v>446</v>
      </c>
      <c r="G121" s="162" t="s">
        <v>398</v>
      </c>
      <c r="H121" s="163">
        <v>100</v>
      </c>
      <c r="I121" s="164"/>
      <c r="J121" s="165">
        <f>ROUND(I121*H121,2)</f>
        <v>0</v>
      </c>
      <c r="K121" s="161" t="s">
        <v>385</v>
      </c>
      <c r="L121" s="33"/>
      <c r="M121" s="166" t="s">
        <v>154</v>
      </c>
      <c r="N121" s="167" t="s">
        <v>176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269</v>
      </c>
      <c r="AT121" s="16" t="s">
        <v>252</v>
      </c>
      <c r="AU121" s="16" t="s">
        <v>213</v>
      </c>
      <c r="AY121" s="16" t="s">
        <v>249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156</v>
      </c>
      <c r="BK121" s="170">
        <f>ROUND(I121*H121,2)</f>
        <v>0</v>
      </c>
      <c r="BL121" s="16" t="s">
        <v>269</v>
      </c>
      <c r="BM121" s="16" t="s">
        <v>447</v>
      </c>
    </row>
    <row r="122" spans="2:51" s="11" customFormat="1" ht="22.5" customHeight="1">
      <c r="B122" s="178"/>
      <c r="D122" s="171" t="s">
        <v>387</v>
      </c>
      <c r="E122" s="179" t="s">
        <v>154</v>
      </c>
      <c r="F122" s="180" t="s">
        <v>162</v>
      </c>
      <c r="H122" s="181">
        <v>100</v>
      </c>
      <c r="I122" s="182"/>
      <c r="L122" s="178"/>
      <c r="M122" s="183"/>
      <c r="N122" s="184"/>
      <c r="O122" s="184"/>
      <c r="P122" s="184"/>
      <c r="Q122" s="184"/>
      <c r="R122" s="184"/>
      <c r="S122" s="184"/>
      <c r="T122" s="185"/>
      <c r="AT122" s="186" t="s">
        <v>387</v>
      </c>
      <c r="AU122" s="186" t="s">
        <v>213</v>
      </c>
      <c r="AV122" s="11" t="s">
        <v>213</v>
      </c>
      <c r="AW122" s="11" t="s">
        <v>169</v>
      </c>
      <c r="AX122" s="11" t="s">
        <v>156</v>
      </c>
      <c r="AY122" s="186" t="s">
        <v>249</v>
      </c>
    </row>
    <row r="123" spans="2:65" s="1" customFormat="1" ht="31.5" customHeight="1">
      <c r="B123" s="158"/>
      <c r="C123" s="159" t="s">
        <v>322</v>
      </c>
      <c r="D123" s="159" t="s">
        <v>252</v>
      </c>
      <c r="E123" s="160" t="s">
        <v>448</v>
      </c>
      <c r="F123" s="161" t="s">
        <v>449</v>
      </c>
      <c r="G123" s="162" t="s">
        <v>398</v>
      </c>
      <c r="H123" s="163">
        <v>400</v>
      </c>
      <c r="I123" s="164"/>
      <c r="J123" s="165">
        <f>ROUND(I123*H123,2)</f>
        <v>0</v>
      </c>
      <c r="K123" s="161" t="s">
        <v>385</v>
      </c>
      <c r="L123" s="33"/>
      <c r="M123" s="166" t="s">
        <v>154</v>
      </c>
      <c r="N123" s="167" t="s">
        <v>176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</v>
      </c>
      <c r="T123" s="169">
        <f>S123*H123</f>
        <v>0</v>
      </c>
      <c r="AR123" s="16" t="s">
        <v>269</v>
      </c>
      <c r="AT123" s="16" t="s">
        <v>252</v>
      </c>
      <c r="AU123" s="16" t="s">
        <v>213</v>
      </c>
      <c r="AY123" s="16" t="s">
        <v>249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156</v>
      </c>
      <c r="BK123" s="170">
        <f>ROUND(I123*H123,2)</f>
        <v>0</v>
      </c>
      <c r="BL123" s="16" t="s">
        <v>269</v>
      </c>
      <c r="BM123" s="16" t="s">
        <v>450</v>
      </c>
    </row>
    <row r="124" spans="2:51" s="11" customFormat="1" ht="22.5" customHeight="1">
      <c r="B124" s="178"/>
      <c r="D124" s="171" t="s">
        <v>387</v>
      </c>
      <c r="E124" s="179" t="s">
        <v>154</v>
      </c>
      <c r="F124" s="180" t="s">
        <v>451</v>
      </c>
      <c r="H124" s="181">
        <v>400</v>
      </c>
      <c r="I124" s="182"/>
      <c r="L124" s="178"/>
      <c r="M124" s="183"/>
      <c r="N124" s="184"/>
      <c r="O124" s="184"/>
      <c r="P124" s="184"/>
      <c r="Q124" s="184"/>
      <c r="R124" s="184"/>
      <c r="S124" s="184"/>
      <c r="T124" s="185"/>
      <c r="AT124" s="186" t="s">
        <v>387</v>
      </c>
      <c r="AU124" s="186" t="s">
        <v>213</v>
      </c>
      <c r="AV124" s="11" t="s">
        <v>213</v>
      </c>
      <c r="AW124" s="11" t="s">
        <v>169</v>
      </c>
      <c r="AX124" s="11" t="s">
        <v>156</v>
      </c>
      <c r="AY124" s="186" t="s">
        <v>249</v>
      </c>
    </row>
    <row r="125" spans="2:65" s="1" customFormat="1" ht="22.5" customHeight="1">
      <c r="B125" s="158"/>
      <c r="C125" s="159" t="s">
        <v>327</v>
      </c>
      <c r="D125" s="159" t="s">
        <v>252</v>
      </c>
      <c r="E125" s="160" t="s">
        <v>452</v>
      </c>
      <c r="F125" s="161" t="s">
        <v>453</v>
      </c>
      <c r="G125" s="162" t="s">
        <v>391</v>
      </c>
      <c r="H125" s="163">
        <v>1208</v>
      </c>
      <c r="I125" s="164"/>
      <c r="J125" s="165">
        <f>ROUND(I125*H125,2)</f>
        <v>0</v>
      </c>
      <c r="K125" s="161" t="s">
        <v>385</v>
      </c>
      <c r="L125" s="33"/>
      <c r="M125" s="166" t="s">
        <v>154</v>
      </c>
      <c r="N125" s="167" t="s">
        <v>176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AR125" s="16" t="s">
        <v>269</v>
      </c>
      <c r="AT125" s="16" t="s">
        <v>252</v>
      </c>
      <c r="AU125" s="16" t="s">
        <v>213</v>
      </c>
      <c r="AY125" s="16" t="s">
        <v>249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156</v>
      </c>
      <c r="BK125" s="170">
        <f>ROUND(I125*H125,2)</f>
        <v>0</v>
      </c>
      <c r="BL125" s="16" t="s">
        <v>269</v>
      </c>
      <c r="BM125" s="16" t="s">
        <v>454</v>
      </c>
    </row>
    <row r="126" spans="2:51" s="11" customFormat="1" ht="31.5" customHeight="1">
      <c r="B126" s="178"/>
      <c r="D126" s="187" t="s">
        <v>387</v>
      </c>
      <c r="E126" s="186" t="s">
        <v>154</v>
      </c>
      <c r="F126" s="188" t="s">
        <v>455</v>
      </c>
      <c r="H126" s="189">
        <v>1131.8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86" t="s">
        <v>387</v>
      </c>
      <c r="AU126" s="186" t="s">
        <v>213</v>
      </c>
      <c r="AV126" s="11" t="s">
        <v>213</v>
      </c>
      <c r="AW126" s="11" t="s">
        <v>169</v>
      </c>
      <c r="AX126" s="11" t="s">
        <v>205</v>
      </c>
      <c r="AY126" s="186" t="s">
        <v>249</v>
      </c>
    </row>
    <row r="127" spans="2:51" s="11" customFormat="1" ht="31.5" customHeight="1">
      <c r="B127" s="178"/>
      <c r="D127" s="187" t="s">
        <v>387</v>
      </c>
      <c r="E127" s="186" t="s">
        <v>154</v>
      </c>
      <c r="F127" s="188" t="s">
        <v>456</v>
      </c>
      <c r="H127" s="189">
        <v>19.55</v>
      </c>
      <c r="I127" s="182"/>
      <c r="L127" s="178"/>
      <c r="M127" s="183"/>
      <c r="N127" s="184"/>
      <c r="O127" s="184"/>
      <c r="P127" s="184"/>
      <c r="Q127" s="184"/>
      <c r="R127" s="184"/>
      <c r="S127" s="184"/>
      <c r="T127" s="185"/>
      <c r="AT127" s="186" t="s">
        <v>387</v>
      </c>
      <c r="AU127" s="186" t="s">
        <v>213</v>
      </c>
      <c r="AV127" s="11" t="s">
        <v>213</v>
      </c>
      <c r="AW127" s="11" t="s">
        <v>169</v>
      </c>
      <c r="AX127" s="11" t="s">
        <v>205</v>
      </c>
      <c r="AY127" s="186" t="s">
        <v>249</v>
      </c>
    </row>
    <row r="128" spans="2:51" s="11" customFormat="1" ht="31.5" customHeight="1">
      <c r="B128" s="178"/>
      <c r="D128" s="187" t="s">
        <v>387</v>
      </c>
      <c r="E128" s="186" t="s">
        <v>154</v>
      </c>
      <c r="F128" s="188" t="s">
        <v>457</v>
      </c>
      <c r="H128" s="189">
        <v>56.6</v>
      </c>
      <c r="I128" s="182"/>
      <c r="L128" s="178"/>
      <c r="M128" s="183"/>
      <c r="N128" s="184"/>
      <c r="O128" s="184"/>
      <c r="P128" s="184"/>
      <c r="Q128" s="184"/>
      <c r="R128" s="184"/>
      <c r="S128" s="184"/>
      <c r="T128" s="185"/>
      <c r="AT128" s="186" t="s">
        <v>387</v>
      </c>
      <c r="AU128" s="186" t="s">
        <v>213</v>
      </c>
      <c r="AV128" s="11" t="s">
        <v>213</v>
      </c>
      <c r="AW128" s="11" t="s">
        <v>169</v>
      </c>
      <c r="AX128" s="11" t="s">
        <v>205</v>
      </c>
      <c r="AY128" s="186" t="s">
        <v>249</v>
      </c>
    </row>
    <row r="129" spans="2:51" s="11" customFormat="1" ht="22.5" customHeight="1">
      <c r="B129" s="178"/>
      <c r="D129" s="187" t="s">
        <v>387</v>
      </c>
      <c r="E129" s="186" t="s">
        <v>154</v>
      </c>
      <c r="F129" s="188" t="s">
        <v>458</v>
      </c>
      <c r="H129" s="189">
        <v>0.05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86" t="s">
        <v>387</v>
      </c>
      <c r="AU129" s="186" t="s">
        <v>213</v>
      </c>
      <c r="AV129" s="11" t="s">
        <v>213</v>
      </c>
      <c r="AW129" s="11" t="s">
        <v>169</v>
      </c>
      <c r="AX129" s="11" t="s">
        <v>205</v>
      </c>
      <c r="AY129" s="186" t="s">
        <v>249</v>
      </c>
    </row>
    <row r="130" spans="2:51" s="12" customFormat="1" ht="22.5" customHeight="1">
      <c r="B130" s="190"/>
      <c r="D130" s="171" t="s">
        <v>387</v>
      </c>
      <c r="E130" s="191" t="s">
        <v>154</v>
      </c>
      <c r="F130" s="192" t="s">
        <v>395</v>
      </c>
      <c r="H130" s="193">
        <v>1208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8" t="s">
        <v>387</v>
      </c>
      <c r="AU130" s="198" t="s">
        <v>213</v>
      </c>
      <c r="AV130" s="12" t="s">
        <v>269</v>
      </c>
      <c r="AW130" s="12" t="s">
        <v>169</v>
      </c>
      <c r="AX130" s="12" t="s">
        <v>156</v>
      </c>
      <c r="AY130" s="198" t="s">
        <v>249</v>
      </c>
    </row>
    <row r="131" spans="2:65" s="1" customFormat="1" ht="22.5" customHeight="1">
      <c r="B131" s="158"/>
      <c r="C131" s="159" t="s">
        <v>332</v>
      </c>
      <c r="D131" s="159" t="s">
        <v>252</v>
      </c>
      <c r="E131" s="160" t="s">
        <v>459</v>
      </c>
      <c r="F131" s="161" t="s">
        <v>460</v>
      </c>
      <c r="G131" s="162" t="s">
        <v>391</v>
      </c>
      <c r="H131" s="163">
        <v>604</v>
      </c>
      <c r="I131" s="164"/>
      <c r="J131" s="165">
        <f>ROUND(I131*H131,2)</f>
        <v>0</v>
      </c>
      <c r="K131" s="161" t="s">
        <v>385</v>
      </c>
      <c r="L131" s="33"/>
      <c r="M131" s="166" t="s">
        <v>154</v>
      </c>
      <c r="N131" s="167" t="s">
        <v>176</v>
      </c>
      <c r="O131" s="34"/>
      <c r="P131" s="168">
        <f>O131*H131</f>
        <v>0</v>
      </c>
      <c r="Q131" s="168">
        <v>0</v>
      </c>
      <c r="R131" s="168">
        <f>Q131*H131</f>
        <v>0</v>
      </c>
      <c r="S131" s="168">
        <v>0</v>
      </c>
      <c r="T131" s="169">
        <f>S131*H131</f>
        <v>0</v>
      </c>
      <c r="AR131" s="16" t="s">
        <v>269</v>
      </c>
      <c r="AT131" s="16" t="s">
        <v>252</v>
      </c>
      <c r="AU131" s="16" t="s">
        <v>213</v>
      </c>
      <c r="AY131" s="16" t="s">
        <v>249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6" t="s">
        <v>156</v>
      </c>
      <c r="BK131" s="170">
        <f>ROUND(I131*H131,2)</f>
        <v>0</v>
      </c>
      <c r="BL131" s="16" t="s">
        <v>269</v>
      </c>
      <c r="BM131" s="16" t="s">
        <v>461</v>
      </c>
    </row>
    <row r="132" spans="2:47" s="1" customFormat="1" ht="30" customHeight="1">
      <c r="B132" s="33"/>
      <c r="D132" s="187" t="s">
        <v>258</v>
      </c>
      <c r="F132" s="199" t="s">
        <v>462</v>
      </c>
      <c r="I132" s="132"/>
      <c r="L132" s="33"/>
      <c r="M132" s="63"/>
      <c r="N132" s="34"/>
      <c r="O132" s="34"/>
      <c r="P132" s="34"/>
      <c r="Q132" s="34"/>
      <c r="R132" s="34"/>
      <c r="S132" s="34"/>
      <c r="T132" s="64"/>
      <c r="AT132" s="16" t="s">
        <v>258</v>
      </c>
      <c r="AU132" s="16" t="s">
        <v>213</v>
      </c>
    </row>
    <row r="133" spans="2:51" s="11" customFormat="1" ht="22.5" customHeight="1">
      <c r="B133" s="178"/>
      <c r="D133" s="171" t="s">
        <v>387</v>
      </c>
      <c r="E133" s="179" t="s">
        <v>154</v>
      </c>
      <c r="F133" s="180" t="s">
        <v>463</v>
      </c>
      <c r="H133" s="181">
        <v>604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86" t="s">
        <v>387</v>
      </c>
      <c r="AU133" s="186" t="s">
        <v>213</v>
      </c>
      <c r="AV133" s="11" t="s">
        <v>213</v>
      </c>
      <c r="AW133" s="11" t="s">
        <v>169</v>
      </c>
      <c r="AX133" s="11" t="s">
        <v>156</v>
      </c>
      <c r="AY133" s="186" t="s">
        <v>249</v>
      </c>
    </row>
    <row r="134" spans="2:65" s="1" customFormat="1" ht="22.5" customHeight="1">
      <c r="B134" s="158"/>
      <c r="C134" s="159" t="s">
        <v>336</v>
      </c>
      <c r="D134" s="159" t="s">
        <v>252</v>
      </c>
      <c r="E134" s="160" t="s">
        <v>464</v>
      </c>
      <c r="F134" s="161" t="s">
        <v>465</v>
      </c>
      <c r="G134" s="162" t="s">
        <v>391</v>
      </c>
      <c r="H134" s="163">
        <v>3650</v>
      </c>
      <c r="I134" s="164"/>
      <c r="J134" s="165">
        <f>ROUND(I134*H134,2)</f>
        <v>0</v>
      </c>
      <c r="K134" s="161" t="s">
        <v>154</v>
      </c>
      <c r="L134" s="33"/>
      <c r="M134" s="166" t="s">
        <v>154</v>
      </c>
      <c r="N134" s="167" t="s">
        <v>176</v>
      </c>
      <c r="O134" s="34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AR134" s="16" t="s">
        <v>269</v>
      </c>
      <c r="AT134" s="16" t="s">
        <v>252</v>
      </c>
      <c r="AU134" s="16" t="s">
        <v>213</v>
      </c>
      <c r="AY134" s="16" t="s">
        <v>249</v>
      </c>
      <c r="BE134" s="170">
        <f>IF(N134="základní",J134,0)</f>
        <v>0</v>
      </c>
      <c r="BF134" s="170">
        <f>IF(N134="snížená",J134,0)</f>
        <v>0</v>
      </c>
      <c r="BG134" s="170">
        <f>IF(N134="zákl. přenesená",J134,0)</f>
        <v>0</v>
      </c>
      <c r="BH134" s="170">
        <f>IF(N134="sníž. přenesená",J134,0)</f>
        <v>0</v>
      </c>
      <c r="BI134" s="170">
        <f>IF(N134="nulová",J134,0)</f>
        <v>0</v>
      </c>
      <c r="BJ134" s="16" t="s">
        <v>156</v>
      </c>
      <c r="BK134" s="170">
        <f>ROUND(I134*H134,2)</f>
        <v>0</v>
      </c>
      <c r="BL134" s="16" t="s">
        <v>269</v>
      </c>
      <c r="BM134" s="16" t="s">
        <v>466</v>
      </c>
    </row>
    <row r="135" spans="2:47" s="1" customFormat="1" ht="66" customHeight="1">
      <c r="B135" s="33"/>
      <c r="D135" s="187" t="s">
        <v>258</v>
      </c>
      <c r="F135" s="199" t="s">
        <v>467</v>
      </c>
      <c r="I135" s="132"/>
      <c r="L135" s="33"/>
      <c r="M135" s="63"/>
      <c r="N135" s="34"/>
      <c r="O135" s="34"/>
      <c r="P135" s="34"/>
      <c r="Q135" s="34"/>
      <c r="R135" s="34"/>
      <c r="S135" s="34"/>
      <c r="T135" s="64"/>
      <c r="AT135" s="16" t="s">
        <v>258</v>
      </c>
      <c r="AU135" s="16" t="s">
        <v>213</v>
      </c>
    </row>
    <row r="136" spans="2:51" s="11" customFormat="1" ht="22.5" customHeight="1">
      <c r="B136" s="178"/>
      <c r="D136" s="187" t="s">
        <v>387</v>
      </c>
      <c r="E136" s="186" t="s">
        <v>154</v>
      </c>
      <c r="F136" s="188" t="s">
        <v>468</v>
      </c>
      <c r="H136" s="189">
        <v>4399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86" t="s">
        <v>387</v>
      </c>
      <c r="AU136" s="186" t="s">
        <v>213</v>
      </c>
      <c r="AV136" s="11" t="s">
        <v>213</v>
      </c>
      <c r="AW136" s="11" t="s">
        <v>169</v>
      </c>
      <c r="AX136" s="11" t="s">
        <v>205</v>
      </c>
      <c r="AY136" s="186" t="s">
        <v>249</v>
      </c>
    </row>
    <row r="137" spans="2:51" s="11" customFormat="1" ht="22.5" customHeight="1">
      <c r="B137" s="178"/>
      <c r="D137" s="187" t="s">
        <v>387</v>
      </c>
      <c r="E137" s="186" t="s">
        <v>154</v>
      </c>
      <c r="F137" s="188" t="s">
        <v>469</v>
      </c>
      <c r="H137" s="189">
        <v>-80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86" t="s">
        <v>387</v>
      </c>
      <c r="AU137" s="186" t="s">
        <v>213</v>
      </c>
      <c r="AV137" s="11" t="s">
        <v>213</v>
      </c>
      <c r="AW137" s="11" t="s">
        <v>169</v>
      </c>
      <c r="AX137" s="11" t="s">
        <v>205</v>
      </c>
      <c r="AY137" s="186" t="s">
        <v>249</v>
      </c>
    </row>
    <row r="138" spans="2:51" s="11" customFormat="1" ht="22.5" customHeight="1">
      <c r="B138" s="178"/>
      <c r="D138" s="187" t="s">
        <v>387</v>
      </c>
      <c r="E138" s="186" t="s">
        <v>154</v>
      </c>
      <c r="F138" s="188" t="s">
        <v>470</v>
      </c>
      <c r="H138" s="189">
        <v>-65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86" t="s">
        <v>387</v>
      </c>
      <c r="AU138" s="186" t="s">
        <v>213</v>
      </c>
      <c r="AV138" s="11" t="s">
        <v>213</v>
      </c>
      <c r="AW138" s="11" t="s">
        <v>169</v>
      </c>
      <c r="AX138" s="11" t="s">
        <v>205</v>
      </c>
      <c r="AY138" s="186" t="s">
        <v>249</v>
      </c>
    </row>
    <row r="139" spans="2:51" s="11" customFormat="1" ht="22.5" customHeight="1">
      <c r="B139" s="178"/>
      <c r="D139" s="187" t="s">
        <v>387</v>
      </c>
      <c r="E139" s="186" t="s">
        <v>154</v>
      </c>
      <c r="F139" s="188" t="s">
        <v>471</v>
      </c>
      <c r="H139" s="189">
        <v>-604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86" t="s">
        <v>387</v>
      </c>
      <c r="AU139" s="186" t="s">
        <v>213</v>
      </c>
      <c r="AV139" s="11" t="s">
        <v>213</v>
      </c>
      <c r="AW139" s="11" t="s">
        <v>169</v>
      </c>
      <c r="AX139" s="11" t="s">
        <v>205</v>
      </c>
      <c r="AY139" s="186" t="s">
        <v>249</v>
      </c>
    </row>
    <row r="140" spans="2:51" s="12" customFormat="1" ht="22.5" customHeight="1">
      <c r="B140" s="190"/>
      <c r="D140" s="171" t="s">
        <v>387</v>
      </c>
      <c r="E140" s="191" t="s">
        <v>154</v>
      </c>
      <c r="F140" s="192" t="s">
        <v>395</v>
      </c>
      <c r="H140" s="193">
        <v>3650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8" t="s">
        <v>387</v>
      </c>
      <c r="AU140" s="198" t="s">
        <v>213</v>
      </c>
      <c r="AV140" s="12" t="s">
        <v>269</v>
      </c>
      <c r="AW140" s="12" t="s">
        <v>169</v>
      </c>
      <c r="AX140" s="12" t="s">
        <v>156</v>
      </c>
      <c r="AY140" s="198" t="s">
        <v>249</v>
      </c>
    </row>
    <row r="141" spans="2:65" s="1" customFormat="1" ht="22.5" customHeight="1">
      <c r="B141" s="158"/>
      <c r="C141" s="159" t="s">
        <v>341</v>
      </c>
      <c r="D141" s="159" t="s">
        <v>252</v>
      </c>
      <c r="E141" s="160" t="s">
        <v>472</v>
      </c>
      <c r="F141" s="161" t="s">
        <v>473</v>
      </c>
      <c r="G141" s="162" t="s">
        <v>391</v>
      </c>
      <c r="H141" s="163">
        <v>42.8</v>
      </c>
      <c r="I141" s="164"/>
      <c r="J141" s="165">
        <f>ROUND(I141*H141,2)</f>
        <v>0</v>
      </c>
      <c r="K141" s="161" t="s">
        <v>154</v>
      </c>
      <c r="L141" s="33"/>
      <c r="M141" s="166" t="s">
        <v>154</v>
      </c>
      <c r="N141" s="167" t="s">
        <v>176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269</v>
      </c>
      <c r="AT141" s="16" t="s">
        <v>252</v>
      </c>
      <c r="AU141" s="16" t="s">
        <v>213</v>
      </c>
      <c r="AY141" s="16" t="s">
        <v>249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156</v>
      </c>
      <c r="BK141" s="170">
        <f>ROUND(I141*H141,2)</f>
        <v>0</v>
      </c>
      <c r="BL141" s="16" t="s">
        <v>269</v>
      </c>
      <c r="BM141" s="16" t="s">
        <v>474</v>
      </c>
    </row>
    <row r="142" spans="2:47" s="1" customFormat="1" ht="66" customHeight="1">
      <c r="B142" s="33"/>
      <c r="D142" s="187" t="s">
        <v>258</v>
      </c>
      <c r="F142" s="199" t="s">
        <v>475</v>
      </c>
      <c r="I142" s="132"/>
      <c r="L142" s="33"/>
      <c r="M142" s="63"/>
      <c r="N142" s="34"/>
      <c r="O142" s="34"/>
      <c r="P142" s="34"/>
      <c r="Q142" s="34"/>
      <c r="R142" s="34"/>
      <c r="S142" s="34"/>
      <c r="T142" s="64"/>
      <c r="AT142" s="16" t="s">
        <v>258</v>
      </c>
      <c r="AU142" s="16" t="s">
        <v>213</v>
      </c>
    </row>
    <row r="143" spans="2:51" s="11" customFormat="1" ht="22.5" customHeight="1">
      <c r="B143" s="178"/>
      <c r="D143" s="187" t="s">
        <v>387</v>
      </c>
      <c r="E143" s="186" t="s">
        <v>154</v>
      </c>
      <c r="F143" s="188" t="s">
        <v>476</v>
      </c>
      <c r="H143" s="189">
        <v>6.8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86" t="s">
        <v>387</v>
      </c>
      <c r="AU143" s="186" t="s">
        <v>213</v>
      </c>
      <c r="AV143" s="11" t="s">
        <v>213</v>
      </c>
      <c r="AW143" s="11" t="s">
        <v>169</v>
      </c>
      <c r="AX143" s="11" t="s">
        <v>205</v>
      </c>
      <c r="AY143" s="186" t="s">
        <v>249</v>
      </c>
    </row>
    <row r="144" spans="2:51" s="11" customFormat="1" ht="22.5" customHeight="1">
      <c r="B144" s="178"/>
      <c r="D144" s="187" t="s">
        <v>387</v>
      </c>
      <c r="E144" s="186" t="s">
        <v>154</v>
      </c>
      <c r="F144" s="188" t="s">
        <v>477</v>
      </c>
      <c r="H144" s="189">
        <v>36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86" t="s">
        <v>387</v>
      </c>
      <c r="AU144" s="186" t="s">
        <v>213</v>
      </c>
      <c r="AV144" s="11" t="s">
        <v>213</v>
      </c>
      <c r="AW144" s="11" t="s">
        <v>169</v>
      </c>
      <c r="AX144" s="11" t="s">
        <v>205</v>
      </c>
      <c r="AY144" s="186" t="s">
        <v>249</v>
      </c>
    </row>
    <row r="145" spans="2:51" s="12" customFormat="1" ht="22.5" customHeight="1">
      <c r="B145" s="190"/>
      <c r="D145" s="171" t="s">
        <v>387</v>
      </c>
      <c r="E145" s="191" t="s">
        <v>154</v>
      </c>
      <c r="F145" s="192" t="s">
        <v>395</v>
      </c>
      <c r="H145" s="193">
        <v>42.8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8" t="s">
        <v>387</v>
      </c>
      <c r="AU145" s="198" t="s">
        <v>213</v>
      </c>
      <c r="AV145" s="12" t="s">
        <v>269</v>
      </c>
      <c r="AW145" s="12" t="s">
        <v>169</v>
      </c>
      <c r="AX145" s="12" t="s">
        <v>156</v>
      </c>
      <c r="AY145" s="198" t="s">
        <v>249</v>
      </c>
    </row>
    <row r="146" spans="2:65" s="1" customFormat="1" ht="22.5" customHeight="1">
      <c r="B146" s="158"/>
      <c r="C146" s="159" t="s">
        <v>141</v>
      </c>
      <c r="D146" s="159" t="s">
        <v>252</v>
      </c>
      <c r="E146" s="160" t="s">
        <v>478</v>
      </c>
      <c r="F146" s="161" t="s">
        <v>479</v>
      </c>
      <c r="G146" s="162" t="s">
        <v>391</v>
      </c>
      <c r="H146" s="163">
        <v>80</v>
      </c>
      <c r="I146" s="164"/>
      <c r="J146" s="165">
        <f>ROUND(I146*H146,2)</f>
        <v>0</v>
      </c>
      <c r="K146" s="161" t="s">
        <v>385</v>
      </c>
      <c r="L146" s="33"/>
      <c r="M146" s="166" t="s">
        <v>154</v>
      </c>
      <c r="N146" s="167" t="s">
        <v>176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269</v>
      </c>
      <c r="AT146" s="16" t="s">
        <v>252</v>
      </c>
      <c r="AU146" s="16" t="s">
        <v>213</v>
      </c>
      <c r="AY146" s="16" t="s">
        <v>249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156</v>
      </c>
      <c r="BK146" s="170">
        <f>ROUND(I146*H146,2)</f>
        <v>0</v>
      </c>
      <c r="BL146" s="16" t="s">
        <v>269</v>
      </c>
      <c r="BM146" s="16" t="s">
        <v>480</v>
      </c>
    </row>
    <row r="147" spans="2:51" s="11" customFormat="1" ht="22.5" customHeight="1">
      <c r="B147" s="178"/>
      <c r="D147" s="187" t="s">
        <v>387</v>
      </c>
      <c r="E147" s="186" t="s">
        <v>154</v>
      </c>
      <c r="F147" s="188" t="s">
        <v>481</v>
      </c>
      <c r="H147" s="189">
        <v>45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86" t="s">
        <v>387</v>
      </c>
      <c r="AU147" s="186" t="s">
        <v>213</v>
      </c>
      <c r="AV147" s="11" t="s">
        <v>213</v>
      </c>
      <c r="AW147" s="11" t="s">
        <v>169</v>
      </c>
      <c r="AX147" s="11" t="s">
        <v>205</v>
      </c>
      <c r="AY147" s="186" t="s">
        <v>249</v>
      </c>
    </row>
    <row r="148" spans="2:51" s="11" customFormat="1" ht="22.5" customHeight="1">
      <c r="B148" s="178"/>
      <c r="D148" s="187" t="s">
        <v>387</v>
      </c>
      <c r="E148" s="186" t="s">
        <v>154</v>
      </c>
      <c r="F148" s="188" t="s">
        <v>482</v>
      </c>
      <c r="H148" s="189">
        <v>35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86" t="s">
        <v>387</v>
      </c>
      <c r="AU148" s="186" t="s">
        <v>213</v>
      </c>
      <c r="AV148" s="11" t="s">
        <v>213</v>
      </c>
      <c r="AW148" s="11" t="s">
        <v>169</v>
      </c>
      <c r="AX148" s="11" t="s">
        <v>205</v>
      </c>
      <c r="AY148" s="186" t="s">
        <v>249</v>
      </c>
    </row>
    <row r="149" spans="2:51" s="12" customFormat="1" ht="22.5" customHeight="1">
      <c r="B149" s="190"/>
      <c r="D149" s="171" t="s">
        <v>387</v>
      </c>
      <c r="E149" s="191" t="s">
        <v>154</v>
      </c>
      <c r="F149" s="192" t="s">
        <v>395</v>
      </c>
      <c r="H149" s="193">
        <v>80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8" t="s">
        <v>387</v>
      </c>
      <c r="AU149" s="198" t="s">
        <v>213</v>
      </c>
      <c r="AV149" s="12" t="s">
        <v>269</v>
      </c>
      <c r="AW149" s="12" t="s">
        <v>169</v>
      </c>
      <c r="AX149" s="12" t="s">
        <v>156</v>
      </c>
      <c r="AY149" s="198" t="s">
        <v>249</v>
      </c>
    </row>
    <row r="150" spans="2:65" s="1" customFormat="1" ht="22.5" customHeight="1">
      <c r="B150" s="158"/>
      <c r="C150" s="159" t="s">
        <v>350</v>
      </c>
      <c r="D150" s="159" t="s">
        <v>252</v>
      </c>
      <c r="E150" s="160" t="s">
        <v>483</v>
      </c>
      <c r="F150" s="161" t="s">
        <v>484</v>
      </c>
      <c r="G150" s="162" t="s">
        <v>384</v>
      </c>
      <c r="H150" s="163">
        <v>5659</v>
      </c>
      <c r="I150" s="164"/>
      <c r="J150" s="165">
        <f>ROUND(I150*H150,2)</f>
        <v>0</v>
      </c>
      <c r="K150" s="161" t="s">
        <v>385</v>
      </c>
      <c r="L150" s="33"/>
      <c r="M150" s="166" t="s">
        <v>154</v>
      </c>
      <c r="N150" s="167" t="s">
        <v>176</v>
      </c>
      <c r="O150" s="34"/>
      <c r="P150" s="168">
        <f>O150*H150</f>
        <v>0</v>
      </c>
      <c r="Q150" s="168">
        <v>0</v>
      </c>
      <c r="R150" s="168">
        <f>Q150*H150</f>
        <v>0</v>
      </c>
      <c r="S150" s="168">
        <v>0</v>
      </c>
      <c r="T150" s="169">
        <f>S150*H150</f>
        <v>0</v>
      </c>
      <c r="AR150" s="16" t="s">
        <v>269</v>
      </c>
      <c r="AT150" s="16" t="s">
        <v>252</v>
      </c>
      <c r="AU150" s="16" t="s">
        <v>213</v>
      </c>
      <c r="AY150" s="16" t="s">
        <v>249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156</v>
      </c>
      <c r="BK150" s="170">
        <f>ROUND(I150*H150,2)</f>
        <v>0</v>
      </c>
      <c r="BL150" s="16" t="s">
        <v>269</v>
      </c>
      <c r="BM150" s="16" t="s">
        <v>485</v>
      </c>
    </row>
    <row r="151" spans="2:51" s="11" customFormat="1" ht="22.5" customHeight="1">
      <c r="B151" s="178"/>
      <c r="D151" s="171" t="s">
        <v>387</v>
      </c>
      <c r="E151" s="179" t="s">
        <v>154</v>
      </c>
      <c r="F151" s="180" t="s">
        <v>486</v>
      </c>
      <c r="H151" s="181">
        <v>5659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86" t="s">
        <v>387</v>
      </c>
      <c r="AU151" s="186" t="s">
        <v>213</v>
      </c>
      <c r="AV151" s="11" t="s">
        <v>213</v>
      </c>
      <c r="AW151" s="11" t="s">
        <v>169</v>
      </c>
      <c r="AX151" s="11" t="s">
        <v>156</v>
      </c>
      <c r="AY151" s="186" t="s">
        <v>249</v>
      </c>
    </row>
    <row r="152" spans="2:65" s="1" customFormat="1" ht="22.5" customHeight="1">
      <c r="B152" s="158"/>
      <c r="C152" s="159" t="s">
        <v>354</v>
      </c>
      <c r="D152" s="159" t="s">
        <v>252</v>
      </c>
      <c r="E152" s="160" t="s">
        <v>487</v>
      </c>
      <c r="F152" s="161" t="s">
        <v>488</v>
      </c>
      <c r="G152" s="162" t="s">
        <v>384</v>
      </c>
      <c r="H152" s="163">
        <v>5659</v>
      </c>
      <c r="I152" s="164"/>
      <c r="J152" s="165">
        <f>ROUND(I152*H152,2)</f>
        <v>0</v>
      </c>
      <c r="K152" s="161" t="s">
        <v>385</v>
      </c>
      <c r="L152" s="33"/>
      <c r="M152" s="166" t="s">
        <v>154</v>
      </c>
      <c r="N152" s="167" t="s">
        <v>176</v>
      </c>
      <c r="O152" s="34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AR152" s="16" t="s">
        <v>269</v>
      </c>
      <c r="AT152" s="16" t="s">
        <v>252</v>
      </c>
      <c r="AU152" s="16" t="s">
        <v>213</v>
      </c>
      <c r="AY152" s="16" t="s">
        <v>249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156</v>
      </c>
      <c r="BK152" s="170">
        <f>ROUND(I152*H152,2)</f>
        <v>0</v>
      </c>
      <c r="BL152" s="16" t="s">
        <v>269</v>
      </c>
      <c r="BM152" s="16" t="s">
        <v>489</v>
      </c>
    </row>
    <row r="153" spans="2:65" s="1" customFormat="1" ht="22.5" customHeight="1">
      <c r="B153" s="158"/>
      <c r="C153" s="200" t="s">
        <v>358</v>
      </c>
      <c r="D153" s="200" t="s">
        <v>490</v>
      </c>
      <c r="E153" s="201" t="s">
        <v>491</v>
      </c>
      <c r="F153" s="202" t="s">
        <v>492</v>
      </c>
      <c r="G153" s="203" t="s">
        <v>493</v>
      </c>
      <c r="H153" s="204">
        <v>84.885</v>
      </c>
      <c r="I153" s="205"/>
      <c r="J153" s="206">
        <f>ROUND(I153*H153,2)</f>
        <v>0</v>
      </c>
      <c r="K153" s="202" t="s">
        <v>385</v>
      </c>
      <c r="L153" s="207"/>
      <c r="M153" s="208" t="s">
        <v>154</v>
      </c>
      <c r="N153" s="209" t="s">
        <v>176</v>
      </c>
      <c r="O153" s="34"/>
      <c r="P153" s="168">
        <f>O153*H153</f>
        <v>0</v>
      </c>
      <c r="Q153" s="168">
        <v>0.001</v>
      </c>
      <c r="R153" s="168">
        <f>Q153*H153</f>
        <v>0.084885</v>
      </c>
      <c r="S153" s="168">
        <v>0</v>
      </c>
      <c r="T153" s="169">
        <f>S153*H153</f>
        <v>0</v>
      </c>
      <c r="AR153" s="16" t="s">
        <v>287</v>
      </c>
      <c r="AT153" s="16" t="s">
        <v>490</v>
      </c>
      <c r="AU153" s="16" t="s">
        <v>213</v>
      </c>
      <c r="AY153" s="16" t="s">
        <v>249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16" t="s">
        <v>156</v>
      </c>
      <c r="BK153" s="170">
        <f>ROUND(I153*H153,2)</f>
        <v>0</v>
      </c>
      <c r="BL153" s="16" t="s">
        <v>269</v>
      </c>
      <c r="BM153" s="16" t="s">
        <v>494</v>
      </c>
    </row>
    <row r="154" spans="2:47" s="1" customFormat="1" ht="30" customHeight="1">
      <c r="B154" s="33"/>
      <c r="D154" s="187" t="s">
        <v>258</v>
      </c>
      <c r="F154" s="199" t="s">
        <v>495</v>
      </c>
      <c r="I154" s="132"/>
      <c r="L154" s="33"/>
      <c r="M154" s="63"/>
      <c r="N154" s="34"/>
      <c r="O154" s="34"/>
      <c r="P154" s="34"/>
      <c r="Q154" s="34"/>
      <c r="R154" s="34"/>
      <c r="S154" s="34"/>
      <c r="T154" s="64"/>
      <c r="AT154" s="16" t="s">
        <v>258</v>
      </c>
      <c r="AU154" s="16" t="s">
        <v>213</v>
      </c>
    </row>
    <row r="155" spans="2:51" s="11" customFormat="1" ht="22.5" customHeight="1">
      <c r="B155" s="178"/>
      <c r="D155" s="171" t="s">
        <v>387</v>
      </c>
      <c r="F155" s="180" t="s">
        <v>496</v>
      </c>
      <c r="H155" s="181">
        <v>84.885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86" t="s">
        <v>387</v>
      </c>
      <c r="AU155" s="186" t="s">
        <v>213</v>
      </c>
      <c r="AV155" s="11" t="s">
        <v>213</v>
      </c>
      <c r="AW155" s="11" t="s">
        <v>138</v>
      </c>
      <c r="AX155" s="11" t="s">
        <v>156</v>
      </c>
      <c r="AY155" s="186" t="s">
        <v>249</v>
      </c>
    </row>
    <row r="156" spans="2:65" s="1" customFormat="1" ht="22.5" customHeight="1">
      <c r="B156" s="158"/>
      <c r="C156" s="159" t="s">
        <v>363</v>
      </c>
      <c r="D156" s="159" t="s">
        <v>252</v>
      </c>
      <c r="E156" s="160" t="s">
        <v>497</v>
      </c>
      <c r="F156" s="161" t="s">
        <v>498</v>
      </c>
      <c r="G156" s="162" t="s">
        <v>398</v>
      </c>
      <c r="H156" s="163">
        <v>63</v>
      </c>
      <c r="I156" s="164"/>
      <c r="J156" s="165">
        <f>ROUND(I156*H156,2)</f>
        <v>0</v>
      </c>
      <c r="K156" s="161" t="s">
        <v>385</v>
      </c>
      <c r="L156" s="33"/>
      <c r="M156" s="166" t="s">
        <v>154</v>
      </c>
      <c r="N156" s="167" t="s">
        <v>176</v>
      </c>
      <c r="O156" s="34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AR156" s="16" t="s">
        <v>269</v>
      </c>
      <c r="AT156" s="16" t="s">
        <v>252</v>
      </c>
      <c r="AU156" s="16" t="s">
        <v>213</v>
      </c>
      <c r="AY156" s="16" t="s">
        <v>249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156</v>
      </c>
      <c r="BK156" s="170">
        <f>ROUND(I156*H156,2)</f>
        <v>0</v>
      </c>
      <c r="BL156" s="16" t="s">
        <v>269</v>
      </c>
      <c r="BM156" s="16" t="s">
        <v>499</v>
      </c>
    </row>
    <row r="157" spans="2:51" s="11" customFormat="1" ht="22.5" customHeight="1">
      <c r="B157" s="178"/>
      <c r="D157" s="171" t="s">
        <v>387</v>
      </c>
      <c r="E157" s="179" t="s">
        <v>154</v>
      </c>
      <c r="F157" s="180" t="s">
        <v>500</v>
      </c>
      <c r="H157" s="181">
        <v>63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86" t="s">
        <v>387</v>
      </c>
      <c r="AU157" s="186" t="s">
        <v>213</v>
      </c>
      <c r="AV157" s="11" t="s">
        <v>213</v>
      </c>
      <c r="AW157" s="11" t="s">
        <v>169</v>
      </c>
      <c r="AX157" s="11" t="s">
        <v>156</v>
      </c>
      <c r="AY157" s="186" t="s">
        <v>249</v>
      </c>
    </row>
    <row r="158" spans="2:65" s="1" customFormat="1" ht="22.5" customHeight="1">
      <c r="B158" s="158"/>
      <c r="C158" s="200" t="s">
        <v>501</v>
      </c>
      <c r="D158" s="200" t="s">
        <v>490</v>
      </c>
      <c r="E158" s="201" t="s">
        <v>502</v>
      </c>
      <c r="F158" s="202" t="s">
        <v>503</v>
      </c>
      <c r="G158" s="203" t="s">
        <v>398</v>
      </c>
      <c r="H158" s="204">
        <v>123</v>
      </c>
      <c r="I158" s="205"/>
      <c r="J158" s="206">
        <f>ROUND(I158*H158,2)</f>
        <v>0</v>
      </c>
      <c r="K158" s="202" t="s">
        <v>385</v>
      </c>
      <c r="L158" s="207"/>
      <c r="M158" s="208" t="s">
        <v>154</v>
      </c>
      <c r="N158" s="209" t="s">
        <v>176</v>
      </c>
      <c r="O158" s="34"/>
      <c r="P158" s="168">
        <f>O158*H158</f>
        <v>0</v>
      </c>
      <c r="Q158" s="168">
        <v>0.00591</v>
      </c>
      <c r="R158" s="168">
        <f>Q158*H158</f>
        <v>0.7269300000000001</v>
      </c>
      <c r="S158" s="168">
        <v>0</v>
      </c>
      <c r="T158" s="169">
        <f>S158*H158</f>
        <v>0</v>
      </c>
      <c r="AR158" s="16" t="s">
        <v>287</v>
      </c>
      <c r="AT158" s="16" t="s">
        <v>490</v>
      </c>
      <c r="AU158" s="16" t="s">
        <v>213</v>
      </c>
      <c r="AY158" s="16" t="s">
        <v>249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16" t="s">
        <v>156</v>
      </c>
      <c r="BK158" s="170">
        <f>ROUND(I158*H158,2)</f>
        <v>0</v>
      </c>
      <c r="BL158" s="16" t="s">
        <v>269</v>
      </c>
      <c r="BM158" s="16" t="s">
        <v>504</v>
      </c>
    </row>
    <row r="159" spans="2:51" s="11" customFormat="1" ht="22.5" customHeight="1">
      <c r="B159" s="178"/>
      <c r="D159" s="171" t="s">
        <v>387</v>
      </c>
      <c r="E159" s="179" t="s">
        <v>154</v>
      </c>
      <c r="F159" s="180" t="s">
        <v>505</v>
      </c>
      <c r="H159" s="181">
        <v>123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86" t="s">
        <v>387</v>
      </c>
      <c r="AU159" s="186" t="s">
        <v>213</v>
      </c>
      <c r="AV159" s="11" t="s">
        <v>213</v>
      </c>
      <c r="AW159" s="11" t="s">
        <v>169</v>
      </c>
      <c r="AX159" s="11" t="s">
        <v>156</v>
      </c>
      <c r="AY159" s="186" t="s">
        <v>249</v>
      </c>
    </row>
    <row r="160" spans="2:65" s="1" customFormat="1" ht="22.5" customHeight="1">
      <c r="B160" s="158"/>
      <c r="C160" s="159" t="s">
        <v>506</v>
      </c>
      <c r="D160" s="159" t="s">
        <v>252</v>
      </c>
      <c r="E160" s="160" t="s">
        <v>507</v>
      </c>
      <c r="F160" s="161" t="s">
        <v>508</v>
      </c>
      <c r="G160" s="162" t="s">
        <v>398</v>
      </c>
      <c r="H160" s="163">
        <v>41</v>
      </c>
      <c r="I160" s="164"/>
      <c r="J160" s="165">
        <f>ROUND(I160*H160,2)</f>
        <v>0</v>
      </c>
      <c r="K160" s="161" t="s">
        <v>385</v>
      </c>
      <c r="L160" s="33"/>
      <c r="M160" s="166" t="s">
        <v>154</v>
      </c>
      <c r="N160" s="167" t="s">
        <v>176</v>
      </c>
      <c r="O160" s="34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AR160" s="16" t="s">
        <v>269</v>
      </c>
      <c r="AT160" s="16" t="s">
        <v>252</v>
      </c>
      <c r="AU160" s="16" t="s">
        <v>213</v>
      </c>
      <c r="AY160" s="16" t="s">
        <v>249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6" t="s">
        <v>156</v>
      </c>
      <c r="BK160" s="170">
        <f>ROUND(I160*H160,2)</f>
        <v>0</v>
      </c>
      <c r="BL160" s="16" t="s">
        <v>269</v>
      </c>
      <c r="BM160" s="16" t="s">
        <v>509</v>
      </c>
    </row>
    <row r="161" spans="2:51" s="11" customFormat="1" ht="22.5" customHeight="1">
      <c r="B161" s="178"/>
      <c r="D161" s="171" t="s">
        <v>387</v>
      </c>
      <c r="E161" s="179" t="s">
        <v>154</v>
      </c>
      <c r="F161" s="180" t="s">
        <v>510</v>
      </c>
      <c r="H161" s="181">
        <v>41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86" t="s">
        <v>387</v>
      </c>
      <c r="AU161" s="186" t="s">
        <v>213</v>
      </c>
      <c r="AV161" s="11" t="s">
        <v>213</v>
      </c>
      <c r="AW161" s="11" t="s">
        <v>169</v>
      </c>
      <c r="AX161" s="11" t="s">
        <v>156</v>
      </c>
      <c r="AY161" s="186" t="s">
        <v>249</v>
      </c>
    </row>
    <row r="162" spans="2:65" s="1" customFormat="1" ht="22.5" customHeight="1">
      <c r="B162" s="158"/>
      <c r="C162" s="159" t="s">
        <v>511</v>
      </c>
      <c r="D162" s="159" t="s">
        <v>252</v>
      </c>
      <c r="E162" s="160" t="s">
        <v>512</v>
      </c>
      <c r="F162" s="161" t="s">
        <v>513</v>
      </c>
      <c r="G162" s="162" t="s">
        <v>398</v>
      </c>
      <c r="H162" s="163">
        <v>63</v>
      </c>
      <c r="I162" s="164"/>
      <c r="J162" s="165">
        <f>ROUND(I162*H162,2)</f>
        <v>0</v>
      </c>
      <c r="K162" s="161" t="s">
        <v>385</v>
      </c>
      <c r="L162" s="33"/>
      <c r="M162" s="166" t="s">
        <v>154</v>
      </c>
      <c r="N162" s="167" t="s">
        <v>176</v>
      </c>
      <c r="O162" s="34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269</v>
      </c>
      <c r="AT162" s="16" t="s">
        <v>252</v>
      </c>
      <c r="AU162" s="16" t="s">
        <v>213</v>
      </c>
      <c r="AY162" s="16" t="s">
        <v>249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156</v>
      </c>
      <c r="BK162" s="170">
        <f>ROUND(I162*H162,2)</f>
        <v>0</v>
      </c>
      <c r="BL162" s="16" t="s">
        <v>269</v>
      </c>
      <c r="BM162" s="16" t="s">
        <v>514</v>
      </c>
    </row>
    <row r="163" spans="2:51" s="11" customFormat="1" ht="22.5" customHeight="1">
      <c r="B163" s="178"/>
      <c r="D163" s="171" t="s">
        <v>387</v>
      </c>
      <c r="E163" s="179" t="s">
        <v>154</v>
      </c>
      <c r="F163" s="180" t="s">
        <v>500</v>
      </c>
      <c r="H163" s="181">
        <v>63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86" t="s">
        <v>387</v>
      </c>
      <c r="AU163" s="186" t="s">
        <v>213</v>
      </c>
      <c r="AV163" s="11" t="s">
        <v>213</v>
      </c>
      <c r="AW163" s="11" t="s">
        <v>169</v>
      </c>
      <c r="AX163" s="11" t="s">
        <v>156</v>
      </c>
      <c r="AY163" s="186" t="s">
        <v>249</v>
      </c>
    </row>
    <row r="164" spans="2:65" s="1" customFormat="1" ht="22.5" customHeight="1">
      <c r="B164" s="158"/>
      <c r="C164" s="159" t="s">
        <v>515</v>
      </c>
      <c r="D164" s="159" t="s">
        <v>252</v>
      </c>
      <c r="E164" s="160" t="s">
        <v>516</v>
      </c>
      <c r="F164" s="161" t="s">
        <v>517</v>
      </c>
      <c r="G164" s="162" t="s">
        <v>398</v>
      </c>
      <c r="H164" s="163">
        <v>41</v>
      </c>
      <c r="I164" s="164"/>
      <c r="J164" s="165">
        <f>ROUND(I164*H164,2)</f>
        <v>0</v>
      </c>
      <c r="K164" s="161" t="s">
        <v>385</v>
      </c>
      <c r="L164" s="33"/>
      <c r="M164" s="166" t="s">
        <v>154</v>
      </c>
      <c r="N164" s="167" t="s">
        <v>176</v>
      </c>
      <c r="O164" s="34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AR164" s="16" t="s">
        <v>269</v>
      </c>
      <c r="AT164" s="16" t="s">
        <v>252</v>
      </c>
      <c r="AU164" s="16" t="s">
        <v>213</v>
      </c>
      <c r="AY164" s="16" t="s">
        <v>249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156</v>
      </c>
      <c r="BK164" s="170">
        <f>ROUND(I164*H164,2)</f>
        <v>0</v>
      </c>
      <c r="BL164" s="16" t="s">
        <v>269</v>
      </c>
      <c r="BM164" s="16" t="s">
        <v>518</v>
      </c>
    </row>
    <row r="165" spans="2:47" s="1" customFormat="1" ht="30" customHeight="1">
      <c r="B165" s="33"/>
      <c r="D165" s="187" t="s">
        <v>258</v>
      </c>
      <c r="F165" s="199" t="s">
        <v>519</v>
      </c>
      <c r="I165" s="132"/>
      <c r="L165" s="33"/>
      <c r="M165" s="63"/>
      <c r="N165" s="34"/>
      <c r="O165" s="34"/>
      <c r="P165" s="34"/>
      <c r="Q165" s="34"/>
      <c r="R165" s="34"/>
      <c r="S165" s="34"/>
      <c r="T165" s="64"/>
      <c r="AT165" s="16" t="s">
        <v>258</v>
      </c>
      <c r="AU165" s="16" t="s">
        <v>213</v>
      </c>
    </row>
    <row r="166" spans="2:51" s="11" customFormat="1" ht="22.5" customHeight="1">
      <c r="B166" s="178"/>
      <c r="D166" s="171" t="s">
        <v>387</v>
      </c>
      <c r="E166" s="179" t="s">
        <v>154</v>
      </c>
      <c r="F166" s="180" t="s">
        <v>510</v>
      </c>
      <c r="H166" s="181">
        <v>41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86" t="s">
        <v>387</v>
      </c>
      <c r="AU166" s="186" t="s">
        <v>213</v>
      </c>
      <c r="AV166" s="11" t="s">
        <v>213</v>
      </c>
      <c r="AW166" s="11" t="s">
        <v>169</v>
      </c>
      <c r="AX166" s="11" t="s">
        <v>156</v>
      </c>
      <c r="AY166" s="186" t="s">
        <v>249</v>
      </c>
    </row>
    <row r="167" spans="2:65" s="1" customFormat="1" ht="22.5" customHeight="1">
      <c r="B167" s="158"/>
      <c r="C167" s="200" t="s">
        <v>520</v>
      </c>
      <c r="D167" s="200" t="s">
        <v>490</v>
      </c>
      <c r="E167" s="201" t="s">
        <v>521</v>
      </c>
      <c r="F167" s="202" t="s">
        <v>522</v>
      </c>
      <c r="G167" s="203" t="s">
        <v>398</v>
      </c>
      <c r="H167" s="204">
        <v>41</v>
      </c>
      <c r="I167" s="205"/>
      <c r="J167" s="206">
        <f>ROUND(I167*H167,2)</f>
        <v>0</v>
      </c>
      <c r="K167" s="202" t="s">
        <v>154</v>
      </c>
      <c r="L167" s="207"/>
      <c r="M167" s="208" t="s">
        <v>154</v>
      </c>
      <c r="N167" s="209" t="s">
        <v>176</v>
      </c>
      <c r="O167" s="34"/>
      <c r="P167" s="168">
        <f>O167*H167</f>
        <v>0</v>
      </c>
      <c r="Q167" s="168">
        <v>0.004</v>
      </c>
      <c r="R167" s="168">
        <f>Q167*H167</f>
        <v>0.164</v>
      </c>
      <c r="S167" s="168">
        <v>0</v>
      </c>
      <c r="T167" s="169">
        <f>S167*H167</f>
        <v>0</v>
      </c>
      <c r="AR167" s="16" t="s">
        <v>287</v>
      </c>
      <c r="AT167" s="16" t="s">
        <v>490</v>
      </c>
      <c r="AU167" s="16" t="s">
        <v>213</v>
      </c>
      <c r="AY167" s="16" t="s">
        <v>249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156</v>
      </c>
      <c r="BK167" s="170">
        <f>ROUND(I167*H167,2)</f>
        <v>0</v>
      </c>
      <c r="BL167" s="16" t="s">
        <v>269</v>
      </c>
      <c r="BM167" s="16" t="s">
        <v>523</v>
      </c>
    </row>
    <row r="168" spans="2:51" s="11" customFormat="1" ht="22.5" customHeight="1">
      <c r="B168" s="178"/>
      <c r="D168" s="187" t="s">
        <v>387</v>
      </c>
      <c r="E168" s="186" t="s">
        <v>154</v>
      </c>
      <c r="F168" s="188" t="s">
        <v>524</v>
      </c>
      <c r="H168" s="189">
        <v>7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86" t="s">
        <v>387</v>
      </c>
      <c r="AU168" s="186" t="s">
        <v>213</v>
      </c>
      <c r="AV168" s="11" t="s">
        <v>213</v>
      </c>
      <c r="AW168" s="11" t="s">
        <v>169</v>
      </c>
      <c r="AX168" s="11" t="s">
        <v>205</v>
      </c>
      <c r="AY168" s="186" t="s">
        <v>249</v>
      </c>
    </row>
    <row r="169" spans="2:51" s="11" customFormat="1" ht="22.5" customHeight="1">
      <c r="B169" s="178"/>
      <c r="D169" s="187" t="s">
        <v>387</v>
      </c>
      <c r="E169" s="186" t="s">
        <v>154</v>
      </c>
      <c r="F169" s="188" t="s">
        <v>525</v>
      </c>
      <c r="H169" s="189">
        <v>7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86" t="s">
        <v>387</v>
      </c>
      <c r="AU169" s="186" t="s">
        <v>213</v>
      </c>
      <c r="AV169" s="11" t="s">
        <v>213</v>
      </c>
      <c r="AW169" s="11" t="s">
        <v>169</v>
      </c>
      <c r="AX169" s="11" t="s">
        <v>205</v>
      </c>
      <c r="AY169" s="186" t="s">
        <v>249</v>
      </c>
    </row>
    <row r="170" spans="2:51" s="11" customFormat="1" ht="22.5" customHeight="1">
      <c r="B170" s="178"/>
      <c r="D170" s="187" t="s">
        <v>387</v>
      </c>
      <c r="E170" s="186" t="s">
        <v>154</v>
      </c>
      <c r="F170" s="188" t="s">
        <v>526</v>
      </c>
      <c r="H170" s="189">
        <v>4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86" t="s">
        <v>387</v>
      </c>
      <c r="AU170" s="186" t="s">
        <v>213</v>
      </c>
      <c r="AV170" s="11" t="s">
        <v>213</v>
      </c>
      <c r="AW170" s="11" t="s">
        <v>169</v>
      </c>
      <c r="AX170" s="11" t="s">
        <v>205</v>
      </c>
      <c r="AY170" s="186" t="s">
        <v>249</v>
      </c>
    </row>
    <row r="171" spans="2:51" s="11" customFormat="1" ht="22.5" customHeight="1">
      <c r="B171" s="178"/>
      <c r="D171" s="187" t="s">
        <v>387</v>
      </c>
      <c r="E171" s="186" t="s">
        <v>154</v>
      </c>
      <c r="F171" s="188" t="s">
        <v>527</v>
      </c>
      <c r="H171" s="189">
        <v>4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86" t="s">
        <v>387</v>
      </c>
      <c r="AU171" s="186" t="s">
        <v>213</v>
      </c>
      <c r="AV171" s="11" t="s">
        <v>213</v>
      </c>
      <c r="AW171" s="11" t="s">
        <v>169</v>
      </c>
      <c r="AX171" s="11" t="s">
        <v>205</v>
      </c>
      <c r="AY171" s="186" t="s">
        <v>249</v>
      </c>
    </row>
    <row r="172" spans="2:51" s="11" customFormat="1" ht="22.5" customHeight="1">
      <c r="B172" s="178"/>
      <c r="D172" s="187" t="s">
        <v>387</v>
      </c>
      <c r="E172" s="186" t="s">
        <v>154</v>
      </c>
      <c r="F172" s="188" t="s">
        <v>528</v>
      </c>
      <c r="H172" s="189">
        <v>2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86" t="s">
        <v>387</v>
      </c>
      <c r="AU172" s="186" t="s">
        <v>213</v>
      </c>
      <c r="AV172" s="11" t="s">
        <v>213</v>
      </c>
      <c r="AW172" s="11" t="s">
        <v>169</v>
      </c>
      <c r="AX172" s="11" t="s">
        <v>205</v>
      </c>
      <c r="AY172" s="186" t="s">
        <v>249</v>
      </c>
    </row>
    <row r="173" spans="2:51" s="11" customFormat="1" ht="22.5" customHeight="1">
      <c r="B173" s="178"/>
      <c r="D173" s="187" t="s">
        <v>387</v>
      </c>
      <c r="E173" s="186" t="s">
        <v>154</v>
      </c>
      <c r="F173" s="188" t="s">
        <v>529</v>
      </c>
      <c r="H173" s="189">
        <v>5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86" t="s">
        <v>387</v>
      </c>
      <c r="AU173" s="186" t="s">
        <v>213</v>
      </c>
      <c r="AV173" s="11" t="s">
        <v>213</v>
      </c>
      <c r="AW173" s="11" t="s">
        <v>169</v>
      </c>
      <c r="AX173" s="11" t="s">
        <v>205</v>
      </c>
      <c r="AY173" s="186" t="s">
        <v>249</v>
      </c>
    </row>
    <row r="174" spans="2:51" s="11" customFormat="1" ht="22.5" customHeight="1">
      <c r="B174" s="178"/>
      <c r="D174" s="187" t="s">
        <v>387</v>
      </c>
      <c r="E174" s="186" t="s">
        <v>154</v>
      </c>
      <c r="F174" s="188" t="s">
        <v>530</v>
      </c>
      <c r="H174" s="189">
        <v>5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86" t="s">
        <v>387</v>
      </c>
      <c r="AU174" s="186" t="s">
        <v>213</v>
      </c>
      <c r="AV174" s="11" t="s">
        <v>213</v>
      </c>
      <c r="AW174" s="11" t="s">
        <v>169</v>
      </c>
      <c r="AX174" s="11" t="s">
        <v>205</v>
      </c>
      <c r="AY174" s="186" t="s">
        <v>249</v>
      </c>
    </row>
    <row r="175" spans="2:51" s="11" customFormat="1" ht="22.5" customHeight="1">
      <c r="B175" s="178"/>
      <c r="D175" s="187" t="s">
        <v>387</v>
      </c>
      <c r="E175" s="186" t="s">
        <v>154</v>
      </c>
      <c r="F175" s="188" t="s">
        <v>531</v>
      </c>
      <c r="H175" s="189">
        <v>3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86" t="s">
        <v>387</v>
      </c>
      <c r="AU175" s="186" t="s">
        <v>213</v>
      </c>
      <c r="AV175" s="11" t="s">
        <v>213</v>
      </c>
      <c r="AW175" s="11" t="s">
        <v>169</v>
      </c>
      <c r="AX175" s="11" t="s">
        <v>205</v>
      </c>
      <c r="AY175" s="186" t="s">
        <v>249</v>
      </c>
    </row>
    <row r="176" spans="2:51" s="11" customFormat="1" ht="22.5" customHeight="1">
      <c r="B176" s="178"/>
      <c r="D176" s="187" t="s">
        <v>387</v>
      </c>
      <c r="E176" s="186" t="s">
        <v>154</v>
      </c>
      <c r="F176" s="188" t="s">
        <v>532</v>
      </c>
      <c r="H176" s="189">
        <v>4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86" t="s">
        <v>387</v>
      </c>
      <c r="AU176" s="186" t="s">
        <v>213</v>
      </c>
      <c r="AV176" s="11" t="s">
        <v>213</v>
      </c>
      <c r="AW176" s="11" t="s">
        <v>169</v>
      </c>
      <c r="AX176" s="11" t="s">
        <v>205</v>
      </c>
      <c r="AY176" s="186" t="s">
        <v>249</v>
      </c>
    </row>
    <row r="177" spans="2:51" s="12" customFormat="1" ht="22.5" customHeight="1">
      <c r="B177" s="190"/>
      <c r="D177" s="171" t="s">
        <v>387</v>
      </c>
      <c r="E177" s="191" t="s">
        <v>154</v>
      </c>
      <c r="F177" s="192" t="s">
        <v>395</v>
      </c>
      <c r="H177" s="193">
        <v>41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8" t="s">
        <v>387</v>
      </c>
      <c r="AU177" s="198" t="s">
        <v>213</v>
      </c>
      <c r="AV177" s="12" t="s">
        <v>269</v>
      </c>
      <c r="AW177" s="12" t="s">
        <v>169</v>
      </c>
      <c r="AX177" s="12" t="s">
        <v>156</v>
      </c>
      <c r="AY177" s="198" t="s">
        <v>249</v>
      </c>
    </row>
    <row r="178" spans="2:65" s="1" customFormat="1" ht="22.5" customHeight="1">
      <c r="B178" s="158"/>
      <c r="C178" s="200" t="s">
        <v>533</v>
      </c>
      <c r="D178" s="200" t="s">
        <v>490</v>
      </c>
      <c r="E178" s="201" t="s">
        <v>534</v>
      </c>
      <c r="F178" s="202" t="s">
        <v>535</v>
      </c>
      <c r="G178" s="203" t="s">
        <v>398</v>
      </c>
      <c r="H178" s="204">
        <v>63</v>
      </c>
      <c r="I178" s="205"/>
      <c r="J178" s="206">
        <f>ROUND(I178*H178,2)</f>
        <v>0</v>
      </c>
      <c r="K178" s="202" t="s">
        <v>154</v>
      </c>
      <c r="L178" s="207"/>
      <c r="M178" s="208" t="s">
        <v>154</v>
      </c>
      <c r="N178" s="209" t="s">
        <v>176</v>
      </c>
      <c r="O178" s="34"/>
      <c r="P178" s="168">
        <f>O178*H178</f>
        <v>0</v>
      </c>
      <c r="Q178" s="168">
        <v>0.002</v>
      </c>
      <c r="R178" s="168">
        <f>Q178*H178</f>
        <v>0.126</v>
      </c>
      <c r="S178" s="168">
        <v>0</v>
      </c>
      <c r="T178" s="169">
        <f>S178*H178</f>
        <v>0</v>
      </c>
      <c r="AR178" s="16" t="s">
        <v>287</v>
      </c>
      <c r="AT178" s="16" t="s">
        <v>490</v>
      </c>
      <c r="AU178" s="16" t="s">
        <v>213</v>
      </c>
      <c r="AY178" s="16" t="s">
        <v>249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16" t="s">
        <v>156</v>
      </c>
      <c r="BK178" s="170">
        <f>ROUND(I178*H178,2)</f>
        <v>0</v>
      </c>
      <c r="BL178" s="16" t="s">
        <v>269</v>
      </c>
      <c r="BM178" s="16" t="s">
        <v>536</v>
      </c>
    </row>
    <row r="179" spans="2:51" s="11" customFormat="1" ht="22.5" customHeight="1">
      <c r="B179" s="178"/>
      <c r="D179" s="187" t="s">
        <v>387</v>
      </c>
      <c r="E179" s="186" t="s">
        <v>154</v>
      </c>
      <c r="F179" s="188" t="s">
        <v>537</v>
      </c>
      <c r="H179" s="189">
        <v>5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86" t="s">
        <v>387</v>
      </c>
      <c r="AU179" s="186" t="s">
        <v>213</v>
      </c>
      <c r="AV179" s="11" t="s">
        <v>213</v>
      </c>
      <c r="AW179" s="11" t="s">
        <v>169</v>
      </c>
      <c r="AX179" s="11" t="s">
        <v>205</v>
      </c>
      <c r="AY179" s="186" t="s">
        <v>249</v>
      </c>
    </row>
    <row r="180" spans="2:51" s="11" customFormat="1" ht="22.5" customHeight="1">
      <c r="B180" s="178"/>
      <c r="D180" s="187" t="s">
        <v>387</v>
      </c>
      <c r="E180" s="186" t="s">
        <v>154</v>
      </c>
      <c r="F180" s="188" t="s">
        <v>538</v>
      </c>
      <c r="H180" s="189">
        <v>14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86" t="s">
        <v>387</v>
      </c>
      <c r="AU180" s="186" t="s">
        <v>213</v>
      </c>
      <c r="AV180" s="11" t="s">
        <v>213</v>
      </c>
      <c r="AW180" s="11" t="s">
        <v>169</v>
      </c>
      <c r="AX180" s="11" t="s">
        <v>205</v>
      </c>
      <c r="AY180" s="186" t="s">
        <v>249</v>
      </c>
    </row>
    <row r="181" spans="2:51" s="11" customFormat="1" ht="22.5" customHeight="1">
      <c r="B181" s="178"/>
      <c r="D181" s="187" t="s">
        <v>387</v>
      </c>
      <c r="E181" s="186" t="s">
        <v>154</v>
      </c>
      <c r="F181" s="188" t="s">
        <v>539</v>
      </c>
      <c r="H181" s="189">
        <v>14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86" t="s">
        <v>387</v>
      </c>
      <c r="AU181" s="186" t="s">
        <v>213</v>
      </c>
      <c r="AV181" s="11" t="s">
        <v>213</v>
      </c>
      <c r="AW181" s="11" t="s">
        <v>169</v>
      </c>
      <c r="AX181" s="11" t="s">
        <v>205</v>
      </c>
      <c r="AY181" s="186" t="s">
        <v>249</v>
      </c>
    </row>
    <row r="182" spans="2:51" s="11" customFormat="1" ht="22.5" customHeight="1">
      <c r="B182" s="178"/>
      <c r="D182" s="187" t="s">
        <v>387</v>
      </c>
      <c r="E182" s="186" t="s">
        <v>154</v>
      </c>
      <c r="F182" s="188" t="s">
        <v>540</v>
      </c>
      <c r="H182" s="189">
        <v>4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86" t="s">
        <v>387</v>
      </c>
      <c r="AU182" s="186" t="s">
        <v>213</v>
      </c>
      <c r="AV182" s="11" t="s">
        <v>213</v>
      </c>
      <c r="AW182" s="11" t="s">
        <v>169</v>
      </c>
      <c r="AX182" s="11" t="s">
        <v>205</v>
      </c>
      <c r="AY182" s="186" t="s">
        <v>249</v>
      </c>
    </row>
    <row r="183" spans="2:51" s="11" customFormat="1" ht="22.5" customHeight="1">
      <c r="B183" s="178"/>
      <c r="D183" s="187" t="s">
        <v>387</v>
      </c>
      <c r="E183" s="186" t="s">
        <v>154</v>
      </c>
      <c r="F183" s="188" t="s">
        <v>541</v>
      </c>
      <c r="H183" s="189">
        <v>4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86" t="s">
        <v>387</v>
      </c>
      <c r="AU183" s="186" t="s">
        <v>213</v>
      </c>
      <c r="AV183" s="11" t="s">
        <v>213</v>
      </c>
      <c r="AW183" s="11" t="s">
        <v>169</v>
      </c>
      <c r="AX183" s="11" t="s">
        <v>205</v>
      </c>
      <c r="AY183" s="186" t="s">
        <v>249</v>
      </c>
    </row>
    <row r="184" spans="2:51" s="11" customFormat="1" ht="22.5" customHeight="1">
      <c r="B184" s="178"/>
      <c r="D184" s="187" t="s">
        <v>387</v>
      </c>
      <c r="E184" s="186" t="s">
        <v>154</v>
      </c>
      <c r="F184" s="188" t="s">
        <v>542</v>
      </c>
      <c r="H184" s="189">
        <v>9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86" t="s">
        <v>387</v>
      </c>
      <c r="AU184" s="186" t="s">
        <v>213</v>
      </c>
      <c r="AV184" s="11" t="s">
        <v>213</v>
      </c>
      <c r="AW184" s="11" t="s">
        <v>169</v>
      </c>
      <c r="AX184" s="11" t="s">
        <v>205</v>
      </c>
      <c r="AY184" s="186" t="s">
        <v>249</v>
      </c>
    </row>
    <row r="185" spans="2:51" s="11" customFormat="1" ht="22.5" customHeight="1">
      <c r="B185" s="178"/>
      <c r="D185" s="187" t="s">
        <v>387</v>
      </c>
      <c r="E185" s="186" t="s">
        <v>154</v>
      </c>
      <c r="F185" s="188" t="s">
        <v>543</v>
      </c>
      <c r="H185" s="189">
        <v>7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86" t="s">
        <v>387</v>
      </c>
      <c r="AU185" s="186" t="s">
        <v>213</v>
      </c>
      <c r="AV185" s="11" t="s">
        <v>213</v>
      </c>
      <c r="AW185" s="11" t="s">
        <v>169</v>
      </c>
      <c r="AX185" s="11" t="s">
        <v>205</v>
      </c>
      <c r="AY185" s="186" t="s">
        <v>249</v>
      </c>
    </row>
    <row r="186" spans="2:51" s="11" customFormat="1" ht="22.5" customHeight="1">
      <c r="B186" s="178"/>
      <c r="D186" s="187" t="s">
        <v>387</v>
      </c>
      <c r="E186" s="186" t="s">
        <v>154</v>
      </c>
      <c r="F186" s="188" t="s">
        <v>544</v>
      </c>
      <c r="H186" s="189">
        <v>6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86" t="s">
        <v>387</v>
      </c>
      <c r="AU186" s="186" t="s">
        <v>213</v>
      </c>
      <c r="AV186" s="11" t="s">
        <v>213</v>
      </c>
      <c r="AW186" s="11" t="s">
        <v>169</v>
      </c>
      <c r="AX186" s="11" t="s">
        <v>205</v>
      </c>
      <c r="AY186" s="186" t="s">
        <v>249</v>
      </c>
    </row>
    <row r="187" spans="2:51" s="12" customFormat="1" ht="22.5" customHeight="1">
      <c r="B187" s="190"/>
      <c r="D187" s="171" t="s">
        <v>387</v>
      </c>
      <c r="E187" s="191" t="s">
        <v>154</v>
      </c>
      <c r="F187" s="192" t="s">
        <v>395</v>
      </c>
      <c r="H187" s="193">
        <v>63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8" t="s">
        <v>387</v>
      </c>
      <c r="AU187" s="198" t="s">
        <v>213</v>
      </c>
      <c r="AV187" s="12" t="s">
        <v>269</v>
      </c>
      <c r="AW187" s="12" t="s">
        <v>169</v>
      </c>
      <c r="AX187" s="12" t="s">
        <v>156</v>
      </c>
      <c r="AY187" s="198" t="s">
        <v>249</v>
      </c>
    </row>
    <row r="188" spans="2:65" s="1" customFormat="1" ht="22.5" customHeight="1">
      <c r="B188" s="158"/>
      <c r="C188" s="159" t="s">
        <v>545</v>
      </c>
      <c r="D188" s="159" t="s">
        <v>252</v>
      </c>
      <c r="E188" s="160" t="s">
        <v>546</v>
      </c>
      <c r="F188" s="161" t="s">
        <v>547</v>
      </c>
      <c r="G188" s="162" t="s">
        <v>255</v>
      </c>
      <c r="H188" s="163">
        <v>1</v>
      </c>
      <c r="I188" s="164"/>
      <c r="J188" s="165">
        <f>ROUND(I188*H188,2)</f>
        <v>0</v>
      </c>
      <c r="K188" s="161" t="s">
        <v>154</v>
      </c>
      <c r="L188" s="33"/>
      <c r="M188" s="166" t="s">
        <v>154</v>
      </c>
      <c r="N188" s="167" t="s">
        <v>176</v>
      </c>
      <c r="O188" s="34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AR188" s="16" t="s">
        <v>269</v>
      </c>
      <c r="AT188" s="16" t="s">
        <v>252</v>
      </c>
      <c r="AU188" s="16" t="s">
        <v>213</v>
      </c>
      <c r="AY188" s="16" t="s">
        <v>249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16" t="s">
        <v>156</v>
      </c>
      <c r="BK188" s="170">
        <f>ROUND(I188*H188,2)</f>
        <v>0</v>
      </c>
      <c r="BL188" s="16" t="s">
        <v>269</v>
      </c>
      <c r="BM188" s="16" t="s">
        <v>548</v>
      </c>
    </row>
    <row r="189" spans="2:47" s="1" customFormat="1" ht="54" customHeight="1">
      <c r="B189" s="33"/>
      <c r="D189" s="171" t="s">
        <v>258</v>
      </c>
      <c r="F189" s="172" t="s">
        <v>549</v>
      </c>
      <c r="I189" s="132"/>
      <c r="L189" s="33"/>
      <c r="M189" s="63"/>
      <c r="N189" s="34"/>
      <c r="O189" s="34"/>
      <c r="P189" s="34"/>
      <c r="Q189" s="34"/>
      <c r="R189" s="34"/>
      <c r="S189" s="34"/>
      <c r="T189" s="64"/>
      <c r="AT189" s="16" t="s">
        <v>258</v>
      </c>
      <c r="AU189" s="16" t="s">
        <v>213</v>
      </c>
    </row>
    <row r="190" spans="2:65" s="1" customFormat="1" ht="22.5" customHeight="1">
      <c r="B190" s="158"/>
      <c r="C190" s="159" t="s">
        <v>550</v>
      </c>
      <c r="D190" s="159" t="s">
        <v>252</v>
      </c>
      <c r="E190" s="160" t="s">
        <v>551</v>
      </c>
      <c r="F190" s="161" t="s">
        <v>552</v>
      </c>
      <c r="G190" s="162" t="s">
        <v>398</v>
      </c>
      <c r="H190" s="163">
        <v>100</v>
      </c>
      <c r="I190" s="164"/>
      <c r="J190" s="165">
        <f>ROUND(I190*H190,2)</f>
        <v>0</v>
      </c>
      <c r="K190" s="161" t="s">
        <v>385</v>
      </c>
      <c r="L190" s="33"/>
      <c r="M190" s="166" t="s">
        <v>154</v>
      </c>
      <c r="N190" s="167" t="s">
        <v>176</v>
      </c>
      <c r="O190" s="34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AR190" s="16" t="s">
        <v>269</v>
      </c>
      <c r="AT190" s="16" t="s">
        <v>252</v>
      </c>
      <c r="AU190" s="16" t="s">
        <v>213</v>
      </c>
      <c r="AY190" s="16" t="s">
        <v>249</v>
      </c>
      <c r="BE190" s="170">
        <f>IF(N190="základní",J190,0)</f>
        <v>0</v>
      </c>
      <c r="BF190" s="170">
        <f>IF(N190="snížená",J190,0)</f>
        <v>0</v>
      </c>
      <c r="BG190" s="170">
        <f>IF(N190="zákl. přenesená",J190,0)</f>
        <v>0</v>
      </c>
      <c r="BH190" s="170">
        <f>IF(N190="sníž. přenesená",J190,0)</f>
        <v>0</v>
      </c>
      <c r="BI190" s="170">
        <f>IF(N190="nulová",J190,0)</f>
        <v>0</v>
      </c>
      <c r="BJ190" s="16" t="s">
        <v>156</v>
      </c>
      <c r="BK190" s="170">
        <f>ROUND(I190*H190,2)</f>
        <v>0</v>
      </c>
      <c r="BL190" s="16" t="s">
        <v>269</v>
      </c>
      <c r="BM190" s="16" t="s">
        <v>553</v>
      </c>
    </row>
    <row r="191" spans="2:51" s="11" customFormat="1" ht="31.5" customHeight="1">
      <c r="B191" s="178"/>
      <c r="D191" s="187" t="s">
        <v>387</v>
      </c>
      <c r="E191" s="186" t="s">
        <v>154</v>
      </c>
      <c r="F191" s="188" t="s">
        <v>554</v>
      </c>
      <c r="H191" s="189">
        <v>100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86" t="s">
        <v>387</v>
      </c>
      <c r="AU191" s="186" t="s">
        <v>213</v>
      </c>
      <c r="AV191" s="11" t="s">
        <v>213</v>
      </c>
      <c r="AW191" s="11" t="s">
        <v>169</v>
      </c>
      <c r="AX191" s="11" t="s">
        <v>156</v>
      </c>
      <c r="AY191" s="186" t="s">
        <v>249</v>
      </c>
    </row>
    <row r="192" spans="2:63" s="10" customFormat="1" ht="29.85" customHeight="1">
      <c r="B192" s="144"/>
      <c r="D192" s="155" t="s">
        <v>204</v>
      </c>
      <c r="E192" s="156" t="s">
        <v>213</v>
      </c>
      <c r="F192" s="156" t="s">
        <v>555</v>
      </c>
      <c r="I192" s="147"/>
      <c r="J192" s="157">
        <f>BK192</f>
        <v>0</v>
      </c>
      <c r="L192" s="144"/>
      <c r="M192" s="149"/>
      <c r="N192" s="150"/>
      <c r="O192" s="150"/>
      <c r="P192" s="151">
        <f>SUM(P193:P202)</f>
        <v>0</v>
      </c>
      <c r="Q192" s="150"/>
      <c r="R192" s="151">
        <f>SUM(R193:R202)</f>
        <v>0.079425</v>
      </c>
      <c r="S192" s="150"/>
      <c r="T192" s="152">
        <f>SUM(T193:T202)</f>
        <v>0</v>
      </c>
      <c r="AR192" s="145" t="s">
        <v>156</v>
      </c>
      <c r="AT192" s="153" t="s">
        <v>204</v>
      </c>
      <c r="AU192" s="153" t="s">
        <v>156</v>
      </c>
      <c r="AY192" s="145" t="s">
        <v>249</v>
      </c>
      <c r="BK192" s="154">
        <f>SUM(BK193:BK202)</f>
        <v>0</v>
      </c>
    </row>
    <row r="193" spans="2:65" s="1" customFormat="1" ht="31.5" customHeight="1">
      <c r="B193" s="158"/>
      <c r="C193" s="159" t="s">
        <v>556</v>
      </c>
      <c r="D193" s="159" t="s">
        <v>252</v>
      </c>
      <c r="E193" s="160" t="s">
        <v>557</v>
      </c>
      <c r="F193" s="161" t="s">
        <v>558</v>
      </c>
      <c r="G193" s="162" t="s">
        <v>391</v>
      </c>
      <c r="H193" s="163">
        <v>15</v>
      </c>
      <c r="I193" s="164"/>
      <c r="J193" s="165">
        <f>ROUND(I193*H193,2)</f>
        <v>0</v>
      </c>
      <c r="K193" s="161" t="s">
        <v>385</v>
      </c>
      <c r="L193" s="33"/>
      <c r="M193" s="166" t="s">
        <v>154</v>
      </c>
      <c r="N193" s="167" t="s">
        <v>176</v>
      </c>
      <c r="O193" s="34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AR193" s="16" t="s">
        <v>269</v>
      </c>
      <c r="AT193" s="16" t="s">
        <v>252</v>
      </c>
      <c r="AU193" s="16" t="s">
        <v>213</v>
      </c>
      <c r="AY193" s="16" t="s">
        <v>249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6" t="s">
        <v>156</v>
      </c>
      <c r="BK193" s="170">
        <f>ROUND(I193*H193,2)</f>
        <v>0</v>
      </c>
      <c r="BL193" s="16" t="s">
        <v>269</v>
      </c>
      <c r="BM193" s="16" t="s">
        <v>559</v>
      </c>
    </row>
    <row r="194" spans="2:51" s="11" customFormat="1" ht="22.5" customHeight="1">
      <c r="B194" s="178"/>
      <c r="D194" s="171" t="s">
        <v>387</v>
      </c>
      <c r="E194" s="179" t="s">
        <v>154</v>
      </c>
      <c r="F194" s="180" t="s">
        <v>560</v>
      </c>
      <c r="H194" s="181">
        <v>15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86" t="s">
        <v>387</v>
      </c>
      <c r="AU194" s="186" t="s">
        <v>213</v>
      </c>
      <c r="AV194" s="11" t="s">
        <v>213</v>
      </c>
      <c r="AW194" s="11" t="s">
        <v>169</v>
      </c>
      <c r="AX194" s="11" t="s">
        <v>156</v>
      </c>
      <c r="AY194" s="186" t="s">
        <v>249</v>
      </c>
    </row>
    <row r="195" spans="2:65" s="1" customFormat="1" ht="31.5" customHeight="1">
      <c r="B195" s="158"/>
      <c r="C195" s="159" t="s">
        <v>561</v>
      </c>
      <c r="D195" s="159" t="s">
        <v>252</v>
      </c>
      <c r="E195" s="160" t="s">
        <v>562</v>
      </c>
      <c r="F195" s="161" t="s">
        <v>563</v>
      </c>
      <c r="G195" s="162" t="s">
        <v>384</v>
      </c>
      <c r="H195" s="163">
        <v>85</v>
      </c>
      <c r="I195" s="164"/>
      <c r="J195" s="165">
        <f>ROUND(I195*H195,2)</f>
        <v>0</v>
      </c>
      <c r="K195" s="161" t="s">
        <v>385</v>
      </c>
      <c r="L195" s="33"/>
      <c r="M195" s="166" t="s">
        <v>154</v>
      </c>
      <c r="N195" s="167" t="s">
        <v>176</v>
      </c>
      <c r="O195" s="34"/>
      <c r="P195" s="168">
        <f>O195*H195</f>
        <v>0</v>
      </c>
      <c r="Q195" s="168">
        <v>0.00031</v>
      </c>
      <c r="R195" s="168">
        <f>Q195*H195</f>
        <v>0.02635</v>
      </c>
      <c r="S195" s="168">
        <v>0</v>
      </c>
      <c r="T195" s="169">
        <f>S195*H195</f>
        <v>0</v>
      </c>
      <c r="AR195" s="16" t="s">
        <v>269</v>
      </c>
      <c r="AT195" s="16" t="s">
        <v>252</v>
      </c>
      <c r="AU195" s="16" t="s">
        <v>213</v>
      </c>
      <c r="AY195" s="16" t="s">
        <v>249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6" t="s">
        <v>156</v>
      </c>
      <c r="BK195" s="170">
        <f>ROUND(I195*H195,2)</f>
        <v>0</v>
      </c>
      <c r="BL195" s="16" t="s">
        <v>269</v>
      </c>
      <c r="BM195" s="16" t="s">
        <v>564</v>
      </c>
    </row>
    <row r="196" spans="2:51" s="11" customFormat="1" ht="22.5" customHeight="1">
      <c r="B196" s="178"/>
      <c r="D196" s="171" t="s">
        <v>387</v>
      </c>
      <c r="E196" s="179" t="s">
        <v>154</v>
      </c>
      <c r="F196" s="180" t="s">
        <v>565</v>
      </c>
      <c r="H196" s="181">
        <v>85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86" t="s">
        <v>387</v>
      </c>
      <c r="AU196" s="186" t="s">
        <v>213</v>
      </c>
      <c r="AV196" s="11" t="s">
        <v>213</v>
      </c>
      <c r="AW196" s="11" t="s">
        <v>169</v>
      </c>
      <c r="AX196" s="11" t="s">
        <v>156</v>
      </c>
      <c r="AY196" s="186" t="s">
        <v>249</v>
      </c>
    </row>
    <row r="197" spans="2:65" s="1" customFormat="1" ht="22.5" customHeight="1">
      <c r="B197" s="158"/>
      <c r="C197" s="200" t="s">
        <v>566</v>
      </c>
      <c r="D197" s="200" t="s">
        <v>490</v>
      </c>
      <c r="E197" s="201" t="s">
        <v>567</v>
      </c>
      <c r="F197" s="202" t="s">
        <v>568</v>
      </c>
      <c r="G197" s="203" t="s">
        <v>384</v>
      </c>
      <c r="H197" s="204">
        <v>110.5</v>
      </c>
      <c r="I197" s="205"/>
      <c r="J197" s="206">
        <f>ROUND(I197*H197,2)</f>
        <v>0</v>
      </c>
      <c r="K197" s="202" t="s">
        <v>154</v>
      </c>
      <c r="L197" s="207"/>
      <c r="M197" s="208" t="s">
        <v>154</v>
      </c>
      <c r="N197" s="209" t="s">
        <v>176</v>
      </c>
      <c r="O197" s="34"/>
      <c r="P197" s="168">
        <f>O197*H197</f>
        <v>0</v>
      </c>
      <c r="Q197" s="168">
        <v>0.00015</v>
      </c>
      <c r="R197" s="168">
        <f>Q197*H197</f>
        <v>0.016575</v>
      </c>
      <c r="S197" s="168">
        <v>0</v>
      </c>
      <c r="T197" s="169">
        <f>S197*H197</f>
        <v>0</v>
      </c>
      <c r="AR197" s="16" t="s">
        <v>287</v>
      </c>
      <c r="AT197" s="16" t="s">
        <v>490</v>
      </c>
      <c r="AU197" s="16" t="s">
        <v>213</v>
      </c>
      <c r="AY197" s="16" t="s">
        <v>249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6" t="s">
        <v>156</v>
      </c>
      <c r="BK197" s="170">
        <f>ROUND(I197*H197,2)</f>
        <v>0</v>
      </c>
      <c r="BL197" s="16" t="s">
        <v>269</v>
      </c>
      <c r="BM197" s="16" t="s">
        <v>569</v>
      </c>
    </row>
    <row r="198" spans="2:51" s="11" customFormat="1" ht="22.5" customHeight="1">
      <c r="B198" s="178"/>
      <c r="D198" s="171" t="s">
        <v>387</v>
      </c>
      <c r="E198" s="179" t="s">
        <v>154</v>
      </c>
      <c r="F198" s="180" t="s">
        <v>570</v>
      </c>
      <c r="H198" s="181">
        <v>110.5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86" t="s">
        <v>387</v>
      </c>
      <c r="AU198" s="186" t="s">
        <v>213</v>
      </c>
      <c r="AV198" s="11" t="s">
        <v>213</v>
      </c>
      <c r="AW198" s="11" t="s">
        <v>169</v>
      </c>
      <c r="AX198" s="11" t="s">
        <v>156</v>
      </c>
      <c r="AY198" s="186" t="s">
        <v>249</v>
      </c>
    </row>
    <row r="199" spans="2:65" s="1" customFormat="1" ht="22.5" customHeight="1">
      <c r="B199" s="158"/>
      <c r="C199" s="159" t="s">
        <v>571</v>
      </c>
      <c r="D199" s="159" t="s">
        <v>252</v>
      </c>
      <c r="E199" s="160" t="s">
        <v>572</v>
      </c>
      <c r="F199" s="161" t="s">
        <v>573</v>
      </c>
      <c r="G199" s="162" t="s">
        <v>574</v>
      </c>
      <c r="H199" s="163">
        <v>50</v>
      </c>
      <c r="I199" s="164"/>
      <c r="J199" s="165">
        <f>ROUND(I199*H199,2)</f>
        <v>0</v>
      </c>
      <c r="K199" s="161" t="s">
        <v>385</v>
      </c>
      <c r="L199" s="33"/>
      <c r="M199" s="166" t="s">
        <v>154</v>
      </c>
      <c r="N199" s="167" t="s">
        <v>176</v>
      </c>
      <c r="O199" s="34"/>
      <c r="P199" s="168">
        <f>O199*H199</f>
        <v>0</v>
      </c>
      <c r="Q199" s="168">
        <v>0.00073</v>
      </c>
      <c r="R199" s="168">
        <f>Q199*H199</f>
        <v>0.0365</v>
      </c>
      <c r="S199" s="168">
        <v>0</v>
      </c>
      <c r="T199" s="169">
        <f>S199*H199</f>
        <v>0</v>
      </c>
      <c r="AR199" s="16" t="s">
        <v>269</v>
      </c>
      <c r="AT199" s="16" t="s">
        <v>252</v>
      </c>
      <c r="AU199" s="16" t="s">
        <v>213</v>
      </c>
      <c r="AY199" s="16" t="s">
        <v>249</v>
      </c>
      <c r="BE199" s="170">
        <f>IF(N199="základní",J199,0)</f>
        <v>0</v>
      </c>
      <c r="BF199" s="170">
        <f>IF(N199="snížená",J199,0)</f>
        <v>0</v>
      </c>
      <c r="BG199" s="170">
        <f>IF(N199="zákl. přenesená",J199,0)</f>
        <v>0</v>
      </c>
      <c r="BH199" s="170">
        <f>IF(N199="sníž. přenesená",J199,0)</f>
        <v>0</v>
      </c>
      <c r="BI199" s="170">
        <f>IF(N199="nulová",J199,0)</f>
        <v>0</v>
      </c>
      <c r="BJ199" s="16" t="s">
        <v>156</v>
      </c>
      <c r="BK199" s="170">
        <f>ROUND(I199*H199,2)</f>
        <v>0</v>
      </c>
      <c r="BL199" s="16" t="s">
        <v>269</v>
      </c>
      <c r="BM199" s="16" t="s">
        <v>575</v>
      </c>
    </row>
    <row r="200" spans="2:51" s="11" customFormat="1" ht="22.5" customHeight="1">
      <c r="B200" s="178"/>
      <c r="D200" s="171" t="s">
        <v>387</v>
      </c>
      <c r="E200" s="179" t="s">
        <v>154</v>
      </c>
      <c r="F200" s="180" t="s">
        <v>576</v>
      </c>
      <c r="H200" s="181">
        <v>50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86" t="s">
        <v>387</v>
      </c>
      <c r="AU200" s="186" t="s">
        <v>213</v>
      </c>
      <c r="AV200" s="11" t="s">
        <v>213</v>
      </c>
      <c r="AW200" s="11" t="s">
        <v>169</v>
      </c>
      <c r="AX200" s="11" t="s">
        <v>156</v>
      </c>
      <c r="AY200" s="186" t="s">
        <v>249</v>
      </c>
    </row>
    <row r="201" spans="2:65" s="1" customFormat="1" ht="22.5" customHeight="1">
      <c r="B201" s="158"/>
      <c r="C201" s="159" t="s">
        <v>577</v>
      </c>
      <c r="D201" s="159" t="s">
        <v>252</v>
      </c>
      <c r="E201" s="160" t="s">
        <v>578</v>
      </c>
      <c r="F201" s="161" t="s">
        <v>579</v>
      </c>
      <c r="G201" s="162" t="s">
        <v>391</v>
      </c>
      <c r="H201" s="163">
        <v>6.084</v>
      </c>
      <c r="I201" s="164"/>
      <c r="J201" s="165">
        <f>ROUND(I201*H201,2)</f>
        <v>0</v>
      </c>
      <c r="K201" s="161" t="s">
        <v>385</v>
      </c>
      <c r="L201" s="33"/>
      <c r="M201" s="166" t="s">
        <v>154</v>
      </c>
      <c r="N201" s="167" t="s">
        <v>176</v>
      </c>
      <c r="O201" s="34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AR201" s="16" t="s">
        <v>269</v>
      </c>
      <c r="AT201" s="16" t="s">
        <v>252</v>
      </c>
      <c r="AU201" s="16" t="s">
        <v>213</v>
      </c>
      <c r="AY201" s="16" t="s">
        <v>249</v>
      </c>
      <c r="BE201" s="170">
        <f>IF(N201="základní",J201,0)</f>
        <v>0</v>
      </c>
      <c r="BF201" s="170">
        <f>IF(N201="snížená",J201,0)</f>
        <v>0</v>
      </c>
      <c r="BG201" s="170">
        <f>IF(N201="zákl. přenesená",J201,0)</f>
        <v>0</v>
      </c>
      <c r="BH201" s="170">
        <f>IF(N201="sníž. přenesená",J201,0)</f>
        <v>0</v>
      </c>
      <c r="BI201" s="170">
        <f>IF(N201="nulová",J201,0)</f>
        <v>0</v>
      </c>
      <c r="BJ201" s="16" t="s">
        <v>156</v>
      </c>
      <c r="BK201" s="170">
        <f>ROUND(I201*H201,2)</f>
        <v>0</v>
      </c>
      <c r="BL201" s="16" t="s">
        <v>269</v>
      </c>
      <c r="BM201" s="16" t="s">
        <v>580</v>
      </c>
    </row>
    <row r="202" spans="2:51" s="11" customFormat="1" ht="31.5" customHeight="1">
      <c r="B202" s="178"/>
      <c r="D202" s="187" t="s">
        <v>387</v>
      </c>
      <c r="E202" s="186" t="s">
        <v>154</v>
      </c>
      <c r="F202" s="188" t="s">
        <v>581</v>
      </c>
      <c r="H202" s="189">
        <v>6.084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86" t="s">
        <v>387</v>
      </c>
      <c r="AU202" s="186" t="s">
        <v>213</v>
      </c>
      <c r="AV202" s="11" t="s">
        <v>213</v>
      </c>
      <c r="AW202" s="11" t="s">
        <v>169</v>
      </c>
      <c r="AX202" s="11" t="s">
        <v>156</v>
      </c>
      <c r="AY202" s="186" t="s">
        <v>249</v>
      </c>
    </row>
    <row r="203" spans="2:63" s="10" customFormat="1" ht="29.85" customHeight="1">
      <c r="B203" s="144"/>
      <c r="D203" s="155" t="s">
        <v>204</v>
      </c>
      <c r="E203" s="156" t="s">
        <v>264</v>
      </c>
      <c r="F203" s="156" t="s">
        <v>582</v>
      </c>
      <c r="I203" s="147"/>
      <c r="J203" s="157">
        <f>BK203</f>
        <v>0</v>
      </c>
      <c r="L203" s="144"/>
      <c r="M203" s="149"/>
      <c r="N203" s="150"/>
      <c r="O203" s="150"/>
      <c r="P203" s="151">
        <f>SUM(P204:P225)</f>
        <v>0</v>
      </c>
      <c r="Q203" s="150"/>
      <c r="R203" s="151">
        <f>SUM(R204:R225)</f>
        <v>1.1361784000000001</v>
      </c>
      <c r="S203" s="150"/>
      <c r="T203" s="152">
        <f>SUM(T204:T225)</f>
        <v>0</v>
      </c>
      <c r="AR203" s="145" t="s">
        <v>156</v>
      </c>
      <c r="AT203" s="153" t="s">
        <v>204</v>
      </c>
      <c r="AU203" s="153" t="s">
        <v>156</v>
      </c>
      <c r="AY203" s="145" t="s">
        <v>249</v>
      </c>
      <c r="BK203" s="154">
        <f>SUM(BK204:BK225)</f>
        <v>0</v>
      </c>
    </row>
    <row r="204" spans="2:65" s="1" customFormat="1" ht="22.5" customHeight="1">
      <c r="B204" s="158"/>
      <c r="C204" s="159" t="s">
        <v>583</v>
      </c>
      <c r="D204" s="159" t="s">
        <v>252</v>
      </c>
      <c r="E204" s="160" t="s">
        <v>584</v>
      </c>
      <c r="F204" s="161" t="s">
        <v>585</v>
      </c>
      <c r="G204" s="162" t="s">
        <v>391</v>
      </c>
      <c r="H204" s="163">
        <v>2.25</v>
      </c>
      <c r="I204" s="164"/>
      <c r="J204" s="165">
        <f>ROUND(I204*H204,2)</f>
        <v>0</v>
      </c>
      <c r="K204" s="161" t="s">
        <v>154</v>
      </c>
      <c r="L204" s="33"/>
      <c r="M204" s="166" t="s">
        <v>154</v>
      </c>
      <c r="N204" s="167" t="s">
        <v>176</v>
      </c>
      <c r="O204" s="34"/>
      <c r="P204" s="168">
        <f>O204*H204</f>
        <v>0</v>
      </c>
      <c r="Q204" s="168">
        <v>0.36038</v>
      </c>
      <c r="R204" s="168">
        <f>Q204*H204</f>
        <v>0.810855</v>
      </c>
      <c r="S204" s="168">
        <v>0</v>
      </c>
      <c r="T204" s="169">
        <f>S204*H204</f>
        <v>0</v>
      </c>
      <c r="AR204" s="16" t="s">
        <v>269</v>
      </c>
      <c r="AT204" s="16" t="s">
        <v>252</v>
      </c>
      <c r="AU204" s="16" t="s">
        <v>213</v>
      </c>
      <c r="AY204" s="16" t="s">
        <v>249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6" t="s">
        <v>156</v>
      </c>
      <c r="BK204" s="170">
        <f>ROUND(I204*H204,2)</f>
        <v>0</v>
      </c>
      <c r="BL204" s="16" t="s">
        <v>269</v>
      </c>
      <c r="BM204" s="16" t="s">
        <v>586</v>
      </c>
    </row>
    <row r="205" spans="2:47" s="1" customFormat="1" ht="78" customHeight="1">
      <c r="B205" s="33"/>
      <c r="D205" s="187" t="s">
        <v>258</v>
      </c>
      <c r="F205" s="199" t="s">
        <v>587</v>
      </c>
      <c r="I205" s="132"/>
      <c r="L205" s="33"/>
      <c r="M205" s="63"/>
      <c r="N205" s="34"/>
      <c r="O205" s="34"/>
      <c r="P205" s="34"/>
      <c r="Q205" s="34"/>
      <c r="R205" s="34"/>
      <c r="S205" s="34"/>
      <c r="T205" s="64"/>
      <c r="AT205" s="16" t="s">
        <v>258</v>
      </c>
      <c r="AU205" s="16" t="s">
        <v>213</v>
      </c>
    </row>
    <row r="206" spans="2:51" s="11" customFormat="1" ht="22.5" customHeight="1">
      <c r="B206" s="178"/>
      <c r="D206" s="171" t="s">
        <v>387</v>
      </c>
      <c r="E206" s="179" t="s">
        <v>154</v>
      </c>
      <c r="F206" s="180" t="s">
        <v>588</v>
      </c>
      <c r="H206" s="181">
        <v>2.25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86" t="s">
        <v>387</v>
      </c>
      <c r="AU206" s="186" t="s">
        <v>213</v>
      </c>
      <c r="AV206" s="11" t="s">
        <v>213</v>
      </c>
      <c r="AW206" s="11" t="s">
        <v>169</v>
      </c>
      <c r="AX206" s="11" t="s">
        <v>156</v>
      </c>
      <c r="AY206" s="186" t="s">
        <v>249</v>
      </c>
    </row>
    <row r="207" spans="2:65" s="1" customFormat="1" ht="22.5" customHeight="1">
      <c r="B207" s="158"/>
      <c r="C207" s="159" t="s">
        <v>589</v>
      </c>
      <c r="D207" s="159" t="s">
        <v>252</v>
      </c>
      <c r="E207" s="160" t="s">
        <v>590</v>
      </c>
      <c r="F207" s="161" t="s">
        <v>591</v>
      </c>
      <c r="G207" s="162" t="s">
        <v>384</v>
      </c>
      <c r="H207" s="163">
        <v>2</v>
      </c>
      <c r="I207" s="164"/>
      <c r="J207" s="165">
        <f>ROUND(I207*H207,2)</f>
        <v>0</v>
      </c>
      <c r="K207" s="161" t="s">
        <v>154</v>
      </c>
      <c r="L207" s="33"/>
      <c r="M207" s="166" t="s">
        <v>154</v>
      </c>
      <c r="N207" s="167" t="s">
        <v>176</v>
      </c>
      <c r="O207" s="34"/>
      <c r="P207" s="168">
        <f>O207*H207</f>
        <v>0</v>
      </c>
      <c r="Q207" s="168">
        <v>0.06</v>
      </c>
      <c r="R207" s="168">
        <f>Q207*H207</f>
        <v>0.12</v>
      </c>
      <c r="S207" s="168">
        <v>0</v>
      </c>
      <c r="T207" s="169">
        <f>S207*H207</f>
        <v>0</v>
      </c>
      <c r="AR207" s="16" t="s">
        <v>269</v>
      </c>
      <c r="AT207" s="16" t="s">
        <v>252</v>
      </c>
      <c r="AU207" s="16" t="s">
        <v>213</v>
      </c>
      <c r="AY207" s="16" t="s">
        <v>249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6" t="s">
        <v>156</v>
      </c>
      <c r="BK207" s="170">
        <f>ROUND(I207*H207,2)</f>
        <v>0</v>
      </c>
      <c r="BL207" s="16" t="s">
        <v>269</v>
      </c>
      <c r="BM207" s="16" t="s">
        <v>592</v>
      </c>
    </row>
    <row r="208" spans="2:51" s="11" customFormat="1" ht="22.5" customHeight="1">
      <c r="B208" s="178"/>
      <c r="D208" s="171" t="s">
        <v>387</v>
      </c>
      <c r="E208" s="179" t="s">
        <v>154</v>
      </c>
      <c r="F208" s="180" t="s">
        <v>593</v>
      </c>
      <c r="H208" s="181">
        <v>2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86" t="s">
        <v>387</v>
      </c>
      <c r="AU208" s="186" t="s">
        <v>213</v>
      </c>
      <c r="AV208" s="11" t="s">
        <v>213</v>
      </c>
      <c r="AW208" s="11" t="s">
        <v>169</v>
      </c>
      <c r="AX208" s="11" t="s">
        <v>156</v>
      </c>
      <c r="AY208" s="186" t="s">
        <v>249</v>
      </c>
    </row>
    <row r="209" spans="2:65" s="1" customFormat="1" ht="22.5" customHeight="1">
      <c r="B209" s="158"/>
      <c r="C209" s="159" t="s">
        <v>594</v>
      </c>
      <c r="D209" s="159" t="s">
        <v>252</v>
      </c>
      <c r="E209" s="160" t="s">
        <v>595</v>
      </c>
      <c r="F209" s="161" t="s">
        <v>596</v>
      </c>
      <c r="G209" s="162" t="s">
        <v>391</v>
      </c>
      <c r="H209" s="163">
        <v>4</v>
      </c>
      <c r="I209" s="164"/>
      <c r="J209" s="165">
        <f>ROUND(I209*H209,2)</f>
        <v>0</v>
      </c>
      <c r="K209" s="161" t="s">
        <v>385</v>
      </c>
      <c r="L209" s="33"/>
      <c r="M209" s="166" t="s">
        <v>154</v>
      </c>
      <c r="N209" s="167" t="s">
        <v>176</v>
      </c>
      <c r="O209" s="34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AR209" s="16" t="s">
        <v>269</v>
      </c>
      <c r="AT209" s="16" t="s">
        <v>252</v>
      </c>
      <c r="AU209" s="16" t="s">
        <v>213</v>
      </c>
      <c r="AY209" s="16" t="s">
        <v>249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6" t="s">
        <v>156</v>
      </c>
      <c r="BK209" s="170">
        <f>ROUND(I209*H209,2)</f>
        <v>0</v>
      </c>
      <c r="BL209" s="16" t="s">
        <v>269</v>
      </c>
      <c r="BM209" s="16" t="s">
        <v>597</v>
      </c>
    </row>
    <row r="210" spans="2:51" s="11" customFormat="1" ht="22.5" customHeight="1">
      <c r="B210" s="178"/>
      <c r="D210" s="187" t="s">
        <v>387</v>
      </c>
      <c r="E210" s="186" t="s">
        <v>154</v>
      </c>
      <c r="F210" s="188" t="s">
        <v>598</v>
      </c>
      <c r="H210" s="189">
        <v>3.76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86" t="s">
        <v>387</v>
      </c>
      <c r="AU210" s="186" t="s">
        <v>213</v>
      </c>
      <c r="AV210" s="11" t="s">
        <v>213</v>
      </c>
      <c r="AW210" s="11" t="s">
        <v>169</v>
      </c>
      <c r="AX210" s="11" t="s">
        <v>205</v>
      </c>
      <c r="AY210" s="186" t="s">
        <v>249</v>
      </c>
    </row>
    <row r="211" spans="2:51" s="11" customFormat="1" ht="22.5" customHeight="1">
      <c r="B211" s="178"/>
      <c r="D211" s="187" t="s">
        <v>387</v>
      </c>
      <c r="E211" s="186" t="s">
        <v>154</v>
      </c>
      <c r="F211" s="188" t="s">
        <v>599</v>
      </c>
      <c r="H211" s="189">
        <v>0.24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86" t="s">
        <v>387</v>
      </c>
      <c r="AU211" s="186" t="s">
        <v>213</v>
      </c>
      <c r="AV211" s="11" t="s">
        <v>213</v>
      </c>
      <c r="AW211" s="11" t="s">
        <v>169</v>
      </c>
      <c r="AX211" s="11" t="s">
        <v>205</v>
      </c>
      <c r="AY211" s="186" t="s">
        <v>249</v>
      </c>
    </row>
    <row r="212" spans="2:51" s="12" customFormat="1" ht="22.5" customHeight="1">
      <c r="B212" s="190"/>
      <c r="D212" s="171" t="s">
        <v>387</v>
      </c>
      <c r="E212" s="191" t="s">
        <v>154</v>
      </c>
      <c r="F212" s="192" t="s">
        <v>395</v>
      </c>
      <c r="H212" s="193">
        <v>4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8" t="s">
        <v>387</v>
      </c>
      <c r="AU212" s="198" t="s">
        <v>213</v>
      </c>
      <c r="AV212" s="12" t="s">
        <v>269</v>
      </c>
      <c r="AW212" s="12" t="s">
        <v>169</v>
      </c>
      <c r="AX212" s="12" t="s">
        <v>156</v>
      </c>
      <c r="AY212" s="198" t="s">
        <v>249</v>
      </c>
    </row>
    <row r="213" spans="2:65" s="1" customFormat="1" ht="22.5" customHeight="1">
      <c r="B213" s="158"/>
      <c r="C213" s="159" t="s">
        <v>600</v>
      </c>
      <c r="D213" s="159" t="s">
        <v>252</v>
      </c>
      <c r="E213" s="160" t="s">
        <v>601</v>
      </c>
      <c r="F213" s="161" t="s">
        <v>602</v>
      </c>
      <c r="G213" s="162" t="s">
        <v>384</v>
      </c>
      <c r="H213" s="163">
        <v>10</v>
      </c>
      <c r="I213" s="164"/>
      <c r="J213" s="165">
        <f>ROUND(I213*H213,2)</f>
        <v>0</v>
      </c>
      <c r="K213" s="161" t="s">
        <v>385</v>
      </c>
      <c r="L213" s="33"/>
      <c r="M213" s="166" t="s">
        <v>154</v>
      </c>
      <c r="N213" s="167" t="s">
        <v>176</v>
      </c>
      <c r="O213" s="34"/>
      <c r="P213" s="168">
        <f>O213*H213</f>
        <v>0</v>
      </c>
      <c r="Q213" s="168">
        <v>0.00765</v>
      </c>
      <c r="R213" s="168">
        <f>Q213*H213</f>
        <v>0.0765</v>
      </c>
      <c r="S213" s="168">
        <v>0</v>
      </c>
      <c r="T213" s="169">
        <f>S213*H213</f>
        <v>0</v>
      </c>
      <c r="AR213" s="16" t="s">
        <v>269</v>
      </c>
      <c r="AT213" s="16" t="s">
        <v>252</v>
      </c>
      <c r="AU213" s="16" t="s">
        <v>213</v>
      </c>
      <c r="AY213" s="16" t="s">
        <v>249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6" t="s">
        <v>156</v>
      </c>
      <c r="BK213" s="170">
        <f>ROUND(I213*H213,2)</f>
        <v>0</v>
      </c>
      <c r="BL213" s="16" t="s">
        <v>269</v>
      </c>
      <c r="BM213" s="16" t="s">
        <v>603</v>
      </c>
    </row>
    <row r="214" spans="2:51" s="11" customFormat="1" ht="22.5" customHeight="1">
      <c r="B214" s="178"/>
      <c r="D214" s="187" t="s">
        <v>387</v>
      </c>
      <c r="E214" s="186" t="s">
        <v>154</v>
      </c>
      <c r="F214" s="188" t="s">
        <v>604</v>
      </c>
      <c r="H214" s="189">
        <v>4.7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86" t="s">
        <v>387</v>
      </c>
      <c r="AU214" s="186" t="s">
        <v>213</v>
      </c>
      <c r="AV214" s="11" t="s">
        <v>213</v>
      </c>
      <c r="AW214" s="11" t="s">
        <v>169</v>
      </c>
      <c r="AX214" s="11" t="s">
        <v>205</v>
      </c>
      <c r="AY214" s="186" t="s">
        <v>249</v>
      </c>
    </row>
    <row r="215" spans="2:51" s="11" customFormat="1" ht="31.5" customHeight="1">
      <c r="B215" s="178"/>
      <c r="D215" s="187" t="s">
        <v>387</v>
      </c>
      <c r="E215" s="186" t="s">
        <v>154</v>
      </c>
      <c r="F215" s="188" t="s">
        <v>605</v>
      </c>
      <c r="H215" s="189">
        <v>4.8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86" t="s">
        <v>387</v>
      </c>
      <c r="AU215" s="186" t="s">
        <v>213</v>
      </c>
      <c r="AV215" s="11" t="s">
        <v>213</v>
      </c>
      <c r="AW215" s="11" t="s">
        <v>169</v>
      </c>
      <c r="AX215" s="11" t="s">
        <v>205</v>
      </c>
      <c r="AY215" s="186" t="s">
        <v>249</v>
      </c>
    </row>
    <row r="216" spans="2:51" s="11" customFormat="1" ht="22.5" customHeight="1">
      <c r="B216" s="178"/>
      <c r="D216" s="187" t="s">
        <v>387</v>
      </c>
      <c r="E216" s="186" t="s">
        <v>154</v>
      </c>
      <c r="F216" s="188" t="s">
        <v>606</v>
      </c>
      <c r="H216" s="189">
        <v>0.5</v>
      </c>
      <c r="I216" s="182"/>
      <c r="L216" s="178"/>
      <c r="M216" s="183"/>
      <c r="N216" s="184"/>
      <c r="O216" s="184"/>
      <c r="P216" s="184"/>
      <c r="Q216" s="184"/>
      <c r="R216" s="184"/>
      <c r="S216" s="184"/>
      <c r="T216" s="185"/>
      <c r="AT216" s="186" t="s">
        <v>387</v>
      </c>
      <c r="AU216" s="186" t="s">
        <v>213</v>
      </c>
      <c r="AV216" s="11" t="s">
        <v>213</v>
      </c>
      <c r="AW216" s="11" t="s">
        <v>169</v>
      </c>
      <c r="AX216" s="11" t="s">
        <v>205</v>
      </c>
      <c r="AY216" s="186" t="s">
        <v>249</v>
      </c>
    </row>
    <row r="217" spans="2:51" s="12" customFormat="1" ht="22.5" customHeight="1">
      <c r="B217" s="190"/>
      <c r="D217" s="171" t="s">
        <v>387</v>
      </c>
      <c r="E217" s="191" t="s">
        <v>154</v>
      </c>
      <c r="F217" s="192" t="s">
        <v>395</v>
      </c>
      <c r="H217" s="193">
        <v>10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8" t="s">
        <v>387</v>
      </c>
      <c r="AU217" s="198" t="s">
        <v>213</v>
      </c>
      <c r="AV217" s="12" t="s">
        <v>269</v>
      </c>
      <c r="AW217" s="12" t="s">
        <v>169</v>
      </c>
      <c r="AX217" s="12" t="s">
        <v>156</v>
      </c>
      <c r="AY217" s="198" t="s">
        <v>249</v>
      </c>
    </row>
    <row r="218" spans="2:65" s="1" customFormat="1" ht="22.5" customHeight="1">
      <c r="B218" s="158"/>
      <c r="C218" s="159" t="s">
        <v>607</v>
      </c>
      <c r="D218" s="159" t="s">
        <v>252</v>
      </c>
      <c r="E218" s="160" t="s">
        <v>608</v>
      </c>
      <c r="F218" s="161" t="s">
        <v>609</v>
      </c>
      <c r="G218" s="162" t="s">
        <v>384</v>
      </c>
      <c r="H218" s="163">
        <v>5</v>
      </c>
      <c r="I218" s="164"/>
      <c r="J218" s="165">
        <f>ROUND(I218*H218,2)</f>
        <v>0</v>
      </c>
      <c r="K218" s="161" t="s">
        <v>385</v>
      </c>
      <c r="L218" s="33"/>
      <c r="M218" s="166" t="s">
        <v>154</v>
      </c>
      <c r="N218" s="167" t="s">
        <v>176</v>
      </c>
      <c r="O218" s="34"/>
      <c r="P218" s="168">
        <f>O218*H218</f>
        <v>0</v>
      </c>
      <c r="Q218" s="168">
        <v>0.00086</v>
      </c>
      <c r="R218" s="168">
        <f>Q218*H218</f>
        <v>0.0043</v>
      </c>
      <c r="S218" s="168">
        <v>0</v>
      </c>
      <c r="T218" s="169">
        <f>S218*H218</f>
        <v>0</v>
      </c>
      <c r="AR218" s="16" t="s">
        <v>269</v>
      </c>
      <c r="AT218" s="16" t="s">
        <v>252</v>
      </c>
      <c r="AU218" s="16" t="s">
        <v>213</v>
      </c>
      <c r="AY218" s="16" t="s">
        <v>249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6" t="s">
        <v>156</v>
      </c>
      <c r="BK218" s="170">
        <f>ROUND(I218*H218,2)</f>
        <v>0</v>
      </c>
      <c r="BL218" s="16" t="s">
        <v>269</v>
      </c>
      <c r="BM218" s="16" t="s">
        <v>610</v>
      </c>
    </row>
    <row r="219" spans="2:65" s="1" customFormat="1" ht="22.5" customHeight="1">
      <c r="B219" s="158"/>
      <c r="C219" s="159" t="s">
        <v>611</v>
      </c>
      <c r="D219" s="159" t="s">
        <v>252</v>
      </c>
      <c r="E219" s="160" t="s">
        <v>612</v>
      </c>
      <c r="F219" s="161" t="s">
        <v>613</v>
      </c>
      <c r="G219" s="162" t="s">
        <v>614</v>
      </c>
      <c r="H219" s="163">
        <v>0.035</v>
      </c>
      <c r="I219" s="164"/>
      <c r="J219" s="165">
        <f>ROUND(I219*H219,2)</f>
        <v>0</v>
      </c>
      <c r="K219" s="161" t="s">
        <v>385</v>
      </c>
      <c r="L219" s="33"/>
      <c r="M219" s="166" t="s">
        <v>154</v>
      </c>
      <c r="N219" s="167" t="s">
        <v>176</v>
      </c>
      <c r="O219" s="34"/>
      <c r="P219" s="168">
        <f>O219*H219</f>
        <v>0</v>
      </c>
      <c r="Q219" s="168">
        <v>1.05631</v>
      </c>
      <c r="R219" s="168">
        <f>Q219*H219</f>
        <v>0.036970850000000006</v>
      </c>
      <c r="S219" s="168">
        <v>0</v>
      </c>
      <c r="T219" s="169">
        <f>S219*H219</f>
        <v>0</v>
      </c>
      <c r="AR219" s="16" t="s">
        <v>269</v>
      </c>
      <c r="AT219" s="16" t="s">
        <v>252</v>
      </c>
      <c r="AU219" s="16" t="s">
        <v>213</v>
      </c>
      <c r="AY219" s="16" t="s">
        <v>249</v>
      </c>
      <c r="BE219" s="170">
        <f>IF(N219="základní",J219,0)</f>
        <v>0</v>
      </c>
      <c r="BF219" s="170">
        <f>IF(N219="snížená",J219,0)</f>
        <v>0</v>
      </c>
      <c r="BG219" s="170">
        <f>IF(N219="zákl. přenesená",J219,0)</f>
        <v>0</v>
      </c>
      <c r="BH219" s="170">
        <f>IF(N219="sníž. přenesená",J219,0)</f>
        <v>0</v>
      </c>
      <c r="BI219" s="170">
        <f>IF(N219="nulová",J219,0)</f>
        <v>0</v>
      </c>
      <c r="BJ219" s="16" t="s">
        <v>156</v>
      </c>
      <c r="BK219" s="170">
        <f>ROUND(I219*H219,2)</f>
        <v>0</v>
      </c>
      <c r="BL219" s="16" t="s">
        <v>269</v>
      </c>
      <c r="BM219" s="16" t="s">
        <v>615</v>
      </c>
    </row>
    <row r="220" spans="2:51" s="11" customFormat="1" ht="31.5" customHeight="1">
      <c r="B220" s="178"/>
      <c r="D220" s="171" t="s">
        <v>387</v>
      </c>
      <c r="E220" s="179" t="s">
        <v>154</v>
      </c>
      <c r="F220" s="180" t="s">
        <v>616</v>
      </c>
      <c r="H220" s="181">
        <v>0.035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86" t="s">
        <v>387</v>
      </c>
      <c r="AU220" s="186" t="s">
        <v>213</v>
      </c>
      <c r="AV220" s="11" t="s">
        <v>213</v>
      </c>
      <c r="AW220" s="11" t="s">
        <v>169</v>
      </c>
      <c r="AX220" s="11" t="s">
        <v>156</v>
      </c>
      <c r="AY220" s="186" t="s">
        <v>249</v>
      </c>
    </row>
    <row r="221" spans="2:65" s="1" customFormat="1" ht="22.5" customHeight="1">
      <c r="B221" s="158"/>
      <c r="C221" s="159" t="s">
        <v>617</v>
      </c>
      <c r="D221" s="159" t="s">
        <v>252</v>
      </c>
      <c r="E221" s="160" t="s">
        <v>618</v>
      </c>
      <c r="F221" s="161" t="s">
        <v>619</v>
      </c>
      <c r="G221" s="162" t="s">
        <v>614</v>
      </c>
      <c r="H221" s="163">
        <v>0.085</v>
      </c>
      <c r="I221" s="164"/>
      <c r="J221" s="165">
        <f>ROUND(I221*H221,2)</f>
        <v>0</v>
      </c>
      <c r="K221" s="161" t="s">
        <v>385</v>
      </c>
      <c r="L221" s="33"/>
      <c r="M221" s="166" t="s">
        <v>154</v>
      </c>
      <c r="N221" s="167" t="s">
        <v>176</v>
      </c>
      <c r="O221" s="34"/>
      <c r="P221" s="168">
        <f>O221*H221</f>
        <v>0</v>
      </c>
      <c r="Q221" s="168">
        <v>1.03003</v>
      </c>
      <c r="R221" s="168">
        <f>Q221*H221</f>
        <v>0.08755255</v>
      </c>
      <c r="S221" s="168">
        <v>0</v>
      </c>
      <c r="T221" s="169">
        <f>S221*H221</f>
        <v>0</v>
      </c>
      <c r="AR221" s="16" t="s">
        <v>269</v>
      </c>
      <c r="AT221" s="16" t="s">
        <v>252</v>
      </c>
      <c r="AU221" s="16" t="s">
        <v>213</v>
      </c>
      <c r="AY221" s="16" t="s">
        <v>249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6" t="s">
        <v>156</v>
      </c>
      <c r="BK221" s="170">
        <f>ROUND(I221*H221,2)</f>
        <v>0</v>
      </c>
      <c r="BL221" s="16" t="s">
        <v>269</v>
      </c>
      <c r="BM221" s="16" t="s">
        <v>620</v>
      </c>
    </row>
    <row r="222" spans="2:51" s="11" customFormat="1" ht="31.5" customHeight="1">
      <c r="B222" s="178"/>
      <c r="D222" s="171" t="s">
        <v>387</v>
      </c>
      <c r="E222" s="179" t="s">
        <v>154</v>
      </c>
      <c r="F222" s="180" t="s">
        <v>621</v>
      </c>
      <c r="H222" s="181">
        <v>0.085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86" t="s">
        <v>387</v>
      </c>
      <c r="AU222" s="186" t="s">
        <v>213</v>
      </c>
      <c r="AV222" s="11" t="s">
        <v>213</v>
      </c>
      <c r="AW222" s="11" t="s">
        <v>169</v>
      </c>
      <c r="AX222" s="11" t="s">
        <v>156</v>
      </c>
      <c r="AY222" s="186" t="s">
        <v>249</v>
      </c>
    </row>
    <row r="223" spans="2:65" s="1" customFormat="1" ht="22.5" customHeight="1">
      <c r="B223" s="158"/>
      <c r="C223" s="159" t="s">
        <v>622</v>
      </c>
      <c r="D223" s="159" t="s">
        <v>252</v>
      </c>
      <c r="E223" s="160" t="s">
        <v>623</v>
      </c>
      <c r="F223" s="161" t="s">
        <v>624</v>
      </c>
      <c r="G223" s="162" t="s">
        <v>574</v>
      </c>
      <c r="H223" s="163">
        <v>64</v>
      </c>
      <c r="I223" s="164"/>
      <c r="J223" s="165">
        <f>ROUND(I223*H223,2)</f>
        <v>0</v>
      </c>
      <c r="K223" s="161" t="s">
        <v>154</v>
      </c>
      <c r="L223" s="33"/>
      <c r="M223" s="166" t="s">
        <v>154</v>
      </c>
      <c r="N223" s="167" t="s">
        <v>176</v>
      </c>
      <c r="O223" s="34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AR223" s="16" t="s">
        <v>269</v>
      </c>
      <c r="AT223" s="16" t="s">
        <v>252</v>
      </c>
      <c r="AU223" s="16" t="s">
        <v>213</v>
      </c>
      <c r="AY223" s="16" t="s">
        <v>249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156</v>
      </c>
      <c r="BK223" s="170">
        <f>ROUND(I223*H223,2)</f>
        <v>0</v>
      </c>
      <c r="BL223" s="16" t="s">
        <v>269</v>
      </c>
      <c r="BM223" s="16" t="s">
        <v>625</v>
      </c>
    </row>
    <row r="224" spans="2:47" s="1" customFormat="1" ht="54" customHeight="1">
      <c r="B224" s="33"/>
      <c r="D224" s="187" t="s">
        <v>258</v>
      </c>
      <c r="F224" s="199" t="s">
        <v>626</v>
      </c>
      <c r="I224" s="132"/>
      <c r="L224" s="33"/>
      <c r="M224" s="63"/>
      <c r="N224" s="34"/>
      <c r="O224" s="34"/>
      <c r="P224" s="34"/>
      <c r="Q224" s="34"/>
      <c r="R224" s="34"/>
      <c r="S224" s="34"/>
      <c r="T224" s="64"/>
      <c r="AT224" s="16" t="s">
        <v>258</v>
      </c>
      <c r="AU224" s="16" t="s">
        <v>213</v>
      </c>
    </row>
    <row r="225" spans="2:51" s="11" customFormat="1" ht="22.5" customHeight="1">
      <c r="B225" s="178"/>
      <c r="D225" s="187" t="s">
        <v>387</v>
      </c>
      <c r="E225" s="186" t="s">
        <v>154</v>
      </c>
      <c r="F225" s="188" t="s">
        <v>627</v>
      </c>
      <c r="H225" s="189">
        <v>64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86" t="s">
        <v>387</v>
      </c>
      <c r="AU225" s="186" t="s">
        <v>213</v>
      </c>
      <c r="AV225" s="11" t="s">
        <v>213</v>
      </c>
      <c r="AW225" s="11" t="s">
        <v>169</v>
      </c>
      <c r="AX225" s="11" t="s">
        <v>156</v>
      </c>
      <c r="AY225" s="186" t="s">
        <v>249</v>
      </c>
    </row>
    <row r="226" spans="2:63" s="10" customFormat="1" ht="29.85" customHeight="1">
      <c r="B226" s="144"/>
      <c r="D226" s="155" t="s">
        <v>204</v>
      </c>
      <c r="E226" s="156" t="s">
        <v>269</v>
      </c>
      <c r="F226" s="156" t="s">
        <v>628</v>
      </c>
      <c r="I226" s="147"/>
      <c r="J226" s="157">
        <f>BK226</f>
        <v>0</v>
      </c>
      <c r="L226" s="144"/>
      <c r="M226" s="149"/>
      <c r="N226" s="150"/>
      <c r="O226" s="150"/>
      <c r="P226" s="151">
        <f>SUM(P227:P236)</f>
        <v>0</v>
      </c>
      <c r="Q226" s="150"/>
      <c r="R226" s="151">
        <f>SUM(R227:R236)</f>
        <v>1039.26336</v>
      </c>
      <c r="S226" s="150"/>
      <c r="T226" s="152">
        <f>SUM(T227:T236)</f>
        <v>0</v>
      </c>
      <c r="AR226" s="145" t="s">
        <v>156</v>
      </c>
      <c r="AT226" s="153" t="s">
        <v>204</v>
      </c>
      <c r="AU226" s="153" t="s">
        <v>156</v>
      </c>
      <c r="AY226" s="145" t="s">
        <v>249</v>
      </c>
      <c r="BK226" s="154">
        <f>SUM(BK227:BK236)</f>
        <v>0</v>
      </c>
    </row>
    <row r="227" spans="2:65" s="1" customFormat="1" ht="22.5" customHeight="1">
      <c r="B227" s="158"/>
      <c r="C227" s="159" t="s">
        <v>629</v>
      </c>
      <c r="D227" s="159" t="s">
        <v>252</v>
      </c>
      <c r="E227" s="160" t="s">
        <v>630</v>
      </c>
      <c r="F227" s="161" t="s">
        <v>631</v>
      </c>
      <c r="G227" s="162" t="s">
        <v>384</v>
      </c>
      <c r="H227" s="163">
        <v>394</v>
      </c>
      <c r="I227" s="164"/>
      <c r="J227" s="165">
        <f>ROUND(I227*H227,2)</f>
        <v>0</v>
      </c>
      <c r="K227" s="161" t="s">
        <v>154</v>
      </c>
      <c r="L227" s="33"/>
      <c r="M227" s="166" t="s">
        <v>154</v>
      </c>
      <c r="N227" s="167" t="s">
        <v>176</v>
      </c>
      <c r="O227" s="34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AR227" s="16" t="s">
        <v>269</v>
      </c>
      <c r="AT227" s="16" t="s">
        <v>252</v>
      </c>
      <c r="AU227" s="16" t="s">
        <v>213</v>
      </c>
      <c r="AY227" s="16" t="s">
        <v>249</v>
      </c>
      <c r="BE227" s="170">
        <f>IF(N227="základní",J227,0)</f>
        <v>0</v>
      </c>
      <c r="BF227" s="170">
        <f>IF(N227="snížená",J227,0)</f>
        <v>0</v>
      </c>
      <c r="BG227" s="170">
        <f>IF(N227="zákl. přenesená",J227,0)</f>
        <v>0</v>
      </c>
      <c r="BH227" s="170">
        <f>IF(N227="sníž. přenesená",J227,0)</f>
        <v>0</v>
      </c>
      <c r="BI227" s="170">
        <f>IF(N227="nulová",J227,0)</f>
        <v>0</v>
      </c>
      <c r="BJ227" s="16" t="s">
        <v>156</v>
      </c>
      <c r="BK227" s="170">
        <f>ROUND(I227*H227,2)</f>
        <v>0</v>
      </c>
      <c r="BL227" s="16" t="s">
        <v>269</v>
      </c>
      <c r="BM227" s="16" t="s">
        <v>632</v>
      </c>
    </row>
    <row r="228" spans="2:51" s="11" customFormat="1" ht="22.5" customHeight="1">
      <c r="B228" s="178"/>
      <c r="D228" s="171" t="s">
        <v>387</v>
      </c>
      <c r="E228" s="179" t="s">
        <v>154</v>
      </c>
      <c r="F228" s="180" t="s">
        <v>633</v>
      </c>
      <c r="H228" s="181">
        <v>394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86" t="s">
        <v>387</v>
      </c>
      <c r="AU228" s="186" t="s">
        <v>213</v>
      </c>
      <c r="AV228" s="11" t="s">
        <v>213</v>
      </c>
      <c r="AW228" s="11" t="s">
        <v>169</v>
      </c>
      <c r="AX228" s="11" t="s">
        <v>156</v>
      </c>
      <c r="AY228" s="186" t="s">
        <v>249</v>
      </c>
    </row>
    <row r="229" spans="2:65" s="1" customFormat="1" ht="22.5" customHeight="1">
      <c r="B229" s="158"/>
      <c r="C229" s="159" t="s">
        <v>634</v>
      </c>
      <c r="D229" s="159" t="s">
        <v>252</v>
      </c>
      <c r="E229" s="160" t="s">
        <v>635</v>
      </c>
      <c r="F229" s="161" t="s">
        <v>636</v>
      </c>
      <c r="G229" s="162" t="s">
        <v>391</v>
      </c>
      <c r="H229" s="163">
        <v>372</v>
      </c>
      <c r="I229" s="164"/>
      <c r="J229" s="165">
        <f>ROUND(I229*H229,2)</f>
        <v>0</v>
      </c>
      <c r="K229" s="161" t="s">
        <v>385</v>
      </c>
      <c r="L229" s="33"/>
      <c r="M229" s="166" t="s">
        <v>154</v>
      </c>
      <c r="N229" s="167" t="s">
        <v>176</v>
      </c>
      <c r="O229" s="34"/>
      <c r="P229" s="168">
        <f>O229*H229</f>
        <v>0</v>
      </c>
      <c r="Q229" s="168">
        <v>2.13408</v>
      </c>
      <c r="R229" s="168">
        <f>Q229*H229</f>
        <v>793.87776</v>
      </c>
      <c r="S229" s="168">
        <v>0</v>
      </c>
      <c r="T229" s="169">
        <f>S229*H229</f>
        <v>0</v>
      </c>
      <c r="AR229" s="16" t="s">
        <v>269</v>
      </c>
      <c r="AT229" s="16" t="s">
        <v>252</v>
      </c>
      <c r="AU229" s="16" t="s">
        <v>213</v>
      </c>
      <c r="AY229" s="16" t="s">
        <v>249</v>
      </c>
      <c r="BE229" s="170">
        <f>IF(N229="základní",J229,0)</f>
        <v>0</v>
      </c>
      <c r="BF229" s="170">
        <f>IF(N229="snížená",J229,0)</f>
        <v>0</v>
      </c>
      <c r="BG229" s="170">
        <f>IF(N229="zákl. přenesená",J229,0)</f>
        <v>0</v>
      </c>
      <c r="BH229" s="170">
        <f>IF(N229="sníž. přenesená",J229,0)</f>
        <v>0</v>
      </c>
      <c r="BI229" s="170">
        <f>IF(N229="nulová",J229,0)</f>
        <v>0</v>
      </c>
      <c r="BJ229" s="16" t="s">
        <v>156</v>
      </c>
      <c r="BK229" s="170">
        <f>ROUND(I229*H229,2)</f>
        <v>0</v>
      </c>
      <c r="BL229" s="16" t="s">
        <v>269</v>
      </c>
      <c r="BM229" s="16" t="s">
        <v>637</v>
      </c>
    </row>
    <row r="230" spans="2:51" s="11" customFormat="1" ht="22.5" customHeight="1">
      <c r="B230" s="178"/>
      <c r="D230" s="171" t="s">
        <v>387</v>
      </c>
      <c r="E230" s="179" t="s">
        <v>154</v>
      </c>
      <c r="F230" s="180" t="s">
        <v>638</v>
      </c>
      <c r="H230" s="181">
        <v>372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86" t="s">
        <v>387</v>
      </c>
      <c r="AU230" s="186" t="s">
        <v>213</v>
      </c>
      <c r="AV230" s="11" t="s">
        <v>213</v>
      </c>
      <c r="AW230" s="11" t="s">
        <v>169</v>
      </c>
      <c r="AX230" s="11" t="s">
        <v>156</v>
      </c>
      <c r="AY230" s="186" t="s">
        <v>249</v>
      </c>
    </row>
    <row r="231" spans="2:65" s="1" customFormat="1" ht="22.5" customHeight="1">
      <c r="B231" s="158"/>
      <c r="C231" s="159" t="s">
        <v>639</v>
      </c>
      <c r="D231" s="159" t="s">
        <v>252</v>
      </c>
      <c r="E231" s="160" t="s">
        <v>640</v>
      </c>
      <c r="F231" s="161" t="s">
        <v>641</v>
      </c>
      <c r="G231" s="162" t="s">
        <v>384</v>
      </c>
      <c r="H231" s="163">
        <v>597</v>
      </c>
      <c r="I231" s="164"/>
      <c r="J231" s="165">
        <f>ROUND(I231*H231,2)</f>
        <v>0</v>
      </c>
      <c r="K231" s="161" t="s">
        <v>385</v>
      </c>
      <c r="L231" s="33"/>
      <c r="M231" s="166" t="s">
        <v>154</v>
      </c>
      <c r="N231" s="167" t="s">
        <v>176</v>
      </c>
      <c r="O231" s="34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AR231" s="16" t="s">
        <v>269</v>
      </c>
      <c r="AT231" s="16" t="s">
        <v>252</v>
      </c>
      <c r="AU231" s="16" t="s">
        <v>213</v>
      </c>
      <c r="AY231" s="16" t="s">
        <v>249</v>
      </c>
      <c r="BE231" s="170">
        <f>IF(N231="základní",J231,0)</f>
        <v>0</v>
      </c>
      <c r="BF231" s="170">
        <f>IF(N231="snížená",J231,0)</f>
        <v>0</v>
      </c>
      <c r="BG231" s="170">
        <f>IF(N231="zákl. přenesená",J231,0)</f>
        <v>0</v>
      </c>
      <c r="BH231" s="170">
        <f>IF(N231="sníž. přenesená",J231,0)</f>
        <v>0</v>
      </c>
      <c r="BI231" s="170">
        <f>IF(N231="nulová",J231,0)</f>
        <v>0</v>
      </c>
      <c r="BJ231" s="16" t="s">
        <v>156</v>
      </c>
      <c r="BK231" s="170">
        <f>ROUND(I231*H231,2)</f>
        <v>0</v>
      </c>
      <c r="BL231" s="16" t="s">
        <v>269</v>
      </c>
      <c r="BM231" s="16" t="s">
        <v>642</v>
      </c>
    </row>
    <row r="232" spans="2:51" s="11" customFormat="1" ht="22.5" customHeight="1">
      <c r="B232" s="178"/>
      <c r="D232" s="171" t="s">
        <v>387</v>
      </c>
      <c r="E232" s="179" t="s">
        <v>154</v>
      </c>
      <c r="F232" s="180" t="s">
        <v>643</v>
      </c>
      <c r="H232" s="181">
        <v>597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86" t="s">
        <v>387</v>
      </c>
      <c r="AU232" s="186" t="s">
        <v>213</v>
      </c>
      <c r="AV232" s="11" t="s">
        <v>213</v>
      </c>
      <c r="AW232" s="11" t="s">
        <v>169</v>
      </c>
      <c r="AX232" s="11" t="s">
        <v>156</v>
      </c>
      <c r="AY232" s="186" t="s">
        <v>249</v>
      </c>
    </row>
    <row r="233" spans="2:65" s="1" customFormat="1" ht="22.5" customHeight="1">
      <c r="B233" s="158"/>
      <c r="C233" s="159" t="s">
        <v>644</v>
      </c>
      <c r="D233" s="159" t="s">
        <v>252</v>
      </c>
      <c r="E233" s="160" t="s">
        <v>645</v>
      </c>
      <c r="F233" s="161" t="s">
        <v>646</v>
      </c>
      <c r="G233" s="162" t="s">
        <v>384</v>
      </c>
      <c r="H233" s="163">
        <v>394</v>
      </c>
      <c r="I233" s="164"/>
      <c r="J233" s="165">
        <f>ROUND(I233*H233,2)</f>
        <v>0</v>
      </c>
      <c r="K233" s="161" t="s">
        <v>154</v>
      </c>
      <c r="L233" s="33"/>
      <c r="M233" s="166" t="s">
        <v>154</v>
      </c>
      <c r="N233" s="167" t="s">
        <v>176</v>
      </c>
      <c r="O233" s="34"/>
      <c r="P233" s="168">
        <f>O233*H233</f>
        <v>0</v>
      </c>
      <c r="Q233" s="168">
        <v>0.6</v>
      </c>
      <c r="R233" s="168">
        <f>Q233*H233</f>
        <v>236.39999999999998</v>
      </c>
      <c r="S233" s="168">
        <v>0</v>
      </c>
      <c r="T233" s="169">
        <f>S233*H233</f>
        <v>0</v>
      </c>
      <c r="AR233" s="16" t="s">
        <v>269</v>
      </c>
      <c r="AT233" s="16" t="s">
        <v>252</v>
      </c>
      <c r="AU233" s="16" t="s">
        <v>213</v>
      </c>
      <c r="AY233" s="16" t="s">
        <v>249</v>
      </c>
      <c r="BE233" s="170">
        <f>IF(N233="základní",J233,0)</f>
        <v>0</v>
      </c>
      <c r="BF233" s="170">
        <f>IF(N233="snížená",J233,0)</f>
        <v>0</v>
      </c>
      <c r="BG233" s="170">
        <f>IF(N233="zákl. přenesená",J233,0)</f>
        <v>0</v>
      </c>
      <c r="BH233" s="170">
        <f>IF(N233="sníž. přenesená",J233,0)</f>
        <v>0</v>
      </c>
      <c r="BI233" s="170">
        <f>IF(N233="nulová",J233,0)</f>
        <v>0</v>
      </c>
      <c r="BJ233" s="16" t="s">
        <v>156</v>
      </c>
      <c r="BK233" s="170">
        <f>ROUND(I233*H233,2)</f>
        <v>0</v>
      </c>
      <c r="BL233" s="16" t="s">
        <v>269</v>
      </c>
      <c r="BM233" s="16" t="s">
        <v>647</v>
      </c>
    </row>
    <row r="234" spans="2:51" s="11" customFormat="1" ht="22.5" customHeight="1">
      <c r="B234" s="178"/>
      <c r="D234" s="171" t="s">
        <v>387</v>
      </c>
      <c r="E234" s="179" t="s">
        <v>154</v>
      </c>
      <c r="F234" s="180" t="s">
        <v>633</v>
      </c>
      <c r="H234" s="181">
        <v>394</v>
      </c>
      <c r="I234" s="182"/>
      <c r="L234" s="178"/>
      <c r="M234" s="183"/>
      <c r="N234" s="184"/>
      <c r="O234" s="184"/>
      <c r="P234" s="184"/>
      <c r="Q234" s="184"/>
      <c r="R234" s="184"/>
      <c r="S234" s="184"/>
      <c r="T234" s="185"/>
      <c r="AT234" s="186" t="s">
        <v>387</v>
      </c>
      <c r="AU234" s="186" t="s">
        <v>213</v>
      </c>
      <c r="AV234" s="11" t="s">
        <v>213</v>
      </c>
      <c r="AW234" s="11" t="s">
        <v>169</v>
      </c>
      <c r="AX234" s="11" t="s">
        <v>156</v>
      </c>
      <c r="AY234" s="186" t="s">
        <v>249</v>
      </c>
    </row>
    <row r="235" spans="2:65" s="1" customFormat="1" ht="22.5" customHeight="1">
      <c r="B235" s="158"/>
      <c r="C235" s="159" t="s">
        <v>648</v>
      </c>
      <c r="D235" s="159" t="s">
        <v>252</v>
      </c>
      <c r="E235" s="160" t="s">
        <v>649</v>
      </c>
      <c r="F235" s="161" t="s">
        <v>650</v>
      </c>
      <c r="G235" s="162" t="s">
        <v>391</v>
      </c>
      <c r="H235" s="163">
        <v>4.5</v>
      </c>
      <c r="I235" s="164"/>
      <c r="J235" s="165">
        <f>ROUND(I235*H235,2)</f>
        <v>0</v>
      </c>
      <c r="K235" s="161" t="s">
        <v>385</v>
      </c>
      <c r="L235" s="33"/>
      <c r="M235" s="166" t="s">
        <v>154</v>
      </c>
      <c r="N235" s="167" t="s">
        <v>176</v>
      </c>
      <c r="O235" s="34"/>
      <c r="P235" s="168">
        <f>O235*H235</f>
        <v>0</v>
      </c>
      <c r="Q235" s="168">
        <v>1.9968</v>
      </c>
      <c r="R235" s="168">
        <f>Q235*H235</f>
        <v>8.9856</v>
      </c>
      <c r="S235" s="168">
        <v>0</v>
      </c>
      <c r="T235" s="169">
        <f>S235*H235</f>
        <v>0</v>
      </c>
      <c r="AR235" s="16" t="s">
        <v>269</v>
      </c>
      <c r="AT235" s="16" t="s">
        <v>252</v>
      </c>
      <c r="AU235" s="16" t="s">
        <v>213</v>
      </c>
      <c r="AY235" s="16" t="s">
        <v>249</v>
      </c>
      <c r="BE235" s="170">
        <f>IF(N235="základní",J235,0)</f>
        <v>0</v>
      </c>
      <c r="BF235" s="170">
        <f>IF(N235="snížená",J235,0)</f>
        <v>0</v>
      </c>
      <c r="BG235" s="170">
        <f>IF(N235="zákl. přenesená",J235,0)</f>
        <v>0</v>
      </c>
      <c r="BH235" s="170">
        <f>IF(N235="sníž. přenesená",J235,0)</f>
        <v>0</v>
      </c>
      <c r="BI235" s="170">
        <f>IF(N235="nulová",J235,0)</f>
        <v>0</v>
      </c>
      <c r="BJ235" s="16" t="s">
        <v>156</v>
      </c>
      <c r="BK235" s="170">
        <f>ROUND(I235*H235,2)</f>
        <v>0</v>
      </c>
      <c r="BL235" s="16" t="s">
        <v>269</v>
      </c>
      <c r="BM235" s="16" t="s">
        <v>651</v>
      </c>
    </row>
    <row r="236" spans="2:51" s="11" customFormat="1" ht="31.5" customHeight="1">
      <c r="B236" s="178"/>
      <c r="D236" s="187" t="s">
        <v>387</v>
      </c>
      <c r="E236" s="186" t="s">
        <v>154</v>
      </c>
      <c r="F236" s="188" t="s">
        <v>652</v>
      </c>
      <c r="H236" s="189">
        <v>4.5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86" t="s">
        <v>387</v>
      </c>
      <c r="AU236" s="186" t="s">
        <v>213</v>
      </c>
      <c r="AV236" s="11" t="s">
        <v>213</v>
      </c>
      <c r="AW236" s="11" t="s">
        <v>169</v>
      </c>
      <c r="AX236" s="11" t="s">
        <v>156</v>
      </c>
      <c r="AY236" s="186" t="s">
        <v>249</v>
      </c>
    </row>
    <row r="237" spans="2:63" s="10" customFormat="1" ht="29.85" customHeight="1">
      <c r="B237" s="144"/>
      <c r="D237" s="155" t="s">
        <v>204</v>
      </c>
      <c r="E237" s="156" t="s">
        <v>292</v>
      </c>
      <c r="F237" s="156" t="s">
        <v>653</v>
      </c>
      <c r="I237" s="147"/>
      <c r="J237" s="157">
        <f>BK237</f>
        <v>0</v>
      </c>
      <c r="L237" s="144"/>
      <c r="M237" s="149"/>
      <c r="N237" s="150"/>
      <c r="O237" s="150"/>
      <c r="P237" s="151">
        <f>SUM(P238:P255)</f>
        <v>0</v>
      </c>
      <c r="Q237" s="150"/>
      <c r="R237" s="151">
        <f>SUM(R238:R255)</f>
        <v>0.47737500000000005</v>
      </c>
      <c r="S237" s="150"/>
      <c r="T237" s="152">
        <f>SUM(T238:T255)</f>
        <v>0.16</v>
      </c>
      <c r="AR237" s="145" t="s">
        <v>156</v>
      </c>
      <c r="AT237" s="153" t="s">
        <v>204</v>
      </c>
      <c r="AU237" s="153" t="s">
        <v>156</v>
      </c>
      <c r="AY237" s="145" t="s">
        <v>249</v>
      </c>
      <c r="BK237" s="154">
        <f>SUM(BK238:BK255)</f>
        <v>0</v>
      </c>
    </row>
    <row r="238" spans="2:65" s="1" customFormat="1" ht="22.5" customHeight="1">
      <c r="B238" s="158"/>
      <c r="C238" s="159" t="s">
        <v>654</v>
      </c>
      <c r="D238" s="159" t="s">
        <v>252</v>
      </c>
      <c r="E238" s="160" t="s">
        <v>655</v>
      </c>
      <c r="F238" s="161" t="s">
        <v>656</v>
      </c>
      <c r="G238" s="162" t="s">
        <v>384</v>
      </c>
      <c r="H238" s="163">
        <v>30</v>
      </c>
      <c r="I238" s="164"/>
      <c r="J238" s="165">
        <f>ROUND(I238*H238,2)</f>
        <v>0</v>
      </c>
      <c r="K238" s="161" t="s">
        <v>657</v>
      </c>
      <c r="L238" s="33"/>
      <c r="M238" s="166" t="s">
        <v>154</v>
      </c>
      <c r="N238" s="167" t="s">
        <v>176</v>
      </c>
      <c r="O238" s="34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AR238" s="16" t="s">
        <v>269</v>
      </c>
      <c r="AT238" s="16" t="s">
        <v>252</v>
      </c>
      <c r="AU238" s="16" t="s">
        <v>213</v>
      </c>
      <c r="AY238" s="16" t="s">
        <v>249</v>
      </c>
      <c r="BE238" s="170">
        <f>IF(N238="základní",J238,0)</f>
        <v>0</v>
      </c>
      <c r="BF238" s="170">
        <f>IF(N238="snížená",J238,0)</f>
        <v>0</v>
      </c>
      <c r="BG238" s="170">
        <f>IF(N238="zákl. přenesená",J238,0)</f>
        <v>0</v>
      </c>
      <c r="BH238" s="170">
        <f>IF(N238="sníž. přenesená",J238,0)</f>
        <v>0</v>
      </c>
      <c r="BI238" s="170">
        <f>IF(N238="nulová",J238,0)</f>
        <v>0</v>
      </c>
      <c r="BJ238" s="16" t="s">
        <v>156</v>
      </c>
      <c r="BK238" s="170">
        <f>ROUND(I238*H238,2)</f>
        <v>0</v>
      </c>
      <c r="BL238" s="16" t="s">
        <v>269</v>
      </c>
      <c r="BM238" s="16" t="s">
        <v>658</v>
      </c>
    </row>
    <row r="239" spans="2:47" s="1" customFormat="1" ht="30" customHeight="1">
      <c r="B239" s="33"/>
      <c r="D239" s="187" t="s">
        <v>258</v>
      </c>
      <c r="F239" s="199" t="s">
        <v>659</v>
      </c>
      <c r="I239" s="132"/>
      <c r="L239" s="33"/>
      <c r="M239" s="63"/>
      <c r="N239" s="34"/>
      <c r="O239" s="34"/>
      <c r="P239" s="34"/>
      <c r="Q239" s="34"/>
      <c r="R239" s="34"/>
      <c r="S239" s="34"/>
      <c r="T239" s="64"/>
      <c r="AT239" s="16" t="s">
        <v>258</v>
      </c>
      <c r="AU239" s="16" t="s">
        <v>213</v>
      </c>
    </row>
    <row r="240" spans="2:51" s="11" customFormat="1" ht="22.5" customHeight="1">
      <c r="B240" s="178"/>
      <c r="D240" s="171" t="s">
        <v>387</v>
      </c>
      <c r="E240" s="179" t="s">
        <v>154</v>
      </c>
      <c r="F240" s="180" t="s">
        <v>660</v>
      </c>
      <c r="H240" s="181">
        <v>30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86" t="s">
        <v>387</v>
      </c>
      <c r="AU240" s="186" t="s">
        <v>213</v>
      </c>
      <c r="AV240" s="11" t="s">
        <v>213</v>
      </c>
      <c r="AW240" s="11" t="s">
        <v>169</v>
      </c>
      <c r="AX240" s="11" t="s">
        <v>156</v>
      </c>
      <c r="AY240" s="186" t="s">
        <v>249</v>
      </c>
    </row>
    <row r="241" spans="2:65" s="1" customFormat="1" ht="22.5" customHeight="1">
      <c r="B241" s="158"/>
      <c r="C241" s="159" t="s">
        <v>661</v>
      </c>
      <c r="D241" s="159" t="s">
        <v>252</v>
      </c>
      <c r="E241" s="160" t="s">
        <v>662</v>
      </c>
      <c r="F241" s="161" t="s">
        <v>663</v>
      </c>
      <c r="G241" s="162" t="s">
        <v>255</v>
      </c>
      <c r="H241" s="163">
        <v>1</v>
      </c>
      <c r="I241" s="164"/>
      <c r="J241" s="165">
        <f>ROUND(I241*H241,2)</f>
        <v>0</v>
      </c>
      <c r="K241" s="161" t="s">
        <v>154</v>
      </c>
      <c r="L241" s="33"/>
      <c r="M241" s="166" t="s">
        <v>154</v>
      </c>
      <c r="N241" s="167" t="s">
        <v>176</v>
      </c>
      <c r="O241" s="34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AR241" s="16" t="s">
        <v>269</v>
      </c>
      <c r="AT241" s="16" t="s">
        <v>252</v>
      </c>
      <c r="AU241" s="16" t="s">
        <v>213</v>
      </c>
      <c r="AY241" s="16" t="s">
        <v>249</v>
      </c>
      <c r="BE241" s="170">
        <f>IF(N241="základní",J241,0)</f>
        <v>0</v>
      </c>
      <c r="BF241" s="170">
        <f>IF(N241="snížená",J241,0)</f>
        <v>0</v>
      </c>
      <c r="BG241" s="170">
        <f>IF(N241="zákl. přenesená",J241,0)</f>
        <v>0</v>
      </c>
      <c r="BH241" s="170">
        <f>IF(N241="sníž. přenesená",J241,0)</f>
        <v>0</v>
      </c>
      <c r="BI241" s="170">
        <f>IF(N241="nulová",J241,0)</f>
        <v>0</v>
      </c>
      <c r="BJ241" s="16" t="s">
        <v>156</v>
      </c>
      <c r="BK241" s="170">
        <f>ROUND(I241*H241,2)</f>
        <v>0</v>
      </c>
      <c r="BL241" s="16" t="s">
        <v>269</v>
      </c>
      <c r="BM241" s="16" t="s">
        <v>664</v>
      </c>
    </row>
    <row r="242" spans="2:47" s="1" customFormat="1" ht="42" customHeight="1">
      <c r="B242" s="33"/>
      <c r="D242" s="171" t="s">
        <v>258</v>
      </c>
      <c r="F242" s="172" t="s">
        <v>665</v>
      </c>
      <c r="I242" s="132"/>
      <c r="L242" s="33"/>
      <c r="M242" s="63"/>
      <c r="N242" s="34"/>
      <c r="O242" s="34"/>
      <c r="P242" s="34"/>
      <c r="Q242" s="34"/>
      <c r="R242" s="34"/>
      <c r="S242" s="34"/>
      <c r="T242" s="64"/>
      <c r="AT242" s="16" t="s">
        <v>258</v>
      </c>
      <c r="AU242" s="16" t="s">
        <v>213</v>
      </c>
    </row>
    <row r="243" spans="2:65" s="1" customFormat="1" ht="22.5" customHeight="1">
      <c r="B243" s="158"/>
      <c r="C243" s="159" t="s">
        <v>666</v>
      </c>
      <c r="D243" s="159" t="s">
        <v>252</v>
      </c>
      <c r="E243" s="160" t="s">
        <v>667</v>
      </c>
      <c r="F243" s="161" t="s">
        <v>668</v>
      </c>
      <c r="G243" s="162" t="s">
        <v>398</v>
      </c>
      <c r="H243" s="163">
        <v>36</v>
      </c>
      <c r="I243" s="164"/>
      <c r="J243" s="165">
        <f>ROUND(I243*H243,2)</f>
        <v>0</v>
      </c>
      <c r="K243" s="161" t="s">
        <v>385</v>
      </c>
      <c r="L243" s="33"/>
      <c r="M243" s="166" t="s">
        <v>154</v>
      </c>
      <c r="N243" s="167" t="s">
        <v>176</v>
      </c>
      <c r="O243" s="34"/>
      <c r="P243" s="168">
        <f>O243*H243</f>
        <v>0</v>
      </c>
      <c r="Q243" s="168">
        <v>0.00015</v>
      </c>
      <c r="R243" s="168">
        <f>Q243*H243</f>
        <v>0.005399999999999999</v>
      </c>
      <c r="S243" s="168">
        <v>0</v>
      </c>
      <c r="T243" s="169">
        <f>S243*H243</f>
        <v>0</v>
      </c>
      <c r="AR243" s="16" t="s">
        <v>269</v>
      </c>
      <c r="AT243" s="16" t="s">
        <v>252</v>
      </c>
      <c r="AU243" s="16" t="s">
        <v>213</v>
      </c>
      <c r="AY243" s="16" t="s">
        <v>249</v>
      </c>
      <c r="BE243" s="170">
        <f>IF(N243="základní",J243,0)</f>
        <v>0</v>
      </c>
      <c r="BF243" s="170">
        <f>IF(N243="snížená",J243,0)</f>
        <v>0</v>
      </c>
      <c r="BG243" s="170">
        <f>IF(N243="zákl. přenesená",J243,0)</f>
        <v>0</v>
      </c>
      <c r="BH243" s="170">
        <f>IF(N243="sníž. přenesená",J243,0)</f>
        <v>0</v>
      </c>
      <c r="BI243" s="170">
        <f>IF(N243="nulová",J243,0)</f>
        <v>0</v>
      </c>
      <c r="BJ243" s="16" t="s">
        <v>156</v>
      </c>
      <c r="BK243" s="170">
        <f>ROUND(I243*H243,2)</f>
        <v>0</v>
      </c>
      <c r="BL243" s="16" t="s">
        <v>269</v>
      </c>
      <c r="BM243" s="16" t="s">
        <v>669</v>
      </c>
    </row>
    <row r="244" spans="2:51" s="11" customFormat="1" ht="22.5" customHeight="1">
      <c r="B244" s="178"/>
      <c r="D244" s="187" t="s">
        <v>387</v>
      </c>
      <c r="E244" s="186" t="s">
        <v>154</v>
      </c>
      <c r="F244" s="188" t="s">
        <v>670</v>
      </c>
      <c r="H244" s="189">
        <v>18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86" t="s">
        <v>387</v>
      </c>
      <c r="AU244" s="186" t="s">
        <v>213</v>
      </c>
      <c r="AV244" s="11" t="s">
        <v>213</v>
      </c>
      <c r="AW244" s="11" t="s">
        <v>169</v>
      </c>
      <c r="AX244" s="11" t="s">
        <v>205</v>
      </c>
      <c r="AY244" s="186" t="s">
        <v>249</v>
      </c>
    </row>
    <row r="245" spans="2:51" s="11" customFormat="1" ht="22.5" customHeight="1">
      <c r="B245" s="178"/>
      <c r="D245" s="187" t="s">
        <v>387</v>
      </c>
      <c r="E245" s="186" t="s">
        <v>154</v>
      </c>
      <c r="F245" s="188" t="s">
        <v>671</v>
      </c>
      <c r="H245" s="189">
        <v>18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86" t="s">
        <v>387</v>
      </c>
      <c r="AU245" s="186" t="s">
        <v>213</v>
      </c>
      <c r="AV245" s="11" t="s">
        <v>213</v>
      </c>
      <c r="AW245" s="11" t="s">
        <v>169</v>
      </c>
      <c r="AX245" s="11" t="s">
        <v>205</v>
      </c>
      <c r="AY245" s="186" t="s">
        <v>249</v>
      </c>
    </row>
    <row r="246" spans="2:51" s="12" customFormat="1" ht="22.5" customHeight="1">
      <c r="B246" s="190"/>
      <c r="D246" s="171" t="s">
        <v>387</v>
      </c>
      <c r="E246" s="191" t="s">
        <v>154</v>
      </c>
      <c r="F246" s="192" t="s">
        <v>395</v>
      </c>
      <c r="H246" s="193">
        <v>36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8" t="s">
        <v>387</v>
      </c>
      <c r="AU246" s="198" t="s">
        <v>213</v>
      </c>
      <c r="AV246" s="12" t="s">
        <v>269</v>
      </c>
      <c r="AW246" s="12" t="s">
        <v>169</v>
      </c>
      <c r="AX246" s="12" t="s">
        <v>156</v>
      </c>
      <c r="AY246" s="198" t="s">
        <v>249</v>
      </c>
    </row>
    <row r="247" spans="2:65" s="1" customFormat="1" ht="22.5" customHeight="1">
      <c r="B247" s="158"/>
      <c r="C247" s="159" t="s">
        <v>672</v>
      </c>
      <c r="D247" s="159" t="s">
        <v>252</v>
      </c>
      <c r="E247" s="160" t="s">
        <v>673</v>
      </c>
      <c r="F247" s="161" t="s">
        <v>674</v>
      </c>
      <c r="G247" s="162" t="s">
        <v>384</v>
      </c>
      <c r="H247" s="163">
        <v>14.04</v>
      </c>
      <c r="I247" s="164"/>
      <c r="J247" s="165">
        <f>ROUND(I247*H247,2)</f>
        <v>0</v>
      </c>
      <c r="K247" s="161" t="s">
        <v>154</v>
      </c>
      <c r="L247" s="33"/>
      <c r="M247" s="166" t="s">
        <v>154</v>
      </c>
      <c r="N247" s="167" t="s">
        <v>176</v>
      </c>
      <c r="O247" s="34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AR247" s="16" t="s">
        <v>269</v>
      </c>
      <c r="AT247" s="16" t="s">
        <v>252</v>
      </c>
      <c r="AU247" s="16" t="s">
        <v>213</v>
      </c>
      <c r="AY247" s="16" t="s">
        <v>249</v>
      </c>
      <c r="BE247" s="170">
        <f>IF(N247="základní",J247,0)</f>
        <v>0</v>
      </c>
      <c r="BF247" s="170">
        <f>IF(N247="snížená",J247,0)</f>
        <v>0</v>
      </c>
      <c r="BG247" s="170">
        <f>IF(N247="zákl. přenesená",J247,0)</f>
        <v>0</v>
      </c>
      <c r="BH247" s="170">
        <f>IF(N247="sníž. přenesená",J247,0)</f>
        <v>0</v>
      </c>
      <c r="BI247" s="170">
        <f>IF(N247="nulová",J247,0)</f>
        <v>0</v>
      </c>
      <c r="BJ247" s="16" t="s">
        <v>156</v>
      </c>
      <c r="BK247" s="170">
        <f>ROUND(I247*H247,2)</f>
        <v>0</v>
      </c>
      <c r="BL247" s="16" t="s">
        <v>269</v>
      </c>
      <c r="BM247" s="16" t="s">
        <v>675</v>
      </c>
    </row>
    <row r="248" spans="2:47" s="1" customFormat="1" ht="30" customHeight="1">
      <c r="B248" s="33"/>
      <c r="D248" s="187" t="s">
        <v>258</v>
      </c>
      <c r="F248" s="199" t="s">
        <v>676</v>
      </c>
      <c r="I248" s="132"/>
      <c r="L248" s="33"/>
      <c r="M248" s="63"/>
      <c r="N248" s="34"/>
      <c r="O248" s="34"/>
      <c r="P248" s="34"/>
      <c r="Q248" s="34"/>
      <c r="R248" s="34"/>
      <c r="S248" s="34"/>
      <c r="T248" s="64"/>
      <c r="AT248" s="16" t="s">
        <v>258</v>
      </c>
      <c r="AU248" s="16" t="s">
        <v>213</v>
      </c>
    </row>
    <row r="249" spans="2:51" s="11" customFormat="1" ht="22.5" customHeight="1">
      <c r="B249" s="178"/>
      <c r="D249" s="171" t="s">
        <v>387</v>
      </c>
      <c r="E249" s="179" t="s">
        <v>154</v>
      </c>
      <c r="F249" s="180" t="s">
        <v>677</v>
      </c>
      <c r="H249" s="181">
        <v>14.04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86" t="s">
        <v>387</v>
      </c>
      <c r="AU249" s="186" t="s">
        <v>213</v>
      </c>
      <c r="AV249" s="11" t="s">
        <v>213</v>
      </c>
      <c r="AW249" s="11" t="s">
        <v>169</v>
      </c>
      <c r="AX249" s="11" t="s">
        <v>156</v>
      </c>
      <c r="AY249" s="186" t="s">
        <v>249</v>
      </c>
    </row>
    <row r="250" spans="2:65" s="1" customFormat="1" ht="22.5" customHeight="1">
      <c r="B250" s="158"/>
      <c r="C250" s="159" t="s">
        <v>678</v>
      </c>
      <c r="D250" s="159" t="s">
        <v>252</v>
      </c>
      <c r="E250" s="160" t="s">
        <v>679</v>
      </c>
      <c r="F250" s="161" t="s">
        <v>680</v>
      </c>
      <c r="G250" s="162" t="s">
        <v>384</v>
      </c>
      <c r="H250" s="163">
        <v>10</v>
      </c>
      <c r="I250" s="164"/>
      <c r="J250" s="165">
        <f>ROUND(I250*H250,2)</f>
        <v>0</v>
      </c>
      <c r="K250" s="161" t="s">
        <v>385</v>
      </c>
      <c r="L250" s="33"/>
      <c r="M250" s="166" t="s">
        <v>154</v>
      </c>
      <c r="N250" s="167" t="s">
        <v>176</v>
      </c>
      <c r="O250" s="34"/>
      <c r="P250" s="168">
        <f>O250*H250</f>
        <v>0</v>
      </c>
      <c r="Q250" s="168">
        <v>0</v>
      </c>
      <c r="R250" s="168">
        <f>Q250*H250</f>
        <v>0</v>
      </c>
      <c r="S250" s="168">
        <v>0.016</v>
      </c>
      <c r="T250" s="169">
        <f>S250*H250</f>
        <v>0.16</v>
      </c>
      <c r="AR250" s="16" t="s">
        <v>269</v>
      </c>
      <c r="AT250" s="16" t="s">
        <v>252</v>
      </c>
      <c r="AU250" s="16" t="s">
        <v>213</v>
      </c>
      <c r="AY250" s="16" t="s">
        <v>249</v>
      </c>
      <c r="BE250" s="170">
        <f>IF(N250="základní",J250,0)</f>
        <v>0</v>
      </c>
      <c r="BF250" s="170">
        <f>IF(N250="snížená",J250,0)</f>
        <v>0</v>
      </c>
      <c r="BG250" s="170">
        <f>IF(N250="zákl. přenesená",J250,0)</f>
        <v>0</v>
      </c>
      <c r="BH250" s="170">
        <f>IF(N250="sníž. přenesená",J250,0)</f>
        <v>0</v>
      </c>
      <c r="BI250" s="170">
        <f>IF(N250="nulová",J250,0)</f>
        <v>0</v>
      </c>
      <c r="BJ250" s="16" t="s">
        <v>156</v>
      </c>
      <c r="BK250" s="170">
        <f>ROUND(I250*H250,2)</f>
        <v>0</v>
      </c>
      <c r="BL250" s="16" t="s">
        <v>269</v>
      </c>
      <c r="BM250" s="16" t="s">
        <v>681</v>
      </c>
    </row>
    <row r="251" spans="2:51" s="11" customFormat="1" ht="22.5" customHeight="1">
      <c r="B251" s="178"/>
      <c r="D251" s="171" t="s">
        <v>387</v>
      </c>
      <c r="E251" s="179" t="s">
        <v>154</v>
      </c>
      <c r="F251" s="180" t="s">
        <v>682</v>
      </c>
      <c r="H251" s="181">
        <v>10</v>
      </c>
      <c r="I251" s="182"/>
      <c r="L251" s="178"/>
      <c r="M251" s="183"/>
      <c r="N251" s="184"/>
      <c r="O251" s="184"/>
      <c r="P251" s="184"/>
      <c r="Q251" s="184"/>
      <c r="R251" s="184"/>
      <c r="S251" s="184"/>
      <c r="T251" s="185"/>
      <c r="AT251" s="186" t="s">
        <v>387</v>
      </c>
      <c r="AU251" s="186" t="s">
        <v>213</v>
      </c>
      <c r="AV251" s="11" t="s">
        <v>213</v>
      </c>
      <c r="AW251" s="11" t="s">
        <v>169</v>
      </c>
      <c r="AX251" s="11" t="s">
        <v>156</v>
      </c>
      <c r="AY251" s="186" t="s">
        <v>249</v>
      </c>
    </row>
    <row r="252" spans="2:65" s="1" customFormat="1" ht="22.5" customHeight="1">
      <c r="B252" s="158"/>
      <c r="C252" s="159" t="s">
        <v>683</v>
      </c>
      <c r="D252" s="159" t="s">
        <v>252</v>
      </c>
      <c r="E252" s="160" t="s">
        <v>684</v>
      </c>
      <c r="F252" s="161" t="s">
        <v>685</v>
      </c>
      <c r="G252" s="162" t="s">
        <v>384</v>
      </c>
      <c r="H252" s="163">
        <v>10</v>
      </c>
      <c r="I252" s="164"/>
      <c r="J252" s="165">
        <f>ROUND(I252*H252,2)</f>
        <v>0</v>
      </c>
      <c r="K252" s="161" t="s">
        <v>385</v>
      </c>
      <c r="L252" s="33"/>
      <c r="M252" s="166" t="s">
        <v>154</v>
      </c>
      <c r="N252" s="167" t="s">
        <v>176</v>
      </c>
      <c r="O252" s="34"/>
      <c r="P252" s="168">
        <f>O252*H252</f>
        <v>0</v>
      </c>
      <c r="Q252" s="168">
        <v>0.03885</v>
      </c>
      <c r="R252" s="168">
        <f>Q252*H252</f>
        <v>0.3885</v>
      </c>
      <c r="S252" s="168">
        <v>0</v>
      </c>
      <c r="T252" s="169">
        <f>S252*H252</f>
        <v>0</v>
      </c>
      <c r="AR252" s="16" t="s">
        <v>269</v>
      </c>
      <c r="AT252" s="16" t="s">
        <v>252</v>
      </c>
      <c r="AU252" s="16" t="s">
        <v>213</v>
      </c>
      <c r="AY252" s="16" t="s">
        <v>249</v>
      </c>
      <c r="BE252" s="170">
        <f>IF(N252="základní",J252,0)</f>
        <v>0</v>
      </c>
      <c r="BF252" s="170">
        <f>IF(N252="snížená",J252,0)</f>
        <v>0</v>
      </c>
      <c r="BG252" s="170">
        <f>IF(N252="zákl. přenesená",J252,0)</f>
        <v>0</v>
      </c>
      <c r="BH252" s="170">
        <f>IF(N252="sníž. přenesená",J252,0)</f>
        <v>0</v>
      </c>
      <c r="BI252" s="170">
        <f>IF(N252="nulová",J252,0)</f>
        <v>0</v>
      </c>
      <c r="BJ252" s="16" t="s">
        <v>156</v>
      </c>
      <c r="BK252" s="170">
        <f>ROUND(I252*H252,2)</f>
        <v>0</v>
      </c>
      <c r="BL252" s="16" t="s">
        <v>269</v>
      </c>
      <c r="BM252" s="16" t="s">
        <v>686</v>
      </c>
    </row>
    <row r="253" spans="2:51" s="11" customFormat="1" ht="22.5" customHeight="1">
      <c r="B253" s="178"/>
      <c r="D253" s="171" t="s">
        <v>387</v>
      </c>
      <c r="E253" s="179" t="s">
        <v>154</v>
      </c>
      <c r="F253" s="180" t="s">
        <v>687</v>
      </c>
      <c r="H253" s="181">
        <v>10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86" t="s">
        <v>387</v>
      </c>
      <c r="AU253" s="186" t="s">
        <v>213</v>
      </c>
      <c r="AV253" s="11" t="s">
        <v>213</v>
      </c>
      <c r="AW253" s="11" t="s">
        <v>169</v>
      </c>
      <c r="AX253" s="11" t="s">
        <v>156</v>
      </c>
      <c r="AY253" s="186" t="s">
        <v>249</v>
      </c>
    </row>
    <row r="254" spans="2:65" s="1" customFormat="1" ht="22.5" customHeight="1">
      <c r="B254" s="158"/>
      <c r="C254" s="159" t="s">
        <v>688</v>
      </c>
      <c r="D254" s="159" t="s">
        <v>252</v>
      </c>
      <c r="E254" s="160" t="s">
        <v>689</v>
      </c>
      <c r="F254" s="161" t="s">
        <v>690</v>
      </c>
      <c r="G254" s="162" t="s">
        <v>574</v>
      </c>
      <c r="H254" s="163">
        <v>22.5</v>
      </c>
      <c r="I254" s="164"/>
      <c r="J254" s="165">
        <f>ROUND(I254*H254,2)</f>
        <v>0</v>
      </c>
      <c r="K254" s="161" t="s">
        <v>385</v>
      </c>
      <c r="L254" s="33"/>
      <c r="M254" s="166" t="s">
        <v>154</v>
      </c>
      <c r="N254" s="167" t="s">
        <v>176</v>
      </c>
      <c r="O254" s="34"/>
      <c r="P254" s="168">
        <f>O254*H254</f>
        <v>0</v>
      </c>
      <c r="Q254" s="168">
        <v>0.00371</v>
      </c>
      <c r="R254" s="168">
        <f>Q254*H254</f>
        <v>0.08347500000000001</v>
      </c>
      <c r="S254" s="168">
        <v>0</v>
      </c>
      <c r="T254" s="169">
        <f>S254*H254</f>
        <v>0</v>
      </c>
      <c r="AR254" s="16" t="s">
        <v>269</v>
      </c>
      <c r="AT254" s="16" t="s">
        <v>252</v>
      </c>
      <c r="AU254" s="16" t="s">
        <v>213</v>
      </c>
      <c r="AY254" s="16" t="s">
        <v>249</v>
      </c>
      <c r="BE254" s="170">
        <f>IF(N254="základní",J254,0)</f>
        <v>0</v>
      </c>
      <c r="BF254" s="170">
        <f>IF(N254="snížená",J254,0)</f>
        <v>0</v>
      </c>
      <c r="BG254" s="170">
        <f>IF(N254="zákl. přenesená",J254,0)</f>
        <v>0</v>
      </c>
      <c r="BH254" s="170">
        <f>IF(N254="sníž. přenesená",J254,0)</f>
        <v>0</v>
      </c>
      <c r="BI254" s="170">
        <f>IF(N254="nulová",J254,0)</f>
        <v>0</v>
      </c>
      <c r="BJ254" s="16" t="s">
        <v>156</v>
      </c>
      <c r="BK254" s="170">
        <f>ROUND(I254*H254,2)</f>
        <v>0</v>
      </c>
      <c r="BL254" s="16" t="s">
        <v>269</v>
      </c>
      <c r="BM254" s="16" t="s">
        <v>691</v>
      </c>
    </row>
    <row r="255" spans="2:51" s="11" customFormat="1" ht="22.5" customHeight="1">
      <c r="B255" s="178"/>
      <c r="D255" s="187" t="s">
        <v>387</v>
      </c>
      <c r="E255" s="186" t="s">
        <v>154</v>
      </c>
      <c r="F255" s="188" t="s">
        <v>692</v>
      </c>
      <c r="H255" s="189">
        <v>22.5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86" t="s">
        <v>387</v>
      </c>
      <c r="AU255" s="186" t="s">
        <v>213</v>
      </c>
      <c r="AV255" s="11" t="s">
        <v>213</v>
      </c>
      <c r="AW255" s="11" t="s">
        <v>169</v>
      </c>
      <c r="AX255" s="11" t="s">
        <v>156</v>
      </c>
      <c r="AY255" s="186" t="s">
        <v>249</v>
      </c>
    </row>
    <row r="256" spans="2:63" s="10" customFormat="1" ht="29.85" customHeight="1">
      <c r="B256" s="144"/>
      <c r="D256" s="155" t="s">
        <v>204</v>
      </c>
      <c r="E256" s="156" t="s">
        <v>693</v>
      </c>
      <c r="F256" s="156" t="s">
        <v>694</v>
      </c>
      <c r="I256" s="147"/>
      <c r="J256" s="157">
        <f>BK256</f>
        <v>0</v>
      </c>
      <c r="L256" s="144"/>
      <c r="M256" s="149"/>
      <c r="N256" s="150"/>
      <c r="O256" s="150"/>
      <c r="P256" s="151">
        <f>P257</f>
        <v>0</v>
      </c>
      <c r="Q256" s="150"/>
      <c r="R256" s="151">
        <f>R257</f>
        <v>0</v>
      </c>
      <c r="S256" s="150"/>
      <c r="T256" s="152">
        <f>T257</f>
        <v>0</v>
      </c>
      <c r="AR256" s="145" t="s">
        <v>156</v>
      </c>
      <c r="AT256" s="153" t="s">
        <v>204</v>
      </c>
      <c r="AU256" s="153" t="s">
        <v>156</v>
      </c>
      <c r="AY256" s="145" t="s">
        <v>249</v>
      </c>
      <c r="BK256" s="154">
        <f>BK257</f>
        <v>0</v>
      </c>
    </row>
    <row r="257" spans="2:65" s="1" customFormat="1" ht="22.5" customHeight="1">
      <c r="B257" s="158"/>
      <c r="C257" s="159" t="s">
        <v>695</v>
      </c>
      <c r="D257" s="159" t="s">
        <v>252</v>
      </c>
      <c r="E257" s="160" t="s">
        <v>696</v>
      </c>
      <c r="F257" s="161" t="s">
        <v>697</v>
      </c>
      <c r="G257" s="162" t="s">
        <v>614</v>
      </c>
      <c r="H257" s="163">
        <v>1042.066</v>
      </c>
      <c r="I257" s="164"/>
      <c r="J257" s="165">
        <f>ROUND(I257*H257,2)</f>
        <v>0</v>
      </c>
      <c r="K257" s="161" t="s">
        <v>385</v>
      </c>
      <c r="L257" s="33"/>
      <c r="M257" s="166" t="s">
        <v>154</v>
      </c>
      <c r="N257" s="173" t="s">
        <v>176</v>
      </c>
      <c r="O257" s="174"/>
      <c r="P257" s="175">
        <f>O257*H257</f>
        <v>0</v>
      </c>
      <c r="Q257" s="175">
        <v>0</v>
      </c>
      <c r="R257" s="175">
        <f>Q257*H257</f>
        <v>0</v>
      </c>
      <c r="S257" s="175">
        <v>0</v>
      </c>
      <c r="T257" s="176">
        <f>S257*H257</f>
        <v>0</v>
      </c>
      <c r="AR257" s="16" t="s">
        <v>269</v>
      </c>
      <c r="AT257" s="16" t="s">
        <v>252</v>
      </c>
      <c r="AU257" s="16" t="s">
        <v>213</v>
      </c>
      <c r="AY257" s="16" t="s">
        <v>249</v>
      </c>
      <c r="BE257" s="170">
        <f>IF(N257="základní",J257,0)</f>
        <v>0</v>
      </c>
      <c r="BF257" s="170">
        <f>IF(N257="snížená",J257,0)</f>
        <v>0</v>
      </c>
      <c r="BG257" s="170">
        <f>IF(N257="zákl. přenesená",J257,0)</f>
        <v>0</v>
      </c>
      <c r="BH257" s="170">
        <f>IF(N257="sníž. přenesená",J257,0)</f>
        <v>0</v>
      </c>
      <c r="BI257" s="170">
        <f>IF(N257="nulová",J257,0)</f>
        <v>0</v>
      </c>
      <c r="BJ257" s="16" t="s">
        <v>156</v>
      </c>
      <c r="BK257" s="170">
        <f>ROUND(I257*H257,2)</f>
        <v>0</v>
      </c>
      <c r="BL257" s="16" t="s">
        <v>269</v>
      </c>
      <c r="BM257" s="16" t="s">
        <v>698</v>
      </c>
    </row>
    <row r="258" spans="2:12" s="1" customFormat="1" ht="6.95" customHeight="1">
      <c r="B258" s="49"/>
      <c r="C258" s="50"/>
      <c r="D258" s="50"/>
      <c r="E258" s="50"/>
      <c r="F258" s="50"/>
      <c r="G258" s="50"/>
      <c r="H258" s="50"/>
      <c r="I258" s="111"/>
      <c r="J258" s="50"/>
      <c r="K258" s="50"/>
      <c r="L258" s="33"/>
    </row>
    <row r="259" ht="13.5">
      <c r="AT259" s="177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9.28125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9.28125" style="0" hidden="1" customWidth="1"/>
  </cols>
  <sheetData>
    <row r="1" spans="1:70" ht="21.75" customHeight="1">
      <c r="A1" s="14"/>
      <c r="B1" s="216"/>
      <c r="C1" s="216"/>
      <c r="D1" s="215" t="s">
        <v>135</v>
      </c>
      <c r="E1" s="216"/>
      <c r="F1" s="217" t="s">
        <v>786</v>
      </c>
      <c r="G1" s="342" t="s">
        <v>787</v>
      </c>
      <c r="H1" s="342"/>
      <c r="I1" s="222"/>
      <c r="J1" s="217" t="s">
        <v>788</v>
      </c>
      <c r="K1" s="215" t="s">
        <v>221</v>
      </c>
      <c r="L1" s="217" t="s">
        <v>789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220</v>
      </c>
    </row>
    <row r="3" spans="2:46" ht="6.9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213</v>
      </c>
    </row>
    <row r="4" spans="2:46" ht="36.95" customHeight="1">
      <c r="B4" s="20"/>
      <c r="C4" s="21"/>
      <c r="D4" s="22" t="s">
        <v>222</v>
      </c>
      <c r="E4" s="21"/>
      <c r="F4" s="21"/>
      <c r="G4" s="21"/>
      <c r="H4" s="21"/>
      <c r="I4" s="93"/>
      <c r="J4" s="21"/>
      <c r="K4" s="23"/>
      <c r="M4" s="24" t="s">
        <v>144</v>
      </c>
      <c r="AT4" s="16" t="s">
        <v>138</v>
      </c>
    </row>
    <row r="5" spans="2:11" ht="6.9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150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3" t="str">
        <f>'Rekapitulace stavby'!K6</f>
        <v>Zkapacitnění koryta Dětmarovické Mlýnky v úseku ř. km 2,765 - 5,177</v>
      </c>
      <c r="F7" s="333"/>
      <c r="G7" s="333"/>
      <c r="H7" s="333"/>
      <c r="I7" s="93"/>
      <c r="J7" s="21"/>
      <c r="K7" s="23"/>
    </row>
    <row r="8" spans="2:11" s="1" customFormat="1" ht="15">
      <c r="B8" s="33"/>
      <c r="C8" s="34"/>
      <c r="D8" s="29" t="s">
        <v>223</v>
      </c>
      <c r="E8" s="34"/>
      <c r="F8" s="34"/>
      <c r="G8" s="34"/>
      <c r="H8" s="34"/>
      <c r="I8" s="94"/>
      <c r="J8" s="34"/>
      <c r="K8" s="37"/>
    </row>
    <row r="9" spans="2:11" s="1" customFormat="1" ht="36.95" customHeight="1">
      <c r="B9" s="33"/>
      <c r="C9" s="34"/>
      <c r="D9" s="34"/>
      <c r="E9" s="340" t="s">
        <v>699</v>
      </c>
      <c r="F9" s="323"/>
      <c r="G9" s="323"/>
      <c r="H9" s="323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45" customHeight="1">
      <c r="B11" s="33"/>
      <c r="C11" s="34"/>
      <c r="D11" s="29" t="s">
        <v>153</v>
      </c>
      <c r="E11" s="34"/>
      <c r="F11" s="27" t="s">
        <v>154</v>
      </c>
      <c r="G11" s="34"/>
      <c r="H11" s="34"/>
      <c r="I11" s="95" t="s">
        <v>155</v>
      </c>
      <c r="J11" s="27" t="s">
        <v>154</v>
      </c>
      <c r="K11" s="37"/>
    </row>
    <row r="12" spans="2:11" s="1" customFormat="1" ht="14.45" customHeight="1">
      <c r="B12" s="33"/>
      <c r="C12" s="34"/>
      <c r="D12" s="29" t="s">
        <v>157</v>
      </c>
      <c r="E12" s="34"/>
      <c r="F12" s="27" t="s">
        <v>158</v>
      </c>
      <c r="G12" s="34"/>
      <c r="H12" s="34"/>
      <c r="I12" s="95" t="s">
        <v>159</v>
      </c>
      <c r="J12" s="96" t="str">
        <f>'Rekapitulace stavby'!AN8</f>
        <v>5.11.2015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45" customHeight="1">
      <c r="B14" s="33"/>
      <c r="C14" s="34"/>
      <c r="D14" s="29" t="s">
        <v>163</v>
      </c>
      <c r="E14" s="34"/>
      <c r="F14" s="34"/>
      <c r="G14" s="34"/>
      <c r="H14" s="34"/>
      <c r="I14" s="95" t="s">
        <v>164</v>
      </c>
      <c r="J14" s="27" t="str">
        <f>IF('Rekapitulace stavby'!AN10="","",'Rekapitulace stavby'!AN10)</f>
        <v/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95" t="s">
        <v>165</v>
      </c>
      <c r="J15" s="27" t="str">
        <f>IF('Rekapitulace stavby'!AN11="","",'Rekapitulace stavby'!AN11)</f>
        <v/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45" customHeight="1">
      <c r="B17" s="33"/>
      <c r="C17" s="34"/>
      <c r="D17" s="29" t="s">
        <v>166</v>
      </c>
      <c r="E17" s="34"/>
      <c r="F17" s="34"/>
      <c r="G17" s="34"/>
      <c r="H17" s="34"/>
      <c r="I17" s="95" t="s">
        <v>164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95" t="s">
        <v>165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45" customHeight="1">
      <c r="B20" s="33"/>
      <c r="C20" s="34"/>
      <c r="D20" s="29" t="s">
        <v>168</v>
      </c>
      <c r="E20" s="34"/>
      <c r="F20" s="34"/>
      <c r="G20" s="34"/>
      <c r="H20" s="34"/>
      <c r="I20" s="95" t="s">
        <v>164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95" t="s">
        <v>165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45" customHeight="1">
      <c r="B23" s="33"/>
      <c r="C23" s="34"/>
      <c r="D23" s="29" t="s">
        <v>170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36" t="s">
        <v>154</v>
      </c>
      <c r="F24" s="344"/>
      <c r="G24" s="344"/>
      <c r="H24" s="344"/>
      <c r="I24" s="99"/>
      <c r="J24" s="98"/>
      <c r="K24" s="100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95" customHeight="1">
      <c r="B26" s="33"/>
      <c r="C26" s="34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5.35" customHeight="1">
      <c r="B27" s="33"/>
      <c r="C27" s="34"/>
      <c r="D27" s="103" t="s">
        <v>171</v>
      </c>
      <c r="E27" s="34"/>
      <c r="F27" s="34"/>
      <c r="G27" s="34"/>
      <c r="H27" s="34"/>
      <c r="I27" s="94"/>
      <c r="J27" s="104">
        <f>ROUND(J83,2)</f>
        <v>0</v>
      </c>
      <c r="K27" s="37"/>
    </row>
    <row r="28" spans="2:11" s="1" customFormat="1" ht="6.95" customHeight="1">
      <c r="B28" s="33"/>
      <c r="C28" s="34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45" customHeight="1">
      <c r="B29" s="33"/>
      <c r="C29" s="34"/>
      <c r="D29" s="34"/>
      <c r="E29" s="34"/>
      <c r="F29" s="38" t="s">
        <v>173</v>
      </c>
      <c r="G29" s="34"/>
      <c r="H29" s="34"/>
      <c r="I29" s="105" t="s">
        <v>172</v>
      </c>
      <c r="J29" s="38" t="s">
        <v>174</v>
      </c>
      <c r="K29" s="37"/>
    </row>
    <row r="30" spans="2:11" s="1" customFormat="1" ht="14.45" customHeight="1">
      <c r="B30" s="33"/>
      <c r="C30" s="34"/>
      <c r="D30" s="41" t="s">
        <v>175</v>
      </c>
      <c r="E30" s="41" t="s">
        <v>176</v>
      </c>
      <c r="F30" s="106">
        <f>ROUND(SUM(BE83:BE162),2)</f>
        <v>0</v>
      </c>
      <c r="G30" s="34"/>
      <c r="H30" s="34"/>
      <c r="I30" s="107">
        <v>0.21</v>
      </c>
      <c r="J30" s="106">
        <f>ROUND(ROUND((SUM(BE83:BE162)),2)*I30,2)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177</v>
      </c>
      <c r="F31" s="106">
        <f>ROUND(SUM(BF83:BF162),2)</f>
        <v>0</v>
      </c>
      <c r="G31" s="34"/>
      <c r="H31" s="34"/>
      <c r="I31" s="107">
        <v>0.15</v>
      </c>
      <c r="J31" s="106">
        <f>ROUND(ROUND((SUM(BF83:BF162)),2)*I31,2)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178</v>
      </c>
      <c r="F32" s="106">
        <f>ROUND(SUM(BG83:BG162),2)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179</v>
      </c>
      <c r="F33" s="106">
        <f>ROUND(SUM(BH83:BH162),2)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180</v>
      </c>
      <c r="F34" s="106">
        <f>ROUND(SUM(BI83:BI162),2)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5.35" customHeight="1">
      <c r="B36" s="33"/>
      <c r="C36" s="43"/>
      <c r="D36" s="44" t="s">
        <v>181</v>
      </c>
      <c r="E36" s="45"/>
      <c r="F36" s="45"/>
      <c r="G36" s="108" t="s">
        <v>182</v>
      </c>
      <c r="H36" s="46" t="s">
        <v>183</v>
      </c>
      <c r="I36" s="109"/>
      <c r="J36" s="47">
        <f>SUM(J27:J34)</f>
        <v>0</v>
      </c>
      <c r="K36" s="110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1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2"/>
      <c r="J41" s="53"/>
      <c r="K41" s="113"/>
    </row>
    <row r="42" spans="2:11" s="1" customFormat="1" ht="36.95" customHeight="1">
      <c r="B42" s="33"/>
      <c r="C42" s="22" t="s">
        <v>225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45" customHeight="1">
      <c r="B44" s="33"/>
      <c r="C44" s="29" t="s">
        <v>150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3" t="str">
        <f>E7</f>
        <v>Zkapacitnění koryta Dětmarovické Mlýnky v úseku ř. km 2,765 - 5,177</v>
      </c>
      <c r="F45" s="323"/>
      <c r="G45" s="323"/>
      <c r="H45" s="323"/>
      <c r="I45" s="94"/>
      <c r="J45" s="34"/>
      <c r="K45" s="37"/>
    </row>
    <row r="46" spans="2:11" s="1" customFormat="1" ht="14.45" customHeight="1">
      <c r="B46" s="33"/>
      <c r="C46" s="29" t="s">
        <v>223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40" t="str">
        <f>E9</f>
        <v>SO 02 - Pročištění a prohrábka dna bezejmenného přítoku v km 0,000 - 0,385</v>
      </c>
      <c r="F47" s="323"/>
      <c r="G47" s="323"/>
      <c r="H47" s="323"/>
      <c r="I47" s="94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157</v>
      </c>
      <c r="D49" s="34"/>
      <c r="E49" s="34"/>
      <c r="F49" s="27" t="str">
        <f>F12</f>
        <v xml:space="preserve"> </v>
      </c>
      <c r="G49" s="34"/>
      <c r="H49" s="34"/>
      <c r="I49" s="95" t="s">
        <v>159</v>
      </c>
      <c r="J49" s="96" t="str">
        <f>IF(J12="","",J12)</f>
        <v>5.11.2015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163</v>
      </c>
      <c r="D51" s="34"/>
      <c r="E51" s="34"/>
      <c r="F51" s="27" t="str">
        <f>E15</f>
        <v xml:space="preserve"> </v>
      </c>
      <c r="G51" s="34"/>
      <c r="H51" s="34"/>
      <c r="I51" s="95" t="s">
        <v>168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166</v>
      </c>
      <c r="D52" s="34"/>
      <c r="E52" s="34"/>
      <c r="F52" s="27" t="str">
        <f>IF(E18="","",E18)</f>
        <v/>
      </c>
      <c r="G52" s="34"/>
      <c r="H52" s="34"/>
      <c r="I52" s="94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4" t="s">
        <v>226</v>
      </c>
      <c r="D54" s="43"/>
      <c r="E54" s="43"/>
      <c r="F54" s="43"/>
      <c r="G54" s="43"/>
      <c r="H54" s="43"/>
      <c r="I54" s="115"/>
      <c r="J54" s="116" t="s">
        <v>227</v>
      </c>
      <c r="K54" s="48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17" t="s">
        <v>228</v>
      </c>
      <c r="D56" s="34"/>
      <c r="E56" s="34"/>
      <c r="F56" s="34"/>
      <c r="G56" s="34"/>
      <c r="H56" s="34"/>
      <c r="I56" s="94"/>
      <c r="J56" s="104">
        <f>J83</f>
        <v>0</v>
      </c>
      <c r="K56" s="37"/>
      <c r="AU56" s="16" t="s">
        <v>229</v>
      </c>
    </row>
    <row r="57" spans="2:11" s="7" customFormat="1" ht="24.95" customHeight="1">
      <c r="B57" s="118"/>
      <c r="C57" s="119"/>
      <c r="D57" s="120" t="s">
        <v>368</v>
      </c>
      <c r="E57" s="121"/>
      <c r="F57" s="121"/>
      <c r="G57" s="121"/>
      <c r="H57" s="121"/>
      <c r="I57" s="122"/>
      <c r="J57" s="123">
        <f>J84</f>
        <v>0</v>
      </c>
      <c r="K57" s="124"/>
    </row>
    <row r="58" spans="2:11" s="8" customFormat="1" ht="19.9" customHeight="1">
      <c r="B58" s="125"/>
      <c r="C58" s="126"/>
      <c r="D58" s="127" t="s">
        <v>369</v>
      </c>
      <c r="E58" s="128"/>
      <c r="F58" s="128"/>
      <c r="G58" s="128"/>
      <c r="H58" s="128"/>
      <c r="I58" s="129"/>
      <c r="J58" s="130">
        <f>J85</f>
        <v>0</v>
      </c>
      <c r="K58" s="131"/>
    </row>
    <row r="59" spans="2:11" s="8" customFormat="1" ht="19.9" customHeight="1">
      <c r="B59" s="125"/>
      <c r="C59" s="126"/>
      <c r="D59" s="127" t="s">
        <v>370</v>
      </c>
      <c r="E59" s="128"/>
      <c r="F59" s="128"/>
      <c r="G59" s="128"/>
      <c r="H59" s="128"/>
      <c r="I59" s="129"/>
      <c r="J59" s="130">
        <f>J127</f>
        <v>0</v>
      </c>
      <c r="K59" s="131"/>
    </row>
    <row r="60" spans="2:11" s="8" customFormat="1" ht="19.9" customHeight="1">
      <c r="B60" s="125"/>
      <c r="C60" s="126"/>
      <c r="D60" s="127" t="s">
        <v>371</v>
      </c>
      <c r="E60" s="128"/>
      <c r="F60" s="128"/>
      <c r="G60" s="128"/>
      <c r="H60" s="128"/>
      <c r="I60" s="129"/>
      <c r="J60" s="130">
        <f>J130</f>
        <v>0</v>
      </c>
      <c r="K60" s="131"/>
    </row>
    <row r="61" spans="2:11" s="8" customFormat="1" ht="19.9" customHeight="1">
      <c r="B61" s="125"/>
      <c r="C61" s="126"/>
      <c r="D61" s="127" t="s">
        <v>372</v>
      </c>
      <c r="E61" s="128"/>
      <c r="F61" s="128"/>
      <c r="G61" s="128"/>
      <c r="H61" s="128"/>
      <c r="I61" s="129"/>
      <c r="J61" s="130">
        <f>J136</f>
        <v>0</v>
      </c>
      <c r="K61" s="131"/>
    </row>
    <row r="62" spans="2:11" s="8" customFormat="1" ht="19.9" customHeight="1">
      <c r="B62" s="125"/>
      <c r="C62" s="126"/>
      <c r="D62" s="127" t="s">
        <v>373</v>
      </c>
      <c r="E62" s="128"/>
      <c r="F62" s="128"/>
      <c r="G62" s="128"/>
      <c r="H62" s="128"/>
      <c r="I62" s="129"/>
      <c r="J62" s="130">
        <f>J145</f>
        <v>0</v>
      </c>
      <c r="K62" s="131"/>
    </row>
    <row r="63" spans="2:11" s="8" customFormat="1" ht="19.9" customHeight="1">
      <c r="B63" s="125"/>
      <c r="C63" s="126"/>
      <c r="D63" s="127" t="s">
        <v>374</v>
      </c>
      <c r="E63" s="128"/>
      <c r="F63" s="128"/>
      <c r="G63" s="128"/>
      <c r="H63" s="128"/>
      <c r="I63" s="129"/>
      <c r="J63" s="130">
        <f>J161</f>
        <v>0</v>
      </c>
      <c r="K63" s="131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4"/>
      <c r="J64" s="34"/>
      <c r="K64" s="37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11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12"/>
      <c r="J69" s="53"/>
      <c r="K69" s="53"/>
      <c r="L69" s="33"/>
    </row>
    <row r="70" spans="2:12" s="1" customFormat="1" ht="36.95" customHeight="1">
      <c r="B70" s="33"/>
      <c r="C70" s="54" t="s">
        <v>232</v>
      </c>
      <c r="I70" s="132"/>
      <c r="L70" s="33"/>
    </row>
    <row r="71" spans="2:12" s="1" customFormat="1" ht="6.95" customHeight="1">
      <c r="B71" s="33"/>
      <c r="I71" s="132"/>
      <c r="L71" s="33"/>
    </row>
    <row r="72" spans="2:12" s="1" customFormat="1" ht="14.45" customHeight="1">
      <c r="B72" s="33"/>
      <c r="C72" s="56" t="s">
        <v>150</v>
      </c>
      <c r="I72" s="132"/>
      <c r="L72" s="33"/>
    </row>
    <row r="73" spans="2:12" s="1" customFormat="1" ht="22.5" customHeight="1">
      <c r="B73" s="33"/>
      <c r="E73" s="341" t="str">
        <f>E7</f>
        <v>Zkapacitnění koryta Dětmarovické Mlýnky v úseku ř. km 2,765 - 5,177</v>
      </c>
      <c r="F73" s="318"/>
      <c r="G73" s="318"/>
      <c r="H73" s="318"/>
      <c r="I73" s="132"/>
      <c r="L73" s="33"/>
    </row>
    <row r="74" spans="2:12" s="1" customFormat="1" ht="14.45" customHeight="1">
      <c r="B74" s="33"/>
      <c r="C74" s="56" t="s">
        <v>223</v>
      </c>
      <c r="I74" s="132"/>
      <c r="L74" s="33"/>
    </row>
    <row r="75" spans="2:12" s="1" customFormat="1" ht="23.25" customHeight="1">
      <c r="B75" s="33"/>
      <c r="E75" s="315" t="str">
        <f>E9</f>
        <v>SO 02 - Pročištění a prohrábka dna bezejmenného přítoku v km 0,000 - 0,385</v>
      </c>
      <c r="F75" s="318"/>
      <c r="G75" s="318"/>
      <c r="H75" s="318"/>
      <c r="I75" s="132"/>
      <c r="L75" s="33"/>
    </row>
    <row r="76" spans="2:12" s="1" customFormat="1" ht="6.95" customHeight="1">
      <c r="B76" s="33"/>
      <c r="I76" s="132"/>
      <c r="L76" s="33"/>
    </row>
    <row r="77" spans="2:12" s="1" customFormat="1" ht="18" customHeight="1">
      <c r="B77" s="33"/>
      <c r="C77" s="56" t="s">
        <v>157</v>
      </c>
      <c r="F77" s="133" t="str">
        <f>F12</f>
        <v xml:space="preserve"> </v>
      </c>
      <c r="I77" s="134" t="s">
        <v>159</v>
      </c>
      <c r="J77" s="60" t="str">
        <f>IF(J12="","",J12)</f>
        <v>5.11.2015</v>
      </c>
      <c r="L77" s="33"/>
    </row>
    <row r="78" spans="2:12" s="1" customFormat="1" ht="6.95" customHeight="1">
      <c r="B78" s="33"/>
      <c r="I78" s="132"/>
      <c r="L78" s="33"/>
    </row>
    <row r="79" spans="2:12" s="1" customFormat="1" ht="15">
      <c r="B79" s="33"/>
      <c r="C79" s="56" t="s">
        <v>163</v>
      </c>
      <c r="F79" s="133" t="str">
        <f>E15</f>
        <v xml:space="preserve"> </v>
      </c>
      <c r="I79" s="134" t="s">
        <v>168</v>
      </c>
      <c r="J79" s="133" t="str">
        <f>E21</f>
        <v xml:space="preserve"> </v>
      </c>
      <c r="L79" s="33"/>
    </row>
    <row r="80" spans="2:12" s="1" customFormat="1" ht="14.45" customHeight="1">
      <c r="B80" s="33"/>
      <c r="C80" s="56" t="s">
        <v>166</v>
      </c>
      <c r="F80" s="133" t="str">
        <f>IF(E18="","",E18)</f>
        <v/>
      </c>
      <c r="I80" s="132"/>
      <c r="L80" s="33"/>
    </row>
    <row r="81" spans="2:12" s="1" customFormat="1" ht="10.35" customHeight="1">
      <c r="B81" s="33"/>
      <c r="I81" s="132"/>
      <c r="L81" s="33"/>
    </row>
    <row r="82" spans="2:20" s="9" customFormat="1" ht="29.25" customHeight="1">
      <c r="B82" s="135"/>
      <c r="C82" s="136" t="s">
        <v>233</v>
      </c>
      <c r="D82" s="137" t="s">
        <v>190</v>
      </c>
      <c r="E82" s="137" t="s">
        <v>186</v>
      </c>
      <c r="F82" s="137" t="s">
        <v>234</v>
      </c>
      <c r="G82" s="137" t="s">
        <v>235</v>
      </c>
      <c r="H82" s="137" t="s">
        <v>236</v>
      </c>
      <c r="I82" s="138" t="s">
        <v>237</v>
      </c>
      <c r="J82" s="137" t="s">
        <v>227</v>
      </c>
      <c r="K82" s="139" t="s">
        <v>238</v>
      </c>
      <c r="L82" s="135"/>
      <c r="M82" s="66" t="s">
        <v>239</v>
      </c>
      <c r="N82" s="67" t="s">
        <v>175</v>
      </c>
      <c r="O82" s="67" t="s">
        <v>240</v>
      </c>
      <c r="P82" s="67" t="s">
        <v>241</v>
      </c>
      <c r="Q82" s="67" t="s">
        <v>242</v>
      </c>
      <c r="R82" s="67" t="s">
        <v>243</v>
      </c>
      <c r="S82" s="67" t="s">
        <v>244</v>
      </c>
      <c r="T82" s="68" t="s">
        <v>245</v>
      </c>
    </row>
    <row r="83" spans="2:63" s="1" customFormat="1" ht="29.25" customHeight="1">
      <c r="B83" s="33"/>
      <c r="C83" s="70" t="s">
        <v>228</v>
      </c>
      <c r="I83" s="132"/>
      <c r="J83" s="140">
        <f>BK83</f>
        <v>0</v>
      </c>
      <c r="L83" s="33"/>
      <c r="M83" s="69"/>
      <c r="N83" s="61"/>
      <c r="O83" s="61"/>
      <c r="P83" s="141">
        <f>P84</f>
        <v>0</v>
      </c>
      <c r="Q83" s="61"/>
      <c r="R83" s="141">
        <f>R84</f>
        <v>163.97762</v>
      </c>
      <c r="S83" s="61"/>
      <c r="T83" s="142">
        <f>T84</f>
        <v>0.02376</v>
      </c>
      <c r="AT83" s="16" t="s">
        <v>204</v>
      </c>
      <c r="AU83" s="16" t="s">
        <v>229</v>
      </c>
      <c r="BK83" s="143">
        <f>BK84</f>
        <v>0</v>
      </c>
    </row>
    <row r="84" spans="2:63" s="10" customFormat="1" ht="37.35" customHeight="1">
      <c r="B84" s="144"/>
      <c r="D84" s="145" t="s">
        <v>204</v>
      </c>
      <c r="E84" s="146" t="s">
        <v>375</v>
      </c>
      <c r="F84" s="146" t="s">
        <v>376</v>
      </c>
      <c r="I84" s="147"/>
      <c r="J84" s="148">
        <f>BK84</f>
        <v>0</v>
      </c>
      <c r="L84" s="144"/>
      <c r="M84" s="149"/>
      <c r="N84" s="150"/>
      <c r="O84" s="150"/>
      <c r="P84" s="151">
        <f>P85+P127+P130+P136+P145+P161</f>
        <v>0</v>
      </c>
      <c r="Q84" s="150"/>
      <c r="R84" s="151">
        <f>R85+R127+R130+R136+R145+R161</f>
        <v>163.97762</v>
      </c>
      <c r="S84" s="150"/>
      <c r="T84" s="152">
        <f>T85+T127+T130+T136+T145+T161</f>
        <v>0.02376</v>
      </c>
      <c r="AR84" s="145" t="s">
        <v>156</v>
      </c>
      <c r="AT84" s="153" t="s">
        <v>204</v>
      </c>
      <c r="AU84" s="153" t="s">
        <v>205</v>
      </c>
      <c r="AY84" s="145" t="s">
        <v>249</v>
      </c>
      <c r="BK84" s="154">
        <f>BK85+BK127+BK130+BK136+BK145+BK161</f>
        <v>0</v>
      </c>
    </row>
    <row r="85" spans="2:63" s="10" customFormat="1" ht="19.9" customHeight="1">
      <c r="B85" s="144"/>
      <c r="D85" s="155" t="s">
        <v>204</v>
      </c>
      <c r="E85" s="156" t="s">
        <v>156</v>
      </c>
      <c r="F85" s="156" t="s">
        <v>377</v>
      </c>
      <c r="I85" s="147"/>
      <c r="J85" s="157">
        <f>BK85</f>
        <v>0</v>
      </c>
      <c r="L85" s="144"/>
      <c r="M85" s="149"/>
      <c r="N85" s="150"/>
      <c r="O85" s="150"/>
      <c r="P85" s="151">
        <f>SUM(P86:P126)</f>
        <v>0</v>
      </c>
      <c r="Q85" s="150"/>
      <c r="R85" s="151">
        <f>SUM(R86:R126)</f>
        <v>0.008490000000000001</v>
      </c>
      <c r="S85" s="150"/>
      <c r="T85" s="152">
        <f>SUM(T86:T126)</f>
        <v>0</v>
      </c>
      <c r="AR85" s="145" t="s">
        <v>156</v>
      </c>
      <c r="AT85" s="153" t="s">
        <v>204</v>
      </c>
      <c r="AU85" s="153" t="s">
        <v>156</v>
      </c>
      <c r="AY85" s="145" t="s">
        <v>249</v>
      </c>
      <c r="BK85" s="154">
        <f>SUM(BK86:BK126)</f>
        <v>0</v>
      </c>
    </row>
    <row r="86" spans="2:65" s="1" customFormat="1" ht="22.5" customHeight="1">
      <c r="B86" s="158"/>
      <c r="C86" s="159" t="s">
        <v>156</v>
      </c>
      <c r="D86" s="159" t="s">
        <v>252</v>
      </c>
      <c r="E86" s="160" t="s">
        <v>378</v>
      </c>
      <c r="F86" s="161" t="s">
        <v>414</v>
      </c>
      <c r="G86" s="162" t="s">
        <v>255</v>
      </c>
      <c r="H86" s="163">
        <v>1</v>
      </c>
      <c r="I86" s="164"/>
      <c r="J86" s="165">
        <f>ROUND(I86*H86,2)</f>
        <v>0</v>
      </c>
      <c r="K86" s="161" t="s">
        <v>154</v>
      </c>
      <c r="L86" s="33"/>
      <c r="M86" s="166" t="s">
        <v>154</v>
      </c>
      <c r="N86" s="167" t="s">
        <v>176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</v>
      </c>
      <c r="T86" s="169">
        <f>S86*H86</f>
        <v>0</v>
      </c>
      <c r="AR86" s="16" t="s">
        <v>269</v>
      </c>
      <c r="AT86" s="16" t="s">
        <v>252</v>
      </c>
      <c r="AU86" s="16" t="s">
        <v>213</v>
      </c>
      <c r="AY86" s="16" t="s">
        <v>249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156</v>
      </c>
      <c r="BK86" s="170">
        <f>ROUND(I86*H86,2)</f>
        <v>0</v>
      </c>
      <c r="BL86" s="16" t="s">
        <v>269</v>
      </c>
      <c r="BM86" s="16" t="s">
        <v>700</v>
      </c>
    </row>
    <row r="87" spans="2:47" s="1" customFormat="1" ht="78" customHeight="1">
      <c r="B87" s="33"/>
      <c r="D87" s="171" t="s">
        <v>258</v>
      </c>
      <c r="F87" s="172" t="s">
        <v>701</v>
      </c>
      <c r="I87" s="132"/>
      <c r="L87" s="33"/>
      <c r="M87" s="63"/>
      <c r="N87" s="34"/>
      <c r="O87" s="34"/>
      <c r="P87" s="34"/>
      <c r="Q87" s="34"/>
      <c r="R87" s="34"/>
      <c r="S87" s="34"/>
      <c r="T87" s="64"/>
      <c r="AT87" s="16" t="s">
        <v>258</v>
      </c>
      <c r="AU87" s="16" t="s">
        <v>213</v>
      </c>
    </row>
    <row r="88" spans="2:65" s="1" customFormat="1" ht="22.5" customHeight="1">
      <c r="B88" s="158"/>
      <c r="C88" s="159" t="s">
        <v>213</v>
      </c>
      <c r="D88" s="159" t="s">
        <v>252</v>
      </c>
      <c r="E88" s="160" t="s">
        <v>702</v>
      </c>
      <c r="F88" s="161" t="s">
        <v>703</v>
      </c>
      <c r="G88" s="162" t="s">
        <v>391</v>
      </c>
      <c r="H88" s="163">
        <v>439</v>
      </c>
      <c r="I88" s="164"/>
      <c r="J88" s="165">
        <f>ROUND(I88*H88,2)</f>
        <v>0</v>
      </c>
      <c r="K88" s="161" t="s">
        <v>385</v>
      </c>
      <c r="L88" s="33"/>
      <c r="M88" s="166" t="s">
        <v>154</v>
      </c>
      <c r="N88" s="167" t="s">
        <v>176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16" t="s">
        <v>269</v>
      </c>
      <c r="AT88" s="16" t="s">
        <v>252</v>
      </c>
      <c r="AU88" s="16" t="s">
        <v>213</v>
      </c>
      <c r="AY88" s="16" t="s">
        <v>249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156</v>
      </c>
      <c r="BK88" s="170">
        <f>ROUND(I88*H88,2)</f>
        <v>0</v>
      </c>
      <c r="BL88" s="16" t="s">
        <v>269</v>
      </c>
      <c r="BM88" s="16" t="s">
        <v>704</v>
      </c>
    </row>
    <row r="89" spans="2:51" s="11" customFormat="1" ht="22.5" customHeight="1">
      <c r="B89" s="178"/>
      <c r="D89" s="187" t="s">
        <v>387</v>
      </c>
      <c r="E89" s="186" t="s">
        <v>154</v>
      </c>
      <c r="F89" s="188" t="s">
        <v>705</v>
      </c>
      <c r="H89" s="189">
        <v>349</v>
      </c>
      <c r="I89" s="182"/>
      <c r="L89" s="178"/>
      <c r="M89" s="183"/>
      <c r="N89" s="184"/>
      <c r="O89" s="184"/>
      <c r="P89" s="184"/>
      <c r="Q89" s="184"/>
      <c r="R89" s="184"/>
      <c r="S89" s="184"/>
      <c r="T89" s="185"/>
      <c r="AT89" s="186" t="s">
        <v>387</v>
      </c>
      <c r="AU89" s="186" t="s">
        <v>213</v>
      </c>
      <c r="AV89" s="11" t="s">
        <v>213</v>
      </c>
      <c r="AW89" s="11" t="s">
        <v>169</v>
      </c>
      <c r="AX89" s="11" t="s">
        <v>205</v>
      </c>
      <c r="AY89" s="186" t="s">
        <v>249</v>
      </c>
    </row>
    <row r="90" spans="2:51" s="11" customFormat="1" ht="22.5" customHeight="1">
      <c r="B90" s="178"/>
      <c r="D90" s="187" t="s">
        <v>387</v>
      </c>
      <c r="E90" s="186" t="s">
        <v>154</v>
      </c>
      <c r="F90" s="188" t="s">
        <v>706</v>
      </c>
      <c r="H90" s="189">
        <v>90</v>
      </c>
      <c r="I90" s="182"/>
      <c r="L90" s="178"/>
      <c r="M90" s="183"/>
      <c r="N90" s="184"/>
      <c r="O90" s="184"/>
      <c r="P90" s="184"/>
      <c r="Q90" s="184"/>
      <c r="R90" s="184"/>
      <c r="S90" s="184"/>
      <c r="T90" s="185"/>
      <c r="AT90" s="186" t="s">
        <v>387</v>
      </c>
      <c r="AU90" s="186" t="s">
        <v>213</v>
      </c>
      <c r="AV90" s="11" t="s">
        <v>213</v>
      </c>
      <c r="AW90" s="11" t="s">
        <v>169</v>
      </c>
      <c r="AX90" s="11" t="s">
        <v>205</v>
      </c>
      <c r="AY90" s="186" t="s">
        <v>249</v>
      </c>
    </row>
    <row r="91" spans="2:51" s="12" customFormat="1" ht="22.5" customHeight="1">
      <c r="B91" s="190"/>
      <c r="D91" s="171" t="s">
        <v>387</v>
      </c>
      <c r="E91" s="191" t="s">
        <v>154</v>
      </c>
      <c r="F91" s="192" t="s">
        <v>395</v>
      </c>
      <c r="H91" s="193">
        <v>439</v>
      </c>
      <c r="I91" s="194"/>
      <c r="L91" s="190"/>
      <c r="M91" s="195"/>
      <c r="N91" s="196"/>
      <c r="O91" s="196"/>
      <c r="P91" s="196"/>
      <c r="Q91" s="196"/>
      <c r="R91" s="196"/>
      <c r="S91" s="196"/>
      <c r="T91" s="197"/>
      <c r="AT91" s="198" t="s">
        <v>387</v>
      </c>
      <c r="AU91" s="198" t="s">
        <v>213</v>
      </c>
      <c r="AV91" s="12" t="s">
        <v>269</v>
      </c>
      <c r="AW91" s="12" t="s">
        <v>169</v>
      </c>
      <c r="AX91" s="12" t="s">
        <v>156</v>
      </c>
      <c r="AY91" s="198" t="s">
        <v>249</v>
      </c>
    </row>
    <row r="92" spans="2:65" s="1" customFormat="1" ht="22.5" customHeight="1">
      <c r="B92" s="158"/>
      <c r="C92" s="159" t="s">
        <v>264</v>
      </c>
      <c r="D92" s="159" t="s">
        <v>252</v>
      </c>
      <c r="E92" s="160" t="s">
        <v>707</v>
      </c>
      <c r="F92" s="161" t="s">
        <v>708</v>
      </c>
      <c r="G92" s="162" t="s">
        <v>391</v>
      </c>
      <c r="H92" s="163">
        <v>65</v>
      </c>
      <c r="I92" s="164"/>
      <c r="J92" s="165">
        <f>ROUND(I92*H92,2)</f>
        <v>0</v>
      </c>
      <c r="K92" s="161" t="s">
        <v>385</v>
      </c>
      <c r="L92" s="33"/>
      <c r="M92" s="166" t="s">
        <v>154</v>
      </c>
      <c r="N92" s="167" t="s">
        <v>176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</v>
      </c>
      <c r="T92" s="169">
        <f>S92*H92</f>
        <v>0</v>
      </c>
      <c r="AR92" s="16" t="s">
        <v>269</v>
      </c>
      <c r="AT92" s="16" t="s">
        <v>252</v>
      </c>
      <c r="AU92" s="16" t="s">
        <v>213</v>
      </c>
      <c r="AY92" s="16" t="s">
        <v>249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156</v>
      </c>
      <c r="BK92" s="170">
        <f>ROUND(I92*H92,2)</f>
        <v>0</v>
      </c>
      <c r="BL92" s="16" t="s">
        <v>269</v>
      </c>
      <c r="BM92" s="16" t="s">
        <v>709</v>
      </c>
    </row>
    <row r="93" spans="2:51" s="11" customFormat="1" ht="22.5" customHeight="1">
      <c r="B93" s="178"/>
      <c r="D93" s="171" t="s">
        <v>387</v>
      </c>
      <c r="E93" s="179" t="s">
        <v>154</v>
      </c>
      <c r="F93" s="180" t="s">
        <v>710</v>
      </c>
      <c r="H93" s="181">
        <v>65</v>
      </c>
      <c r="I93" s="182"/>
      <c r="L93" s="178"/>
      <c r="M93" s="183"/>
      <c r="N93" s="184"/>
      <c r="O93" s="184"/>
      <c r="P93" s="184"/>
      <c r="Q93" s="184"/>
      <c r="R93" s="184"/>
      <c r="S93" s="184"/>
      <c r="T93" s="185"/>
      <c r="AT93" s="186" t="s">
        <v>387</v>
      </c>
      <c r="AU93" s="186" t="s">
        <v>213</v>
      </c>
      <c r="AV93" s="11" t="s">
        <v>213</v>
      </c>
      <c r="AW93" s="11" t="s">
        <v>169</v>
      </c>
      <c r="AX93" s="11" t="s">
        <v>156</v>
      </c>
      <c r="AY93" s="186" t="s">
        <v>249</v>
      </c>
    </row>
    <row r="94" spans="2:65" s="1" customFormat="1" ht="22.5" customHeight="1">
      <c r="B94" s="158"/>
      <c r="C94" s="159" t="s">
        <v>269</v>
      </c>
      <c r="D94" s="159" t="s">
        <v>252</v>
      </c>
      <c r="E94" s="160" t="s">
        <v>464</v>
      </c>
      <c r="F94" s="161" t="s">
        <v>465</v>
      </c>
      <c r="G94" s="162" t="s">
        <v>391</v>
      </c>
      <c r="H94" s="163">
        <v>439</v>
      </c>
      <c r="I94" s="164"/>
      <c r="J94" s="165">
        <f>ROUND(I94*H94,2)</f>
        <v>0</v>
      </c>
      <c r="K94" s="161" t="s">
        <v>154</v>
      </c>
      <c r="L94" s="33"/>
      <c r="M94" s="166" t="s">
        <v>154</v>
      </c>
      <c r="N94" s="167" t="s">
        <v>176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</v>
      </c>
      <c r="T94" s="169">
        <f>S94*H94</f>
        <v>0</v>
      </c>
      <c r="AR94" s="16" t="s">
        <v>269</v>
      </c>
      <c r="AT94" s="16" t="s">
        <v>252</v>
      </c>
      <c r="AU94" s="16" t="s">
        <v>213</v>
      </c>
      <c r="AY94" s="16" t="s">
        <v>249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156</v>
      </c>
      <c r="BK94" s="170">
        <f>ROUND(I94*H94,2)</f>
        <v>0</v>
      </c>
      <c r="BL94" s="16" t="s">
        <v>269</v>
      </c>
      <c r="BM94" s="16" t="s">
        <v>711</v>
      </c>
    </row>
    <row r="95" spans="2:47" s="1" customFormat="1" ht="66" customHeight="1">
      <c r="B95" s="33"/>
      <c r="D95" s="187" t="s">
        <v>258</v>
      </c>
      <c r="F95" s="199" t="s">
        <v>467</v>
      </c>
      <c r="I95" s="132"/>
      <c r="L95" s="33"/>
      <c r="M95" s="63"/>
      <c r="N95" s="34"/>
      <c r="O95" s="34"/>
      <c r="P95" s="34"/>
      <c r="Q95" s="34"/>
      <c r="R95" s="34"/>
      <c r="S95" s="34"/>
      <c r="T95" s="64"/>
      <c r="AT95" s="16" t="s">
        <v>258</v>
      </c>
      <c r="AU95" s="16" t="s">
        <v>213</v>
      </c>
    </row>
    <row r="96" spans="2:51" s="11" customFormat="1" ht="22.5" customHeight="1">
      <c r="B96" s="178"/>
      <c r="D96" s="171" t="s">
        <v>387</v>
      </c>
      <c r="E96" s="179" t="s">
        <v>154</v>
      </c>
      <c r="F96" s="180" t="s">
        <v>712</v>
      </c>
      <c r="H96" s="181">
        <v>439</v>
      </c>
      <c r="I96" s="182"/>
      <c r="L96" s="178"/>
      <c r="M96" s="183"/>
      <c r="N96" s="184"/>
      <c r="O96" s="184"/>
      <c r="P96" s="184"/>
      <c r="Q96" s="184"/>
      <c r="R96" s="184"/>
      <c r="S96" s="184"/>
      <c r="T96" s="185"/>
      <c r="AT96" s="186" t="s">
        <v>387</v>
      </c>
      <c r="AU96" s="186" t="s">
        <v>213</v>
      </c>
      <c r="AV96" s="11" t="s">
        <v>213</v>
      </c>
      <c r="AW96" s="11" t="s">
        <v>169</v>
      </c>
      <c r="AX96" s="11" t="s">
        <v>156</v>
      </c>
      <c r="AY96" s="186" t="s">
        <v>249</v>
      </c>
    </row>
    <row r="97" spans="2:65" s="1" customFormat="1" ht="22.5" customHeight="1">
      <c r="B97" s="158"/>
      <c r="C97" s="159" t="s">
        <v>248</v>
      </c>
      <c r="D97" s="159" t="s">
        <v>252</v>
      </c>
      <c r="E97" s="160" t="s">
        <v>472</v>
      </c>
      <c r="F97" s="161" t="s">
        <v>473</v>
      </c>
      <c r="G97" s="162" t="s">
        <v>391</v>
      </c>
      <c r="H97" s="163">
        <v>5</v>
      </c>
      <c r="I97" s="164"/>
      <c r="J97" s="165">
        <f>ROUND(I97*H97,2)</f>
        <v>0</v>
      </c>
      <c r="K97" s="161" t="s">
        <v>154</v>
      </c>
      <c r="L97" s="33"/>
      <c r="M97" s="166" t="s">
        <v>154</v>
      </c>
      <c r="N97" s="167" t="s">
        <v>176</v>
      </c>
      <c r="O97" s="34"/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16" t="s">
        <v>269</v>
      </c>
      <c r="AT97" s="16" t="s">
        <v>252</v>
      </c>
      <c r="AU97" s="16" t="s">
        <v>213</v>
      </c>
      <c r="AY97" s="16" t="s">
        <v>249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16" t="s">
        <v>156</v>
      </c>
      <c r="BK97" s="170">
        <f>ROUND(I97*H97,2)</f>
        <v>0</v>
      </c>
      <c r="BL97" s="16" t="s">
        <v>269</v>
      </c>
      <c r="BM97" s="16" t="s">
        <v>713</v>
      </c>
    </row>
    <row r="98" spans="2:47" s="1" customFormat="1" ht="66" customHeight="1">
      <c r="B98" s="33"/>
      <c r="D98" s="187" t="s">
        <v>258</v>
      </c>
      <c r="F98" s="199" t="s">
        <v>475</v>
      </c>
      <c r="I98" s="132"/>
      <c r="L98" s="33"/>
      <c r="M98" s="63"/>
      <c r="N98" s="34"/>
      <c r="O98" s="34"/>
      <c r="P98" s="34"/>
      <c r="Q98" s="34"/>
      <c r="R98" s="34"/>
      <c r="S98" s="34"/>
      <c r="T98" s="64"/>
      <c r="AT98" s="16" t="s">
        <v>258</v>
      </c>
      <c r="AU98" s="16" t="s">
        <v>213</v>
      </c>
    </row>
    <row r="99" spans="2:51" s="11" customFormat="1" ht="22.5" customHeight="1">
      <c r="B99" s="178"/>
      <c r="D99" s="171" t="s">
        <v>387</v>
      </c>
      <c r="E99" s="179" t="s">
        <v>154</v>
      </c>
      <c r="F99" s="180" t="s">
        <v>714</v>
      </c>
      <c r="H99" s="181">
        <v>5</v>
      </c>
      <c r="I99" s="182"/>
      <c r="L99" s="178"/>
      <c r="M99" s="183"/>
      <c r="N99" s="184"/>
      <c r="O99" s="184"/>
      <c r="P99" s="184"/>
      <c r="Q99" s="184"/>
      <c r="R99" s="184"/>
      <c r="S99" s="184"/>
      <c r="T99" s="185"/>
      <c r="AT99" s="186" t="s">
        <v>387</v>
      </c>
      <c r="AU99" s="186" t="s">
        <v>213</v>
      </c>
      <c r="AV99" s="11" t="s">
        <v>213</v>
      </c>
      <c r="AW99" s="11" t="s">
        <v>169</v>
      </c>
      <c r="AX99" s="11" t="s">
        <v>156</v>
      </c>
      <c r="AY99" s="186" t="s">
        <v>249</v>
      </c>
    </row>
    <row r="100" spans="2:65" s="1" customFormat="1" ht="22.5" customHeight="1">
      <c r="B100" s="158"/>
      <c r="C100" s="159" t="s">
        <v>277</v>
      </c>
      <c r="D100" s="159" t="s">
        <v>252</v>
      </c>
      <c r="E100" s="160" t="s">
        <v>715</v>
      </c>
      <c r="F100" s="161" t="s">
        <v>716</v>
      </c>
      <c r="G100" s="162" t="s">
        <v>391</v>
      </c>
      <c r="H100" s="163">
        <v>65</v>
      </c>
      <c r="I100" s="164"/>
      <c r="J100" s="165">
        <f>ROUND(I100*H100,2)</f>
        <v>0</v>
      </c>
      <c r="K100" s="161" t="s">
        <v>385</v>
      </c>
      <c r="L100" s="33"/>
      <c r="M100" s="166" t="s">
        <v>154</v>
      </c>
      <c r="N100" s="167" t="s">
        <v>176</v>
      </c>
      <c r="O100" s="34"/>
      <c r="P100" s="168">
        <f>O100*H100</f>
        <v>0</v>
      </c>
      <c r="Q100" s="168">
        <v>0</v>
      </c>
      <c r="R100" s="168">
        <f>Q100*H100</f>
        <v>0</v>
      </c>
      <c r="S100" s="168">
        <v>0</v>
      </c>
      <c r="T100" s="169">
        <f>S100*H100</f>
        <v>0</v>
      </c>
      <c r="AR100" s="16" t="s">
        <v>269</v>
      </c>
      <c r="AT100" s="16" t="s">
        <v>252</v>
      </c>
      <c r="AU100" s="16" t="s">
        <v>213</v>
      </c>
      <c r="AY100" s="16" t="s">
        <v>249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156</v>
      </c>
      <c r="BK100" s="170">
        <f>ROUND(I100*H100,2)</f>
        <v>0</v>
      </c>
      <c r="BL100" s="16" t="s">
        <v>269</v>
      </c>
      <c r="BM100" s="16" t="s">
        <v>717</v>
      </c>
    </row>
    <row r="101" spans="2:51" s="11" customFormat="1" ht="22.5" customHeight="1">
      <c r="B101" s="178"/>
      <c r="D101" s="171" t="s">
        <v>387</v>
      </c>
      <c r="E101" s="179" t="s">
        <v>154</v>
      </c>
      <c r="F101" s="180" t="s">
        <v>718</v>
      </c>
      <c r="H101" s="181">
        <v>65</v>
      </c>
      <c r="I101" s="182"/>
      <c r="L101" s="178"/>
      <c r="M101" s="183"/>
      <c r="N101" s="184"/>
      <c r="O101" s="184"/>
      <c r="P101" s="184"/>
      <c r="Q101" s="184"/>
      <c r="R101" s="184"/>
      <c r="S101" s="184"/>
      <c r="T101" s="185"/>
      <c r="AT101" s="186" t="s">
        <v>387</v>
      </c>
      <c r="AU101" s="186" t="s">
        <v>213</v>
      </c>
      <c r="AV101" s="11" t="s">
        <v>213</v>
      </c>
      <c r="AW101" s="11" t="s">
        <v>169</v>
      </c>
      <c r="AX101" s="11" t="s">
        <v>156</v>
      </c>
      <c r="AY101" s="186" t="s">
        <v>249</v>
      </c>
    </row>
    <row r="102" spans="2:65" s="1" customFormat="1" ht="22.5" customHeight="1">
      <c r="B102" s="158"/>
      <c r="C102" s="159" t="s">
        <v>282</v>
      </c>
      <c r="D102" s="159" t="s">
        <v>252</v>
      </c>
      <c r="E102" s="160" t="s">
        <v>719</v>
      </c>
      <c r="F102" s="161" t="s">
        <v>720</v>
      </c>
      <c r="G102" s="162" t="s">
        <v>384</v>
      </c>
      <c r="H102" s="163">
        <v>554</v>
      </c>
      <c r="I102" s="164"/>
      <c r="J102" s="165">
        <f>ROUND(I102*H102,2)</f>
        <v>0</v>
      </c>
      <c r="K102" s="161" t="s">
        <v>385</v>
      </c>
      <c r="L102" s="33"/>
      <c r="M102" s="166" t="s">
        <v>154</v>
      </c>
      <c r="N102" s="167" t="s">
        <v>176</v>
      </c>
      <c r="O102" s="34"/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16" t="s">
        <v>269</v>
      </c>
      <c r="AT102" s="16" t="s">
        <v>252</v>
      </c>
      <c r="AU102" s="16" t="s">
        <v>213</v>
      </c>
      <c r="AY102" s="16" t="s">
        <v>249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156</v>
      </c>
      <c r="BK102" s="170">
        <f>ROUND(I102*H102,2)</f>
        <v>0</v>
      </c>
      <c r="BL102" s="16" t="s">
        <v>269</v>
      </c>
      <c r="BM102" s="16" t="s">
        <v>721</v>
      </c>
    </row>
    <row r="103" spans="2:51" s="11" customFormat="1" ht="22.5" customHeight="1">
      <c r="B103" s="178"/>
      <c r="D103" s="187" t="s">
        <v>387</v>
      </c>
      <c r="E103" s="186" t="s">
        <v>154</v>
      </c>
      <c r="F103" s="188" t="s">
        <v>722</v>
      </c>
      <c r="H103" s="189">
        <v>519</v>
      </c>
      <c r="I103" s="182"/>
      <c r="L103" s="178"/>
      <c r="M103" s="183"/>
      <c r="N103" s="184"/>
      <c r="O103" s="184"/>
      <c r="P103" s="184"/>
      <c r="Q103" s="184"/>
      <c r="R103" s="184"/>
      <c r="S103" s="184"/>
      <c r="T103" s="185"/>
      <c r="AT103" s="186" t="s">
        <v>387</v>
      </c>
      <c r="AU103" s="186" t="s">
        <v>213</v>
      </c>
      <c r="AV103" s="11" t="s">
        <v>213</v>
      </c>
      <c r="AW103" s="11" t="s">
        <v>169</v>
      </c>
      <c r="AX103" s="11" t="s">
        <v>205</v>
      </c>
      <c r="AY103" s="186" t="s">
        <v>249</v>
      </c>
    </row>
    <row r="104" spans="2:51" s="11" customFormat="1" ht="22.5" customHeight="1">
      <c r="B104" s="178"/>
      <c r="D104" s="187" t="s">
        <v>387</v>
      </c>
      <c r="E104" s="186" t="s">
        <v>154</v>
      </c>
      <c r="F104" s="188" t="s">
        <v>723</v>
      </c>
      <c r="H104" s="189">
        <v>35</v>
      </c>
      <c r="I104" s="182"/>
      <c r="L104" s="178"/>
      <c r="M104" s="183"/>
      <c r="N104" s="184"/>
      <c r="O104" s="184"/>
      <c r="P104" s="184"/>
      <c r="Q104" s="184"/>
      <c r="R104" s="184"/>
      <c r="S104" s="184"/>
      <c r="T104" s="185"/>
      <c r="AT104" s="186" t="s">
        <v>387</v>
      </c>
      <c r="AU104" s="186" t="s">
        <v>213</v>
      </c>
      <c r="AV104" s="11" t="s">
        <v>213</v>
      </c>
      <c r="AW104" s="11" t="s">
        <v>169</v>
      </c>
      <c r="AX104" s="11" t="s">
        <v>205</v>
      </c>
      <c r="AY104" s="186" t="s">
        <v>249</v>
      </c>
    </row>
    <row r="105" spans="2:51" s="12" customFormat="1" ht="22.5" customHeight="1">
      <c r="B105" s="190"/>
      <c r="D105" s="171" t="s">
        <v>387</v>
      </c>
      <c r="E105" s="191" t="s">
        <v>154</v>
      </c>
      <c r="F105" s="192" t="s">
        <v>395</v>
      </c>
      <c r="H105" s="193">
        <v>554</v>
      </c>
      <c r="I105" s="194"/>
      <c r="L105" s="190"/>
      <c r="M105" s="195"/>
      <c r="N105" s="196"/>
      <c r="O105" s="196"/>
      <c r="P105" s="196"/>
      <c r="Q105" s="196"/>
      <c r="R105" s="196"/>
      <c r="S105" s="196"/>
      <c r="T105" s="197"/>
      <c r="AT105" s="198" t="s">
        <v>387</v>
      </c>
      <c r="AU105" s="198" t="s">
        <v>213</v>
      </c>
      <c r="AV105" s="12" t="s">
        <v>269</v>
      </c>
      <c r="AW105" s="12" t="s">
        <v>169</v>
      </c>
      <c r="AX105" s="12" t="s">
        <v>156</v>
      </c>
      <c r="AY105" s="198" t="s">
        <v>249</v>
      </c>
    </row>
    <row r="106" spans="2:65" s="1" customFormat="1" ht="22.5" customHeight="1">
      <c r="B106" s="158"/>
      <c r="C106" s="159" t="s">
        <v>287</v>
      </c>
      <c r="D106" s="159" t="s">
        <v>252</v>
      </c>
      <c r="E106" s="160" t="s">
        <v>724</v>
      </c>
      <c r="F106" s="161" t="s">
        <v>725</v>
      </c>
      <c r="G106" s="162" t="s">
        <v>384</v>
      </c>
      <c r="H106" s="163">
        <v>12</v>
      </c>
      <c r="I106" s="164"/>
      <c r="J106" s="165">
        <f>ROUND(I106*H106,2)</f>
        <v>0</v>
      </c>
      <c r="K106" s="161" t="s">
        <v>385</v>
      </c>
      <c r="L106" s="33"/>
      <c r="M106" s="166" t="s">
        <v>154</v>
      </c>
      <c r="N106" s="167" t="s">
        <v>176</v>
      </c>
      <c r="O106" s="34"/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16" t="s">
        <v>269</v>
      </c>
      <c r="AT106" s="16" t="s">
        <v>252</v>
      </c>
      <c r="AU106" s="16" t="s">
        <v>213</v>
      </c>
      <c r="AY106" s="16" t="s">
        <v>249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156</v>
      </c>
      <c r="BK106" s="170">
        <f>ROUND(I106*H106,2)</f>
        <v>0</v>
      </c>
      <c r="BL106" s="16" t="s">
        <v>269</v>
      </c>
      <c r="BM106" s="16" t="s">
        <v>726</v>
      </c>
    </row>
    <row r="107" spans="2:47" s="1" customFormat="1" ht="30" customHeight="1">
      <c r="B107" s="33"/>
      <c r="D107" s="187" t="s">
        <v>258</v>
      </c>
      <c r="F107" s="199" t="s">
        <v>727</v>
      </c>
      <c r="I107" s="132"/>
      <c r="L107" s="33"/>
      <c r="M107" s="63"/>
      <c r="N107" s="34"/>
      <c r="O107" s="34"/>
      <c r="P107" s="34"/>
      <c r="Q107" s="34"/>
      <c r="R107" s="34"/>
      <c r="S107" s="34"/>
      <c r="T107" s="64"/>
      <c r="AT107" s="16" t="s">
        <v>258</v>
      </c>
      <c r="AU107" s="16" t="s">
        <v>213</v>
      </c>
    </row>
    <row r="108" spans="2:51" s="11" customFormat="1" ht="22.5" customHeight="1">
      <c r="B108" s="178"/>
      <c r="D108" s="171" t="s">
        <v>387</v>
      </c>
      <c r="E108" s="179" t="s">
        <v>154</v>
      </c>
      <c r="F108" s="180" t="s">
        <v>728</v>
      </c>
      <c r="H108" s="181">
        <v>12</v>
      </c>
      <c r="I108" s="182"/>
      <c r="L108" s="178"/>
      <c r="M108" s="183"/>
      <c r="N108" s="184"/>
      <c r="O108" s="184"/>
      <c r="P108" s="184"/>
      <c r="Q108" s="184"/>
      <c r="R108" s="184"/>
      <c r="S108" s="184"/>
      <c r="T108" s="185"/>
      <c r="AT108" s="186" t="s">
        <v>387</v>
      </c>
      <c r="AU108" s="186" t="s">
        <v>213</v>
      </c>
      <c r="AV108" s="11" t="s">
        <v>213</v>
      </c>
      <c r="AW108" s="11" t="s">
        <v>169</v>
      </c>
      <c r="AX108" s="11" t="s">
        <v>156</v>
      </c>
      <c r="AY108" s="186" t="s">
        <v>249</v>
      </c>
    </row>
    <row r="109" spans="2:65" s="1" customFormat="1" ht="22.5" customHeight="1">
      <c r="B109" s="158"/>
      <c r="C109" s="159" t="s">
        <v>292</v>
      </c>
      <c r="D109" s="159" t="s">
        <v>252</v>
      </c>
      <c r="E109" s="160" t="s">
        <v>483</v>
      </c>
      <c r="F109" s="161" t="s">
        <v>484</v>
      </c>
      <c r="G109" s="162" t="s">
        <v>384</v>
      </c>
      <c r="H109" s="163">
        <v>554</v>
      </c>
      <c r="I109" s="164"/>
      <c r="J109" s="165">
        <f>ROUND(I109*H109,2)</f>
        <v>0</v>
      </c>
      <c r="K109" s="161" t="s">
        <v>385</v>
      </c>
      <c r="L109" s="33"/>
      <c r="M109" s="166" t="s">
        <v>154</v>
      </c>
      <c r="N109" s="167" t="s">
        <v>176</v>
      </c>
      <c r="O109" s="34"/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16" t="s">
        <v>269</v>
      </c>
      <c r="AT109" s="16" t="s">
        <v>252</v>
      </c>
      <c r="AU109" s="16" t="s">
        <v>213</v>
      </c>
      <c r="AY109" s="16" t="s">
        <v>249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16" t="s">
        <v>156</v>
      </c>
      <c r="BK109" s="170">
        <f>ROUND(I109*H109,2)</f>
        <v>0</v>
      </c>
      <c r="BL109" s="16" t="s">
        <v>269</v>
      </c>
      <c r="BM109" s="16" t="s">
        <v>729</v>
      </c>
    </row>
    <row r="110" spans="2:47" s="1" customFormat="1" ht="30" customHeight="1">
      <c r="B110" s="33"/>
      <c r="D110" s="187" t="s">
        <v>258</v>
      </c>
      <c r="F110" s="199" t="s">
        <v>727</v>
      </c>
      <c r="I110" s="132"/>
      <c r="L110" s="33"/>
      <c r="M110" s="63"/>
      <c r="N110" s="34"/>
      <c r="O110" s="34"/>
      <c r="P110" s="34"/>
      <c r="Q110" s="34"/>
      <c r="R110" s="34"/>
      <c r="S110" s="34"/>
      <c r="T110" s="64"/>
      <c r="AT110" s="16" t="s">
        <v>258</v>
      </c>
      <c r="AU110" s="16" t="s">
        <v>213</v>
      </c>
    </row>
    <row r="111" spans="2:51" s="11" customFormat="1" ht="22.5" customHeight="1">
      <c r="B111" s="178"/>
      <c r="D111" s="187" t="s">
        <v>387</v>
      </c>
      <c r="E111" s="186" t="s">
        <v>154</v>
      </c>
      <c r="F111" s="188" t="s">
        <v>730</v>
      </c>
      <c r="H111" s="189">
        <v>519</v>
      </c>
      <c r="I111" s="182"/>
      <c r="L111" s="178"/>
      <c r="M111" s="183"/>
      <c r="N111" s="184"/>
      <c r="O111" s="184"/>
      <c r="P111" s="184"/>
      <c r="Q111" s="184"/>
      <c r="R111" s="184"/>
      <c r="S111" s="184"/>
      <c r="T111" s="185"/>
      <c r="AT111" s="186" t="s">
        <v>387</v>
      </c>
      <c r="AU111" s="186" t="s">
        <v>213</v>
      </c>
      <c r="AV111" s="11" t="s">
        <v>213</v>
      </c>
      <c r="AW111" s="11" t="s">
        <v>169</v>
      </c>
      <c r="AX111" s="11" t="s">
        <v>205</v>
      </c>
      <c r="AY111" s="186" t="s">
        <v>249</v>
      </c>
    </row>
    <row r="112" spans="2:51" s="11" customFormat="1" ht="22.5" customHeight="1">
      <c r="B112" s="178"/>
      <c r="D112" s="187" t="s">
        <v>387</v>
      </c>
      <c r="E112" s="186" t="s">
        <v>154</v>
      </c>
      <c r="F112" s="188" t="s">
        <v>723</v>
      </c>
      <c r="H112" s="189">
        <v>35</v>
      </c>
      <c r="I112" s="182"/>
      <c r="L112" s="178"/>
      <c r="M112" s="183"/>
      <c r="N112" s="184"/>
      <c r="O112" s="184"/>
      <c r="P112" s="184"/>
      <c r="Q112" s="184"/>
      <c r="R112" s="184"/>
      <c r="S112" s="184"/>
      <c r="T112" s="185"/>
      <c r="AT112" s="186" t="s">
        <v>387</v>
      </c>
      <c r="AU112" s="186" t="s">
        <v>213</v>
      </c>
      <c r="AV112" s="11" t="s">
        <v>213</v>
      </c>
      <c r="AW112" s="11" t="s">
        <v>169</v>
      </c>
      <c r="AX112" s="11" t="s">
        <v>205</v>
      </c>
      <c r="AY112" s="186" t="s">
        <v>249</v>
      </c>
    </row>
    <row r="113" spans="2:51" s="12" customFormat="1" ht="22.5" customHeight="1">
      <c r="B113" s="190"/>
      <c r="D113" s="171" t="s">
        <v>387</v>
      </c>
      <c r="E113" s="191" t="s">
        <v>154</v>
      </c>
      <c r="F113" s="192" t="s">
        <v>395</v>
      </c>
      <c r="H113" s="193">
        <v>554</v>
      </c>
      <c r="I113" s="194"/>
      <c r="L113" s="190"/>
      <c r="M113" s="195"/>
      <c r="N113" s="196"/>
      <c r="O113" s="196"/>
      <c r="P113" s="196"/>
      <c r="Q113" s="196"/>
      <c r="R113" s="196"/>
      <c r="S113" s="196"/>
      <c r="T113" s="197"/>
      <c r="AT113" s="198" t="s">
        <v>387</v>
      </c>
      <c r="AU113" s="198" t="s">
        <v>213</v>
      </c>
      <c r="AV113" s="12" t="s">
        <v>269</v>
      </c>
      <c r="AW113" s="12" t="s">
        <v>169</v>
      </c>
      <c r="AX113" s="12" t="s">
        <v>156</v>
      </c>
      <c r="AY113" s="198" t="s">
        <v>249</v>
      </c>
    </row>
    <row r="114" spans="2:65" s="1" customFormat="1" ht="22.5" customHeight="1">
      <c r="B114" s="158"/>
      <c r="C114" s="159" t="s">
        <v>161</v>
      </c>
      <c r="D114" s="159" t="s">
        <v>252</v>
      </c>
      <c r="E114" s="160" t="s">
        <v>731</v>
      </c>
      <c r="F114" s="161" t="s">
        <v>732</v>
      </c>
      <c r="G114" s="162" t="s">
        <v>384</v>
      </c>
      <c r="H114" s="163">
        <v>12</v>
      </c>
      <c r="I114" s="164"/>
      <c r="J114" s="165">
        <f>ROUND(I114*H114,2)</f>
        <v>0</v>
      </c>
      <c r="K114" s="161" t="s">
        <v>385</v>
      </c>
      <c r="L114" s="33"/>
      <c r="M114" s="166" t="s">
        <v>154</v>
      </c>
      <c r="N114" s="167" t="s">
        <v>176</v>
      </c>
      <c r="O114" s="34"/>
      <c r="P114" s="168">
        <f>O114*H114</f>
        <v>0</v>
      </c>
      <c r="Q114" s="168">
        <v>0</v>
      </c>
      <c r="R114" s="168">
        <f>Q114*H114</f>
        <v>0</v>
      </c>
      <c r="S114" s="168">
        <v>0</v>
      </c>
      <c r="T114" s="169">
        <f>S114*H114</f>
        <v>0</v>
      </c>
      <c r="AR114" s="16" t="s">
        <v>269</v>
      </c>
      <c r="AT114" s="16" t="s">
        <v>252</v>
      </c>
      <c r="AU114" s="16" t="s">
        <v>213</v>
      </c>
      <c r="AY114" s="16" t="s">
        <v>249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156</v>
      </c>
      <c r="BK114" s="170">
        <f>ROUND(I114*H114,2)</f>
        <v>0</v>
      </c>
      <c r="BL114" s="16" t="s">
        <v>269</v>
      </c>
      <c r="BM114" s="16" t="s">
        <v>733</v>
      </c>
    </row>
    <row r="115" spans="2:51" s="11" customFormat="1" ht="22.5" customHeight="1">
      <c r="B115" s="178"/>
      <c r="D115" s="171" t="s">
        <v>387</v>
      </c>
      <c r="E115" s="179" t="s">
        <v>154</v>
      </c>
      <c r="F115" s="180" t="s">
        <v>728</v>
      </c>
      <c r="H115" s="181">
        <v>12</v>
      </c>
      <c r="I115" s="182"/>
      <c r="L115" s="178"/>
      <c r="M115" s="183"/>
      <c r="N115" s="184"/>
      <c r="O115" s="184"/>
      <c r="P115" s="184"/>
      <c r="Q115" s="184"/>
      <c r="R115" s="184"/>
      <c r="S115" s="184"/>
      <c r="T115" s="185"/>
      <c r="AT115" s="186" t="s">
        <v>387</v>
      </c>
      <c r="AU115" s="186" t="s">
        <v>213</v>
      </c>
      <c r="AV115" s="11" t="s">
        <v>213</v>
      </c>
      <c r="AW115" s="11" t="s">
        <v>169</v>
      </c>
      <c r="AX115" s="11" t="s">
        <v>156</v>
      </c>
      <c r="AY115" s="186" t="s">
        <v>249</v>
      </c>
    </row>
    <row r="116" spans="2:65" s="1" customFormat="1" ht="22.5" customHeight="1">
      <c r="B116" s="158"/>
      <c r="C116" s="159" t="s">
        <v>300</v>
      </c>
      <c r="D116" s="159" t="s">
        <v>252</v>
      </c>
      <c r="E116" s="160" t="s">
        <v>487</v>
      </c>
      <c r="F116" s="161" t="s">
        <v>488</v>
      </c>
      <c r="G116" s="162" t="s">
        <v>384</v>
      </c>
      <c r="H116" s="163">
        <v>554</v>
      </c>
      <c r="I116" s="164"/>
      <c r="J116" s="165">
        <f>ROUND(I116*H116,2)</f>
        <v>0</v>
      </c>
      <c r="K116" s="161" t="s">
        <v>385</v>
      </c>
      <c r="L116" s="33"/>
      <c r="M116" s="166" t="s">
        <v>154</v>
      </c>
      <c r="N116" s="167" t="s">
        <v>176</v>
      </c>
      <c r="O116" s="34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6" t="s">
        <v>269</v>
      </c>
      <c r="AT116" s="16" t="s">
        <v>252</v>
      </c>
      <c r="AU116" s="16" t="s">
        <v>213</v>
      </c>
      <c r="AY116" s="16" t="s">
        <v>249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156</v>
      </c>
      <c r="BK116" s="170">
        <f>ROUND(I116*H116,2)</f>
        <v>0</v>
      </c>
      <c r="BL116" s="16" t="s">
        <v>269</v>
      </c>
      <c r="BM116" s="16" t="s">
        <v>734</v>
      </c>
    </row>
    <row r="117" spans="2:65" s="1" customFormat="1" ht="22.5" customHeight="1">
      <c r="B117" s="158"/>
      <c r="C117" s="200" t="s">
        <v>305</v>
      </c>
      <c r="D117" s="200" t="s">
        <v>490</v>
      </c>
      <c r="E117" s="201" t="s">
        <v>491</v>
      </c>
      <c r="F117" s="202" t="s">
        <v>492</v>
      </c>
      <c r="G117" s="203" t="s">
        <v>493</v>
      </c>
      <c r="H117" s="204">
        <v>8.49</v>
      </c>
      <c r="I117" s="205"/>
      <c r="J117" s="206">
        <f>ROUND(I117*H117,2)</f>
        <v>0</v>
      </c>
      <c r="K117" s="202" t="s">
        <v>385</v>
      </c>
      <c r="L117" s="207"/>
      <c r="M117" s="208" t="s">
        <v>154</v>
      </c>
      <c r="N117" s="209" t="s">
        <v>176</v>
      </c>
      <c r="O117" s="34"/>
      <c r="P117" s="168">
        <f>O117*H117</f>
        <v>0</v>
      </c>
      <c r="Q117" s="168">
        <v>0.001</v>
      </c>
      <c r="R117" s="168">
        <f>Q117*H117</f>
        <v>0.008490000000000001</v>
      </c>
      <c r="S117" s="168">
        <v>0</v>
      </c>
      <c r="T117" s="169">
        <f>S117*H117</f>
        <v>0</v>
      </c>
      <c r="AR117" s="16" t="s">
        <v>287</v>
      </c>
      <c r="AT117" s="16" t="s">
        <v>490</v>
      </c>
      <c r="AU117" s="16" t="s">
        <v>213</v>
      </c>
      <c r="AY117" s="16" t="s">
        <v>249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156</v>
      </c>
      <c r="BK117" s="170">
        <f>ROUND(I117*H117,2)</f>
        <v>0</v>
      </c>
      <c r="BL117" s="16" t="s">
        <v>269</v>
      </c>
      <c r="BM117" s="16" t="s">
        <v>735</v>
      </c>
    </row>
    <row r="118" spans="2:47" s="1" customFormat="1" ht="30" customHeight="1">
      <c r="B118" s="33"/>
      <c r="D118" s="187" t="s">
        <v>258</v>
      </c>
      <c r="F118" s="199" t="s">
        <v>495</v>
      </c>
      <c r="I118" s="132"/>
      <c r="L118" s="33"/>
      <c r="M118" s="63"/>
      <c r="N118" s="34"/>
      <c r="O118" s="34"/>
      <c r="P118" s="34"/>
      <c r="Q118" s="34"/>
      <c r="R118" s="34"/>
      <c r="S118" s="34"/>
      <c r="T118" s="64"/>
      <c r="AT118" s="16" t="s">
        <v>258</v>
      </c>
      <c r="AU118" s="16" t="s">
        <v>213</v>
      </c>
    </row>
    <row r="119" spans="2:51" s="11" customFormat="1" ht="22.5" customHeight="1">
      <c r="B119" s="178"/>
      <c r="D119" s="187" t="s">
        <v>387</v>
      </c>
      <c r="E119" s="186" t="s">
        <v>154</v>
      </c>
      <c r="F119" s="188" t="s">
        <v>736</v>
      </c>
      <c r="H119" s="189">
        <v>566</v>
      </c>
      <c r="I119" s="182"/>
      <c r="L119" s="178"/>
      <c r="M119" s="183"/>
      <c r="N119" s="184"/>
      <c r="O119" s="184"/>
      <c r="P119" s="184"/>
      <c r="Q119" s="184"/>
      <c r="R119" s="184"/>
      <c r="S119" s="184"/>
      <c r="T119" s="185"/>
      <c r="AT119" s="186" t="s">
        <v>387</v>
      </c>
      <c r="AU119" s="186" t="s">
        <v>213</v>
      </c>
      <c r="AV119" s="11" t="s">
        <v>213</v>
      </c>
      <c r="AW119" s="11" t="s">
        <v>169</v>
      </c>
      <c r="AX119" s="11" t="s">
        <v>156</v>
      </c>
      <c r="AY119" s="186" t="s">
        <v>249</v>
      </c>
    </row>
    <row r="120" spans="2:51" s="11" customFormat="1" ht="22.5" customHeight="1">
      <c r="B120" s="178"/>
      <c r="D120" s="171" t="s">
        <v>387</v>
      </c>
      <c r="F120" s="180" t="s">
        <v>737</v>
      </c>
      <c r="H120" s="181">
        <v>8.49</v>
      </c>
      <c r="I120" s="182"/>
      <c r="L120" s="178"/>
      <c r="M120" s="183"/>
      <c r="N120" s="184"/>
      <c r="O120" s="184"/>
      <c r="P120" s="184"/>
      <c r="Q120" s="184"/>
      <c r="R120" s="184"/>
      <c r="S120" s="184"/>
      <c r="T120" s="185"/>
      <c r="AT120" s="186" t="s">
        <v>387</v>
      </c>
      <c r="AU120" s="186" t="s">
        <v>213</v>
      </c>
      <c r="AV120" s="11" t="s">
        <v>213</v>
      </c>
      <c r="AW120" s="11" t="s">
        <v>138</v>
      </c>
      <c r="AX120" s="11" t="s">
        <v>156</v>
      </c>
      <c r="AY120" s="186" t="s">
        <v>249</v>
      </c>
    </row>
    <row r="121" spans="2:65" s="1" customFormat="1" ht="22.5" customHeight="1">
      <c r="B121" s="158"/>
      <c r="C121" s="159" t="s">
        <v>309</v>
      </c>
      <c r="D121" s="159" t="s">
        <v>252</v>
      </c>
      <c r="E121" s="160" t="s">
        <v>738</v>
      </c>
      <c r="F121" s="161" t="s">
        <v>739</v>
      </c>
      <c r="G121" s="162" t="s">
        <v>384</v>
      </c>
      <c r="H121" s="163">
        <v>12</v>
      </c>
      <c r="I121" s="164"/>
      <c r="J121" s="165">
        <f>ROUND(I121*H121,2)</f>
        <v>0</v>
      </c>
      <c r="K121" s="161" t="s">
        <v>385</v>
      </c>
      <c r="L121" s="33"/>
      <c r="M121" s="166" t="s">
        <v>154</v>
      </c>
      <c r="N121" s="167" t="s">
        <v>176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269</v>
      </c>
      <c r="AT121" s="16" t="s">
        <v>252</v>
      </c>
      <c r="AU121" s="16" t="s">
        <v>213</v>
      </c>
      <c r="AY121" s="16" t="s">
        <v>249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156</v>
      </c>
      <c r="BK121" s="170">
        <f>ROUND(I121*H121,2)</f>
        <v>0</v>
      </c>
      <c r="BL121" s="16" t="s">
        <v>269</v>
      </c>
      <c r="BM121" s="16" t="s">
        <v>740</v>
      </c>
    </row>
    <row r="122" spans="2:51" s="11" customFormat="1" ht="22.5" customHeight="1">
      <c r="B122" s="178"/>
      <c r="D122" s="171" t="s">
        <v>387</v>
      </c>
      <c r="E122" s="179" t="s">
        <v>154</v>
      </c>
      <c r="F122" s="180" t="s">
        <v>728</v>
      </c>
      <c r="H122" s="181">
        <v>12</v>
      </c>
      <c r="I122" s="182"/>
      <c r="L122" s="178"/>
      <c r="M122" s="183"/>
      <c r="N122" s="184"/>
      <c r="O122" s="184"/>
      <c r="P122" s="184"/>
      <c r="Q122" s="184"/>
      <c r="R122" s="184"/>
      <c r="S122" s="184"/>
      <c r="T122" s="185"/>
      <c r="AT122" s="186" t="s">
        <v>387</v>
      </c>
      <c r="AU122" s="186" t="s">
        <v>213</v>
      </c>
      <c r="AV122" s="11" t="s">
        <v>213</v>
      </c>
      <c r="AW122" s="11" t="s">
        <v>169</v>
      </c>
      <c r="AX122" s="11" t="s">
        <v>156</v>
      </c>
      <c r="AY122" s="186" t="s">
        <v>249</v>
      </c>
    </row>
    <row r="123" spans="2:65" s="1" customFormat="1" ht="22.5" customHeight="1">
      <c r="B123" s="158"/>
      <c r="C123" s="159" t="s">
        <v>313</v>
      </c>
      <c r="D123" s="159" t="s">
        <v>252</v>
      </c>
      <c r="E123" s="160" t="s">
        <v>741</v>
      </c>
      <c r="F123" s="161" t="s">
        <v>742</v>
      </c>
      <c r="G123" s="162" t="s">
        <v>384</v>
      </c>
      <c r="H123" s="163">
        <v>519</v>
      </c>
      <c r="I123" s="164"/>
      <c r="J123" s="165">
        <f>ROUND(I123*H123,2)</f>
        <v>0</v>
      </c>
      <c r="K123" s="161" t="s">
        <v>385</v>
      </c>
      <c r="L123" s="33"/>
      <c r="M123" s="166" t="s">
        <v>154</v>
      </c>
      <c r="N123" s="167" t="s">
        <v>176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</v>
      </c>
      <c r="T123" s="169">
        <f>S123*H123</f>
        <v>0</v>
      </c>
      <c r="AR123" s="16" t="s">
        <v>269</v>
      </c>
      <c r="AT123" s="16" t="s">
        <v>252</v>
      </c>
      <c r="AU123" s="16" t="s">
        <v>213</v>
      </c>
      <c r="AY123" s="16" t="s">
        <v>249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156</v>
      </c>
      <c r="BK123" s="170">
        <f>ROUND(I123*H123,2)</f>
        <v>0</v>
      </c>
      <c r="BL123" s="16" t="s">
        <v>269</v>
      </c>
      <c r="BM123" s="16" t="s">
        <v>743</v>
      </c>
    </row>
    <row r="124" spans="2:51" s="11" customFormat="1" ht="22.5" customHeight="1">
      <c r="B124" s="178"/>
      <c r="D124" s="171" t="s">
        <v>387</v>
      </c>
      <c r="E124" s="179" t="s">
        <v>154</v>
      </c>
      <c r="F124" s="180" t="s">
        <v>744</v>
      </c>
      <c r="H124" s="181">
        <v>519</v>
      </c>
      <c r="I124" s="182"/>
      <c r="L124" s="178"/>
      <c r="M124" s="183"/>
      <c r="N124" s="184"/>
      <c r="O124" s="184"/>
      <c r="P124" s="184"/>
      <c r="Q124" s="184"/>
      <c r="R124" s="184"/>
      <c r="S124" s="184"/>
      <c r="T124" s="185"/>
      <c r="AT124" s="186" t="s">
        <v>387</v>
      </c>
      <c r="AU124" s="186" t="s">
        <v>213</v>
      </c>
      <c r="AV124" s="11" t="s">
        <v>213</v>
      </c>
      <c r="AW124" s="11" t="s">
        <v>169</v>
      </c>
      <c r="AX124" s="11" t="s">
        <v>156</v>
      </c>
      <c r="AY124" s="186" t="s">
        <v>249</v>
      </c>
    </row>
    <row r="125" spans="2:65" s="1" customFormat="1" ht="22.5" customHeight="1">
      <c r="B125" s="158"/>
      <c r="C125" s="159" t="s">
        <v>142</v>
      </c>
      <c r="D125" s="159" t="s">
        <v>252</v>
      </c>
      <c r="E125" s="160" t="s">
        <v>745</v>
      </c>
      <c r="F125" s="161" t="s">
        <v>746</v>
      </c>
      <c r="G125" s="162" t="s">
        <v>384</v>
      </c>
      <c r="H125" s="163">
        <v>35</v>
      </c>
      <c r="I125" s="164"/>
      <c r="J125" s="165">
        <f>ROUND(I125*H125,2)</f>
        <v>0</v>
      </c>
      <c r="K125" s="161" t="s">
        <v>385</v>
      </c>
      <c r="L125" s="33"/>
      <c r="M125" s="166" t="s">
        <v>154</v>
      </c>
      <c r="N125" s="167" t="s">
        <v>176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AR125" s="16" t="s">
        <v>269</v>
      </c>
      <c r="AT125" s="16" t="s">
        <v>252</v>
      </c>
      <c r="AU125" s="16" t="s">
        <v>213</v>
      </c>
      <c r="AY125" s="16" t="s">
        <v>249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156</v>
      </c>
      <c r="BK125" s="170">
        <f>ROUND(I125*H125,2)</f>
        <v>0</v>
      </c>
      <c r="BL125" s="16" t="s">
        <v>269</v>
      </c>
      <c r="BM125" s="16" t="s">
        <v>747</v>
      </c>
    </row>
    <row r="126" spans="2:51" s="11" customFormat="1" ht="22.5" customHeight="1">
      <c r="B126" s="178"/>
      <c r="D126" s="187" t="s">
        <v>387</v>
      </c>
      <c r="E126" s="186" t="s">
        <v>154</v>
      </c>
      <c r="F126" s="188" t="s">
        <v>723</v>
      </c>
      <c r="H126" s="189">
        <v>35</v>
      </c>
      <c r="I126" s="182"/>
      <c r="L126" s="178"/>
      <c r="M126" s="183"/>
      <c r="N126" s="184"/>
      <c r="O126" s="184"/>
      <c r="P126" s="184"/>
      <c r="Q126" s="184"/>
      <c r="R126" s="184"/>
      <c r="S126" s="184"/>
      <c r="T126" s="185"/>
      <c r="AT126" s="186" t="s">
        <v>387</v>
      </c>
      <c r="AU126" s="186" t="s">
        <v>213</v>
      </c>
      <c r="AV126" s="11" t="s">
        <v>213</v>
      </c>
      <c r="AW126" s="11" t="s">
        <v>169</v>
      </c>
      <c r="AX126" s="11" t="s">
        <v>156</v>
      </c>
      <c r="AY126" s="186" t="s">
        <v>249</v>
      </c>
    </row>
    <row r="127" spans="2:63" s="10" customFormat="1" ht="29.85" customHeight="1">
      <c r="B127" s="144"/>
      <c r="D127" s="155" t="s">
        <v>204</v>
      </c>
      <c r="E127" s="156" t="s">
        <v>213</v>
      </c>
      <c r="F127" s="156" t="s">
        <v>555</v>
      </c>
      <c r="I127" s="147"/>
      <c r="J127" s="157">
        <f>BK127</f>
        <v>0</v>
      </c>
      <c r="L127" s="144"/>
      <c r="M127" s="149"/>
      <c r="N127" s="150"/>
      <c r="O127" s="150"/>
      <c r="P127" s="151">
        <f>SUM(P128:P129)</f>
        <v>0</v>
      </c>
      <c r="Q127" s="150"/>
      <c r="R127" s="151">
        <f>SUM(R128:R129)</f>
        <v>0</v>
      </c>
      <c r="S127" s="150"/>
      <c r="T127" s="152">
        <f>SUM(T128:T129)</f>
        <v>0</v>
      </c>
      <c r="AR127" s="145" t="s">
        <v>156</v>
      </c>
      <c r="AT127" s="153" t="s">
        <v>204</v>
      </c>
      <c r="AU127" s="153" t="s">
        <v>156</v>
      </c>
      <c r="AY127" s="145" t="s">
        <v>249</v>
      </c>
      <c r="BK127" s="154">
        <f>SUM(BK128:BK129)</f>
        <v>0</v>
      </c>
    </row>
    <row r="128" spans="2:65" s="1" customFormat="1" ht="22.5" customHeight="1">
      <c r="B128" s="158"/>
      <c r="C128" s="159" t="s">
        <v>322</v>
      </c>
      <c r="D128" s="159" t="s">
        <v>252</v>
      </c>
      <c r="E128" s="160" t="s">
        <v>578</v>
      </c>
      <c r="F128" s="161" t="s">
        <v>579</v>
      </c>
      <c r="G128" s="162" t="s">
        <v>391</v>
      </c>
      <c r="H128" s="163">
        <v>0.36</v>
      </c>
      <c r="I128" s="164"/>
      <c r="J128" s="165">
        <f>ROUND(I128*H128,2)</f>
        <v>0</v>
      </c>
      <c r="K128" s="161" t="s">
        <v>385</v>
      </c>
      <c r="L128" s="33"/>
      <c r="M128" s="166" t="s">
        <v>154</v>
      </c>
      <c r="N128" s="167" t="s">
        <v>176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6" t="s">
        <v>269</v>
      </c>
      <c r="AT128" s="16" t="s">
        <v>252</v>
      </c>
      <c r="AU128" s="16" t="s">
        <v>213</v>
      </c>
      <c r="AY128" s="16" t="s">
        <v>249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156</v>
      </c>
      <c r="BK128" s="170">
        <f>ROUND(I128*H128,2)</f>
        <v>0</v>
      </c>
      <c r="BL128" s="16" t="s">
        <v>269</v>
      </c>
      <c r="BM128" s="16" t="s">
        <v>748</v>
      </c>
    </row>
    <row r="129" spans="2:51" s="11" customFormat="1" ht="31.5" customHeight="1">
      <c r="B129" s="178"/>
      <c r="D129" s="187" t="s">
        <v>387</v>
      </c>
      <c r="E129" s="186" t="s">
        <v>154</v>
      </c>
      <c r="F129" s="188" t="s">
        <v>749</v>
      </c>
      <c r="H129" s="189">
        <v>0.36</v>
      </c>
      <c r="I129" s="182"/>
      <c r="L129" s="178"/>
      <c r="M129" s="183"/>
      <c r="N129" s="184"/>
      <c r="O129" s="184"/>
      <c r="P129" s="184"/>
      <c r="Q129" s="184"/>
      <c r="R129" s="184"/>
      <c r="S129" s="184"/>
      <c r="T129" s="185"/>
      <c r="AT129" s="186" t="s">
        <v>387</v>
      </c>
      <c r="AU129" s="186" t="s">
        <v>213</v>
      </c>
      <c r="AV129" s="11" t="s">
        <v>213</v>
      </c>
      <c r="AW129" s="11" t="s">
        <v>169</v>
      </c>
      <c r="AX129" s="11" t="s">
        <v>156</v>
      </c>
      <c r="AY129" s="186" t="s">
        <v>249</v>
      </c>
    </row>
    <row r="130" spans="2:63" s="10" customFormat="1" ht="29.85" customHeight="1">
      <c r="B130" s="144"/>
      <c r="D130" s="155" t="s">
        <v>204</v>
      </c>
      <c r="E130" s="156" t="s">
        <v>264</v>
      </c>
      <c r="F130" s="156" t="s">
        <v>582</v>
      </c>
      <c r="I130" s="147"/>
      <c r="J130" s="157">
        <f>BK130</f>
        <v>0</v>
      </c>
      <c r="L130" s="144"/>
      <c r="M130" s="149"/>
      <c r="N130" s="150"/>
      <c r="O130" s="150"/>
      <c r="P130" s="151">
        <f>SUM(P131:P135)</f>
        <v>0</v>
      </c>
      <c r="Q130" s="150"/>
      <c r="R130" s="151">
        <f>SUM(R131:R135)</f>
        <v>0</v>
      </c>
      <c r="S130" s="150"/>
      <c r="T130" s="152">
        <f>SUM(T131:T135)</f>
        <v>0</v>
      </c>
      <c r="AR130" s="145" t="s">
        <v>156</v>
      </c>
      <c r="AT130" s="153" t="s">
        <v>204</v>
      </c>
      <c r="AU130" s="153" t="s">
        <v>156</v>
      </c>
      <c r="AY130" s="145" t="s">
        <v>249</v>
      </c>
      <c r="BK130" s="154">
        <f>SUM(BK131:BK135)</f>
        <v>0</v>
      </c>
    </row>
    <row r="131" spans="2:65" s="1" customFormat="1" ht="22.5" customHeight="1">
      <c r="B131" s="158"/>
      <c r="C131" s="159" t="s">
        <v>327</v>
      </c>
      <c r="D131" s="159" t="s">
        <v>252</v>
      </c>
      <c r="E131" s="160" t="s">
        <v>623</v>
      </c>
      <c r="F131" s="161" t="s">
        <v>624</v>
      </c>
      <c r="G131" s="162" t="s">
        <v>574</v>
      </c>
      <c r="H131" s="163">
        <v>16.5</v>
      </c>
      <c r="I131" s="164"/>
      <c r="J131" s="165">
        <f>ROUND(I131*H131,2)</f>
        <v>0</v>
      </c>
      <c r="K131" s="161" t="s">
        <v>154</v>
      </c>
      <c r="L131" s="33"/>
      <c r="M131" s="166" t="s">
        <v>154</v>
      </c>
      <c r="N131" s="167" t="s">
        <v>176</v>
      </c>
      <c r="O131" s="34"/>
      <c r="P131" s="168">
        <f>O131*H131</f>
        <v>0</v>
      </c>
      <c r="Q131" s="168">
        <v>0</v>
      </c>
      <c r="R131" s="168">
        <f>Q131*H131</f>
        <v>0</v>
      </c>
      <c r="S131" s="168">
        <v>0</v>
      </c>
      <c r="T131" s="169">
        <f>S131*H131</f>
        <v>0</v>
      </c>
      <c r="AR131" s="16" t="s">
        <v>269</v>
      </c>
      <c r="AT131" s="16" t="s">
        <v>252</v>
      </c>
      <c r="AU131" s="16" t="s">
        <v>213</v>
      </c>
      <c r="AY131" s="16" t="s">
        <v>249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6" t="s">
        <v>156</v>
      </c>
      <c r="BK131" s="170">
        <f>ROUND(I131*H131,2)</f>
        <v>0</v>
      </c>
      <c r="BL131" s="16" t="s">
        <v>269</v>
      </c>
      <c r="BM131" s="16" t="s">
        <v>750</v>
      </c>
    </row>
    <row r="132" spans="2:47" s="1" customFormat="1" ht="54" customHeight="1">
      <c r="B132" s="33"/>
      <c r="D132" s="187" t="s">
        <v>258</v>
      </c>
      <c r="F132" s="199" t="s">
        <v>626</v>
      </c>
      <c r="I132" s="132"/>
      <c r="L132" s="33"/>
      <c r="M132" s="63"/>
      <c r="N132" s="34"/>
      <c r="O132" s="34"/>
      <c r="P132" s="34"/>
      <c r="Q132" s="34"/>
      <c r="R132" s="34"/>
      <c r="S132" s="34"/>
      <c r="T132" s="64"/>
      <c r="AT132" s="16" t="s">
        <v>258</v>
      </c>
      <c r="AU132" s="16" t="s">
        <v>213</v>
      </c>
    </row>
    <row r="133" spans="2:51" s="11" customFormat="1" ht="22.5" customHeight="1">
      <c r="B133" s="178"/>
      <c r="D133" s="187" t="s">
        <v>387</v>
      </c>
      <c r="E133" s="186" t="s">
        <v>154</v>
      </c>
      <c r="F133" s="188" t="s">
        <v>751</v>
      </c>
      <c r="H133" s="189">
        <v>12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86" t="s">
        <v>387</v>
      </c>
      <c r="AU133" s="186" t="s">
        <v>213</v>
      </c>
      <c r="AV133" s="11" t="s">
        <v>213</v>
      </c>
      <c r="AW133" s="11" t="s">
        <v>169</v>
      </c>
      <c r="AX133" s="11" t="s">
        <v>205</v>
      </c>
      <c r="AY133" s="186" t="s">
        <v>249</v>
      </c>
    </row>
    <row r="134" spans="2:51" s="11" customFormat="1" ht="22.5" customHeight="1">
      <c r="B134" s="178"/>
      <c r="D134" s="187" t="s">
        <v>387</v>
      </c>
      <c r="E134" s="186" t="s">
        <v>154</v>
      </c>
      <c r="F134" s="188" t="s">
        <v>752</v>
      </c>
      <c r="H134" s="189">
        <v>4.5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86" t="s">
        <v>387</v>
      </c>
      <c r="AU134" s="186" t="s">
        <v>213</v>
      </c>
      <c r="AV134" s="11" t="s">
        <v>213</v>
      </c>
      <c r="AW134" s="11" t="s">
        <v>169</v>
      </c>
      <c r="AX134" s="11" t="s">
        <v>205</v>
      </c>
      <c r="AY134" s="186" t="s">
        <v>249</v>
      </c>
    </row>
    <row r="135" spans="2:51" s="12" customFormat="1" ht="22.5" customHeight="1">
      <c r="B135" s="190"/>
      <c r="D135" s="187" t="s">
        <v>387</v>
      </c>
      <c r="E135" s="210" t="s">
        <v>154</v>
      </c>
      <c r="F135" s="211" t="s">
        <v>395</v>
      </c>
      <c r="H135" s="212">
        <v>16.5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8" t="s">
        <v>387</v>
      </c>
      <c r="AU135" s="198" t="s">
        <v>213</v>
      </c>
      <c r="AV135" s="12" t="s">
        <v>269</v>
      </c>
      <c r="AW135" s="12" t="s">
        <v>169</v>
      </c>
      <c r="AX135" s="12" t="s">
        <v>156</v>
      </c>
      <c r="AY135" s="198" t="s">
        <v>249</v>
      </c>
    </row>
    <row r="136" spans="2:63" s="10" customFormat="1" ht="29.85" customHeight="1">
      <c r="B136" s="144"/>
      <c r="D136" s="155" t="s">
        <v>204</v>
      </c>
      <c r="E136" s="156" t="s">
        <v>269</v>
      </c>
      <c r="F136" s="156" t="s">
        <v>628</v>
      </c>
      <c r="I136" s="147"/>
      <c r="J136" s="157">
        <f>BK136</f>
        <v>0</v>
      </c>
      <c r="L136" s="144"/>
      <c r="M136" s="149"/>
      <c r="N136" s="150"/>
      <c r="O136" s="150"/>
      <c r="P136" s="151">
        <f>SUM(P137:P144)</f>
        <v>0</v>
      </c>
      <c r="Q136" s="150"/>
      <c r="R136" s="151">
        <f>SUM(R137:R144)</f>
        <v>127.49951999999999</v>
      </c>
      <c r="S136" s="150"/>
      <c r="T136" s="152">
        <f>SUM(T137:T144)</f>
        <v>0</v>
      </c>
      <c r="AR136" s="145" t="s">
        <v>156</v>
      </c>
      <c r="AT136" s="153" t="s">
        <v>204</v>
      </c>
      <c r="AU136" s="153" t="s">
        <v>156</v>
      </c>
      <c r="AY136" s="145" t="s">
        <v>249</v>
      </c>
      <c r="BK136" s="154">
        <f>SUM(BK137:BK144)</f>
        <v>0</v>
      </c>
    </row>
    <row r="137" spans="2:65" s="1" customFormat="1" ht="22.5" customHeight="1">
      <c r="B137" s="158"/>
      <c r="C137" s="159" t="s">
        <v>332</v>
      </c>
      <c r="D137" s="159" t="s">
        <v>252</v>
      </c>
      <c r="E137" s="160" t="s">
        <v>630</v>
      </c>
      <c r="F137" s="161" t="s">
        <v>631</v>
      </c>
      <c r="G137" s="162" t="s">
        <v>384</v>
      </c>
      <c r="H137" s="163">
        <v>56</v>
      </c>
      <c r="I137" s="164"/>
      <c r="J137" s="165">
        <f>ROUND(I137*H137,2)</f>
        <v>0</v>
      </c>
      <c r="K137" s="161" t="s">
        <v>154</v>
      </c>
      <c r="L137" s="33"/>
      <c r="M137" s="166" t="s">
        <v>154</v>
      </c>
      <c r="N137" s="167" t="s">
        <v>176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269</v>
      </c>
      <c r="AT137" s="16" t="s">
        <v>252</v>
      </c>
      <c r="AU137" s="16" t="s">
        <v>213</v>
      </c>
      <c r="AY137" s="16" t="s">
        <v>249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156</v>
      </c>
      <c r="BK137" s="170">
        <f>ROUND(I137*H137,2)</f>
        <v>0</v>
      </c>
      <c r="BL137" s="16" t="s">
        <v>269</v>
      </c>
      <c r="BM137" s="16" t="s">
        <v>753</v>
      </c>
    </row>
    <row r="138" spans="2:51" s="11" customFormat="1" ht="22.5" customHeight="1">
      <c r="B138" s="178"/>
      <c r="D138" s="171" t="s">
        <v>387</v>
      </c>
      <c r="E138" s="179" t="s">
        <v>154</v>
      </c>
      <c r="F138" s="180" t="s">
        <v>754</v>
      </c>
      <c r="H138" s="181">
        <v>56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86" t="s">
        <v>387</v>
      </c>
      <c r="AU138" s="186" t="s">
        <v>213</v>
      </c>
      <c r="AV138" s="11" t="s">
        <v>213</v>
      </c>
      <c r="AW138" s="11" t="s">
        <v>169</v>
      </c>
      <c r="AX138" s="11" t="s">
        <v>156</v>
      </c>
      <c r="AY138" s="186" t="s">
        <v>249</v>
      </c>
    </row>
    <row r="139" spans="2:65" s="1" customFormat="1" ht="22.5" customHeight="1">
      <c r="B139" s="158"/>
      <c r="C139" s="159" t="s">
        <v>336</v>
      </c>
      <c r="D139" s="159" t="s">
        <v>252</v>
      </c>
      <c r="E139" s="160" t="s">
        <v>645</v>
      </c>
      <c r="F139" s="161" t="s">
        <v>646</v>
      </c>
      <c r="G139" s="162" t="s">
        <v>384</v>
      </c>
      <c r="H139" s="163">
        <v>56</v>
      </c>
      <c r="I139" s="164"/>
      <c r="J139" s="165">
        <f>ROUND(I139*H139,2)</f>
        <v>0</v>
      </c>
      <c r="K139" s="161" t="s">
        <v>154</v>
      </c>
      <c r="L139" s="33"/>
      <c r="M139" s="166" t="s">
        <v>154</v>
      </c>
      <c r="N139" s="167" t="s">
        <v>176</v>
      </c>
      <c r="O139" s="34"/>
      <c r="P139" s="168">
        <f>O139*H139</f>
        <v>0</v>
      </c>
      <c r="Q139" s="168">
        <v>0.6</v>
      </c>
      <c r="R139" s="168">
        <f>Q139*H139</f>
        <v>33.6</v>
      </c>
      <c r="S139" s="168">
        <v>0</v>
      </c>
      <c r="T139" s="169">
        <f>S139*H139</f>
        <v>0</v>
      </c>
      <c r="AR139" s="16" t="s">
        <v>269</v>
      </c>
      <c r="AT139" s="16" t="s">
        <v>252</v>
      </c>
      <c r="AU139" s="16" t="s">
        <v>213</v>
      </c>
      <c r="AY139" s="16" t="s">
        <v>249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16" t="s">
        <v>156</v>
      </c>
      <c r="BK139" s="170">
        <f>ROUND(I139*H139,2)</f>
        <v>0</v>
      </c>
      <c r="BL139" s="16" t="s">
        <v>269</v>
      </c>
      <c r="BM139" s="16" t="s">
        <v>755</v>
      </c>
    </row>
    <row r="140" spans="2:51" s="11" customFormat="1" ht="22.5" customHeight="1">
      <c r="B140" s="178"/>
      <c r="D140" s="171" t="s">
        <v>387</v>
      </c>
      <c r="E140" s="179" t="s">
        <v>154</v>
      </c>
      <c r="F140" s="180" t="s">
        <v>756</v>
      </c>
      <c r="H140" s="181">
        <v>56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86" t="s">
        <v>387</v>
      </c>
      <c r="AU140" s="186" t="s">
        <v>213</v>
      </c>
      <c r="AV140" s="11" t="s">
        <v>213</v>
      </c>
      <c r="AW140" s="11" t="s">
        <v>169</v>
      </c>
      <c r="AX140" s="11" t="s">
        <v>156</v>
      </c>
      <c r="AY140" s="186" t="s">
        <v>249</v>
      </c>
    </row>
    <row r="141" spans="2:65" s="1" customFormat="1" ht="22.5" customHeight="1">
      <c r="B141" s="158"/>
      <c r="C141" s="159" t="s">
        <v>341</v>
      </c>
      <c r="D141" s="159" t="s">
        <v>252</v>
      </c>
      <c r="E141" s="160" t="s">
        <v>635</v>
      </c>
      <c r="F141" s="161" t="s">
        <v>636</v>
      </c>
      <c r="G141" s="162" t="s">
        <v>391</v>
      </c>
      <c r="H141" s="163">
        <v>44</v>
      </c>
      <c r="I141" s="164"/>
      <c r="J141" s="165">
        <f>ROUND(I141*H141,2)</f>
        <v>0</v>
      </c>
      <c r="K141" s="161" t="s">
        <v>385</v>
      </c>
      <c r="L141" s="33"/>
      <c r="M141" s="166" t="s">
        <v>154</v>
      </c>
      <c r="N141" s="167" t="s">
        <v>176</v>
      </c>
      <c r="O141" s="34"/>
      <c r="P141" s="168">
        <f>O141*H141</f>
        <v>0</v>
      </c>
      <c r="Q141" s="168">
        <v>2.13408</v>
      </c>
      <c r="R141" s="168">
        <f>Q141*H141</f>
        <v>93.89952</v>
      </c>
      <c r="S141" s="168">
        <v>0</v>
      </c>
      <c r="T141" s="169">
        <f>S141*H141</f>
        <v>0</v>
      </c>
      <c r="AR141" s="16" t="s">
        <v>269</v>
      </c>
      <c r="AT141" s="16" t="s">
        <v>252</v>
      </c>
      <c r="AU141" s="16" t="s">
        <v>213</v>
      </c>
      <c r="AY141" s="16" t="s">
        <v>249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156</v>
      </c>
      <c r="BK141" s="170">
        <f>ROUND(I141*H141,2)</f>
        <v>0</v>
      </c>
      <c r="BL141" s="16" t="s">
        <v>269</v>
      </c>
      <c r="BM141" s="16" t="s">
        <v>757</v>
      </c>
    </row>
    <row r="142" spans="2:51" s="11" customFormat="1" ht="22.5" customHeight="1">
      <c r="B142" s="178"/>
      <c r="D142" s="171" t="s">
        <v>387</v>
      </c>
      <c r="E142" s="179" t="s">
        <v>154</v>
      </c>
      <c r="F142" s="180" t="s">
        <v>758</v>
      </c>
      <c r="H142" s="181">
        <v>44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86" t="s">
        <v>387</v>
      </c>
      <c r="AU142" s="186" t="s">
        <v>213</v>
      </c>
      <c r="AV142" s="11" t="s">
        <v>213</v>
      </c>
      <c r="AW142" s="11" t="s">
        <v>169</v>
      </c>
      <c r="AX142" s="11" t="s">
        <v>156</v>
      </c>
      <c r="AY142" s="186" t="s">
        <v>249</v>
      </c>
    </row>
    <row r="143" spans="2:65" s="1" customFormat="1" ht="22.5" customHeight="1">
      <c r="B143" s="158"/>
      <c r="C143" s="159" t="s">
        <v>141</v>
      </c>
      <c r="D143" s="159" t="s">
        <v>252</v>
      </c>
      <c r="E143" s="160" t="s">
        <v>640</v>
      </c>
      <c r="F143" s="161" t="s">
        <v>641</v>
      </c>
      <c r="G143" s="162" t="s">
        <v>384</v>
      </c>
      <c r="H143" s="163">
        <v>88</v>
      </c>
      <c r="I143" s="164"/>
      <c r="J143" s="165">
        <f>ROUND(I143*H143,2)</f>
        <v>0</v>
      </c>
      <c r="K143" s="161" t="s">
        <v>385</v>
      </c>
      <c r="L143" s="33"/>
      <c r="M143" s="166" t="s">
        <v>154</v>
      </c>
      <c r="N143" s="167" t="s">
        <v>176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269</v>
      </c>
      <c r="AT143" s="16" t="s">
        <v>252</v>
      </c>
      <c r="AU143" s="16" t="s">
        <v>213</v>
      </c>
      <c r="AY143" s="16" t="s">
        <v>249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156</v>
      </c>
      <c r="BK143" s="170">
        <f>ROUND(I143*H143,2)</f>
        <v>0</v>
      </c>
      <c r="BL143" s="16" t="s">
        <v>269</v>
      </c>
      <c r="BM143" s="16" t="s">
        <v>759</v>
      </c>
    </row>
    <row r="144" spans="2:51" s="11" customFormat="1" ht="22.5" customHeight="1">
      <c r="B144" s="178"/>
      <c r="D144" s="187" t="s">
        <v>387</v>
      </c>
      <c r="E144" s="186" t="s">
        <v>154</v>
      </c>
      <c r="F144" s="188" t="s">
        <v>760</v>
      </c>
      <c r="H144" s="189">
        <v>88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86" t="s">
        <v>387</v>
      </c>
      <c r="AU144" s="186" t="s">
        <v>213</v>
      </c>
      <c r="AV144" s="11" t="s">
        <v>213</v>
      </c>
      <c r="AW144" s="11" t="s">
        <v>169</v>
      </c>
      <c r="AX144" s="11" t="s">
        <v>156</v>
      </c>
      <c r="AY144" s="186" t="s">
        <v>249</v>
      </c>
    </row>
    <row r="145" spans="2:63" s="10" customFormat="1" ht="29.85" customHeight="1">
      <c r="B145" s="144"/>
      <c r="D145" s="155" t="s">
        <v>204</v>
      </c>
      <c r="E145" s="156" t="s">
        <v>292</v>
      </c>
      <c r="F145" s="156" t="s">
        <v>653</v>
      </c>
      <c r="I145" s="147"/>
      <c r="J145" s="157">
        <f>BK145</f>
        <v>0</v>
      </c>
      <c r="L145" s="144"/>
      <c r="M145" s="149"/>
      <c r="N145" s="150"/>
      <c r="O145" s="150"/>
      <c r="P145" s="151">
        <f>SUM(P146:P160)</f>
        <v>0</v>
      </c>
      <c r="Q145" s="150"/>
      <c r="R145" s="151">
        <f>SUM(R146:R160)</f>
        <v>36.46961</v>
      </c>
      <c r="S145" s="150"/>
      <c r="T145" s="152">
        <f>SUM(T146:T160)</f>
        <v>0.02376</v>
      </c>
      <c r="AR145" s="145" t="s">
        <v>156</v>
      </c>
      <c r="AT145" s="153" t="s">
        <v>204</v>
      </c>
      <c r="AU145" s="153" t="s">
        <v>156</v>
      </c>
      <c r="AY145" s="145" t="s">
        <v>249</v>
      </c>
      <c r="BK145" s="154">
        <f>SUM(BK146:BK160)</f>
        <v>0</v>
      </c>
    </row>
    <row r="146" spans="2:65" s="1" customFormat="1" ht="22.5" customHeight="1">
      <c r="B146" s="158"/>
      <c r="C146" s="159" t="s">
        <v>350</v>
      </c>
      <c r="D146" s="159" t="s">
        <v>252</v>
      </c>
      <c r="E146" s="160" t="s">
        <v>761</v>
      </c>
      <c r="F146" s="161" t="s">
        <v>762</v>
      </c>
      <c r="G146" s="162" t="s">
        <v>574</v>
      </c>
      <c r="H146" s="163">
        <v>201</v>
      </c>
      <c r="I146" s="164"/>
      <c r="J146" s="165">
        <f>ROUND(I146*H146,2)</f>
        <v>0</v>
      </c>
      <c r="K146" s="161" t="s">
        <v>154</v>
      </c>
      <c r="L146" s="33"/>
      <c r="M146" s="166" t="s">
        <v>154</v>
      </c>
      <c r="N146" s="167" t="s">
        <v>176</v>
      </c>
      <c r="O146" s="34"/>
      <c r="P146" s="168">
        <f>O146*H146</f>
        <v>0</v>
      </c>
      <c r="Q146" s="168">
        <v>0.14761</v>
      </c>
      <c r="R146" s="168">
        <f>Q146*H146</f>
        <v>29.66961</v>
      </c>
      <c r="S146" s="168">
        <v>0</v>
      </c>
      <c r="T146" s="169">
        <f>S146*H146</f>
        <v>0</v>
      </c>
      <c r="AR146" s="16" t="s">
        <v>269</v>
      </c>
      <c r="AT146" s="16" t="s">
        <v>252</v>
      </c>
      <c r="AU146" s="16" t="s">
        <v>213</v>
      </c>
      <c r="AY146" s="16" t="s">
        <v>249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156</v>
      </c>
      <c r="BK146" s="170">
        <f>ROUND(I146*H146,2)</f>
        <v>0</v>
      </c>
      <c r="BL146" s="16" t="s">
        <v>269</v>
      </c>
      <c r="BM146" s="16" t="s">
        <v>763</v>
      </c>
    </row>
    <row r="147" spans="2:47" s="1" customFormat="1" ht="42" customHeight="1">
      <c r="B147" s="33"/>
      <c r="D147" s="187" t="s">
        <v>258</v>
      </c>
      <c r="F147" s="199" t="s">
        <v>764</v>
      </c>
      <c r="I147" s="132"/>
      <c r="L147" s="33"/>
      <c r="M147" s="63"/>
      <c r="N147" s="34"/>
      <c r="O147" s="34"/>
      <c r="P147" s="34"/>
      <c r="Q147" s="34"/>
      <c r="R147" s="34"/>
      <c r="S147" s="34"/>
      <c r="T147" s="64"/>
      <c r="AT147" s="16" t="s">
        <v>258</v>
      </c>
      <c r="AU147" s="16" t="s">
        <v>213</v>
      </c>
    </row>
    <row r="148" spans="2:51" s="11" customFormat="1" ht="22.5" customHeight="1">
      <c r="B148" s="178"/>
      <c r="D148" s="171" t="s">
        <v>387</v>
      </c>
      <c r="E148" s="179" t="s">
        <v>154</v>
      </c>
      <c r="F148" s="180" t="s">
        <v>765</v>
      </c>
      <c r="H148" s="181">
        <v>201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86" t="s">
        <v>387</v>
      </c>
      <c r="AU148" s="186" t="s">
        <v>213</v>
      </c>
      <c r="AV148" s="11" t="s">
        <v>213</v>
      </c>
      <c r="AW148" s="11" t="s">
        <v>169</v>
      </c>
      <c r="AX148" s="11" t="s">
        <v>156</v>
      </c>
      <c r="AY148" s="186" t="s">
        <v>249</v>
      </c>
    </row>
    <row r="149" spans="2:65" s="1" customFormat="1" ht="22.5" customHeight="1">
      <c r="B149" s="158"/>
      <c r="C149" s="200" t="s">
        <v>354</v>
      </c>
      <c r="D149" s="200" t="s">
        <v>490</v>
      </c>
      <c r="E149" s="201" t="s">
        <v>766</v>
      </c>
      <c r="F149" s="202" t="s">
        <v>767</v>
      </c>
      <c r="G149" s="203" t="s">
        <v>398</v>
      </c>
      <c r="H149" s="204">
        <v>80</v>
      </c>
      <c r="I149" s="205"/>
      <c r="J149" s="206">
        <f>ROUND(I149*H149,2)</f>
        <v>0</v>
      </c>
      <c r="K149" s="202" t="s">
        <v>154</v>
      </c>
      <c r="L149" s="207"/>
      <c r="M149" s="208" t="s">
        <v>154</v>
      </c>
      <c r="N149" s="209" t="s">
        <v>176</v>
      </c>
      <c r="O149" s="34"/>
      <c r="P149" s="168">
        <f>O149*H149</f>
        <v>0</v>
      </c>
      <c r="Q149" s="168">
        <v>0.085</v>
      </c>
      <c r="R149" s="168">
        <f>Q149*H149</f>
        <v>6.800000000000001</v>
      </c>
      <c r="S149" s="168">
        <v>0</v>
      </c>
      <c r="T149" s="169">
        <f>S149*H149</f>
        <v>0</v>
      </c>
      <c r="AR149" s="16" t="s">
        <v>287</v>
      </c>
      <c r="AT149" s="16" t="s">
        <v>490</v>
      </c>
      <c r="AU149" s="16" t="s">
        <v>213</v>
      </c>
      <c r="AY149" s="16" t="s">
        <v>249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156</v>
      </c>
      <c r="BK149" s="170">
        <f>ROUND(I149*H149,2)</f>
        <v>0</v>
      </c>
      <c r="BL149" s="16" t="s">
        <v>269</v>
      </c>
      <c r="BM149" s="16" t="s">
        <v>768</v>
      </c>
    </row>
    <row r="150" spans="2:47" s="1" customFormat="1" ht="42" customHeight="1">
      <c r="B150" s="33"/>
      <c r="D150" s="187" t="s">
        <v>258</v>
      </c>
      <c r="F150" s="199" t="s">
        <v>769</v>
      </c>
      <c r="I150" s="132"/>
      <c r="L150" s="33"/>
      <c r="M150" s="63"/>
      <c r="N150" s="34"/>
      <c r="O150" s="34"/>
      <c r="P150" s="34"/>
      <c r="Q150" s="34"/>
      <c r="R150" s="34"/>
      <c r="S150" s="34"/>
      <c r="T150" s="64"/>
      <c r="AT150" s="16" t="s">
        <v>258</v>
      </c>
      <c r="AU150" s="16" t="s">
        <v>213</v>
      </c>
    </row>
    <row r="151" spans="2:51" s="11" customFormat="1" ht="31.5" customHeight="1">
      <c r="B151" s="178"/>
      <c r="D151" s="187" t="s">
        <v>387</v>
      </c>
      <c r="E151" s="186" t="s">
        <v>154</v>
      </c>
      <c r="F151" s="188" t="s">
        <v>770</v>
      </c>
      <c r="H151" s="189">
        <v>80.4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86" t="s">
        <v>387</v>
      </c>
      <c r="AU151" s="186" t="s">
        <v>213</v>
      </c>
      <c r="AV151" s="11" t="s">
        <v>213</v>
      </c>
      <c r="AW151" s="11" t="s">
        <v>169</v>
      </c>
      <c r="AX151" s="11" t="s">
        <v>205</v>
      </c>
      <c r="AY151" s="186" t="s">
        <v>249</v>
      </c>
    </row>
    <row r="152" spans="2:51" s="11" customFormat="1" ht="22.5" customHeight="1">
      <c r="B152" s="178"/>
      <c r="D152" s="187" t="s">
        <v>387</v>
      </c>
      <c r="E152" s="186" t="s">
        <v>154</v>
      </c>
      <c r="F152" s="188" t="s">
        <v>771</v>
      </c>
      <c r="H152" s="189">
        <v>-0.4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86" t="s">
        <v>387</v>
      </c>
      <c r="AU152" s="186" t="s">
        <v>213</v>
      </c>
      <c r="AV152" s="11" t="s">
        <v>213</v>
      </c>
      <c r="AW152" s="11" t="s">
        <v>169</v>
      </c>
      <c r="AX152" s="11" t="s">
        <v>205</v>
      </c>
      <c r="AY152" s="186" t="s">
        <v>249</v>
      </c>
    </row>
    <row r="153" spans="2:51" s="12" customFormat="1" ht="22.5" customHeight="1">
      <c r="B153" s="190"/>
      <c r="D153" s="171" t="s">
        <v>387</v>
      </c>
      <c r="E153" s="191" t="s">
        <v>154</v>
      </c>
      <c r="F153" s="192" t="s">
        <v>395</v>
      </c>
      <c r="H153" s="193">
        <v>80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8" t="s">
        <v>387</v>
      </c>
      <c r="AU153" s="198" t="s">
        <v>213</v>
      </c>
      <c r="AV153" s="12" t="s">
        <v>269</v>
      </c>
      <c r="AW153" s="12" t="s">
        <v>169</v>
      </c>
      <c r="AX153" s="12" t="s">
        <v>156</v>
      </c>
      <c r="AY153" s="198" t="s">
        <v>249</v>
      </c>
    </row>
    <row r="154" spans="2:65" s="1" customFormat="1" ht="22.5" customHeight="1">
      <c r="B154" s="158"/>
      <c r="C154" s="159" t="s">
        <v>358</v>
      </c>
      <c r="D154" s="159" t="s">
        <v>252</v>
      </c>
      <c r="E154" s="160" t="s">
        <v>772</v>
      </c>
      <c r="F154" s="161" t="s">
        <v>773</v>
      </c>
      <c r="G154" s="162" t="s">
        <v>574</v>
      </c>
      <c r="H154" s="163">
        <v>170</v>
      </c>
      <c r="I154" s="164"/>
      <c r="J154" s="165">
        <f>ROUND(I154*H154,2)</f>
        <v>0</v>
      </c>
      <c r="K154" s="161" t="s">
        <v>385</v>
      </c>
      <c r="L154" s="33"/>
      <c r="M154" s="166" t="s">
        <v>154</v>
      </c>
      <c r="N154" s="167" t="s">
        <v>176</v>
      </c>
      <c r="O154" s="34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AR154" s="16" t="s">
        <v>269</v>
      </c>
      <c r="AT154" s="16" t="s">
        <v>252</v>
      </c>
      <c r="AU154" s="16" t="s">
        <v>213</v>
      </c>
      <c r="AY154" s="16" t="s">
        <v>249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156</v>
      </c>
      <c r="BK154" s="170">
        <f>ROUND(I154*H154,2)</f>
        <v>0</v>
      </c>
      <c r="BL154" s="16" t="s">
        <v>269</v>
      </c>
      <c r="BM154" s="16" t="s">
        <v>774</v>
      </c>
    </row>
    <row r="155" spans="2:51" s="11" customFormat="1" ht="22.5" customHeight="1">
      <c r="B155" s="178"/>
      <c r="D155" s="171" t="s">
        <v>387</v>
      </c>
      <c r="E155" s="179" t="s">
        <v>154</v>
      </c>
      <c r="F155" s="180" t="s">
        <v>775</v>
      </c>
      <c r="H155" s="181">
        <v>170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86" t="s">
        <v>387</v>
      </c>
      <c r="AU155" s="186" t="s">
        <v>213</v>
      </c>
      <c r="AV155" s="11" t="s">
        <v>213</v>
      </c>
      <c r="AW155" s="11" t="s">
        <v>169</v>
      </c>
      <c r="AX155" s="11" t="s">
        <v>156</v>
      </c>
      <c r="AY155" s="186" t="s">
        <v>249</v>
      </c>
    </row>
    <row r="156" spans="2:65" s="1" customFormat="1" ht="22.5" customHeight="1">
      <c r="B156" s="158"/>
      <c r="C156" s="159" t="s">
        <v>363</v>
      </c>
      <c r="D156" s="159" t="s">
        <v>252</v>
      </c>
      <c r="E156" s="160" t="s">
        <v>776</v>
      </c>
      <c r="F156" s="161" t="s">
        <v>777</v>
      </c>
      <c r="G156" s="162" t="s">
        <v>574</v>
      </c>
      <c r="H156" s="163">
        <v>12</v>
      </c>
      <c r="I156" s="164"/>
      <c r="J156" s="165">
        <f>ROUND(I156*H156,2)</f>
        <v>0</v>
      </c>
      <c r="K156" s="161" t="s">
        <v>154</v>
      </c>
      <c r="L156" s="33"/>
      <c r="M156" s="166" t="s">
        <v>154</v>
      </c>
      <c r="N156" s="167" t="s">
        <v>176</v>
      </c>
      <c r="O156" s="34"/>
      <c r="P156" s="168">
        <f>O156*H156</f>
        <v>0</v>
      </c>
      <c r="Q156" s="168">
        <v>0</v>
      </c>
      <c r="R156" s="168">
        <f>Q156*H156</f>
        <v>0</v>
      </c>
      <c r="S156" s="168">
        <v>0.00198</v>
      </c>
      <c r="T156" s="169">
        <f>S156*H156</f>
        <v>0.02376</v>
      </c>
      <c r="AR156" s="16" t="s">
        <v>269</v>
      </c>
      <c r="AT156" s="16" t="s">
        <v>252</v>
      </c>
      <c r="AU156" s="16" t="s">
        <v>213</v>
      </c>
      <c r="AY156" s="16" t="s">
        <v>249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156</v>
      </c>
      <c r="BK156" s="170">
        <f>ROUND(I156*H156,2)</f>
        <v>0</v>
      </c>
      <c r="BL156" s="16" t="s">
        <v>269</v>
      </c>
      <c r="BM156" s="16" t="s">
        <v>778</v>
      </c>
    </row>
    <row r="157" spans="2:47" s="1" customFormat="1" ht="42" customHeight="1">
      <c r="B157" s="33"/>
      <c r="D157" s="187" t="s">
        <v>258</v>
      </c>
      <c r="F157" s="199" t="s">
        <v>779</v>
      </c>
      <c r="I157" s="132"/>
      <c r="L157" s="33"/>
      <c r="M157" s="63"/>
      <c r="N157" s="34"/>
      <c r="O157" s="34"/>
      <c r="P157" s="34"/>
      <c r="Q157" s="34"/>
      <c r="R157" s="34"/>
      <c r="S157" s="34"/>
      <c r="T157" s="64"/>
      <c r="AT157" s="16" t="s">
        <v>258</v>
      </c>
      <c r="AU157" s="16" t="s">
        <v>213</v>
      </c>
    </row>
    <row r="158" spans="2:51" s="11" customFormat="1" ht="22.5" customHeight="1">
      <c r="B158" s="178"/>
      <c r="D158" s="187" t="s">
        <v>387</v>
      </c>
      <c r="E158" s="186" t="s">
        <v>154</v>
      </c>
      <c r="F158" s="188" t="s">
        <v>780</v>
      </c>
      <c r="H158" s="189">
        <v>5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86" t="s">
        <v>387</v>
      </c>
      <c r="AU158" s="186" t="s">
        <v>213</v>
      </c>
      <c r="AV158" s="11" t="s">
        <v>213</v>
      </c>
      <c r="AW158" s="11" t="s">
        <v>169</v>
      </c>
      <c r="AX158" s="11" t="s">
        <v>205</v>
      </c>
      <c r="AY158" s="186" t="s">
        <v>249</v>
      </c>
    </row>
    <row r="159" spans="2:51" s="11" customFormat="1" ht="22.5" customHeight="1">
      <c r="B159" s="178"/>
      <c r="D159" s="187" t="s">
        <v>387</v>
      </c>
      <c r="E159" s="186" t="s">
        <v>154</v>
      </c>
      <c r="F159" s="188" t="s">
        <v>781</v>
      </c>
      <c r="H159" s="189">
        <v>7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86" t="s">
        <v>387</v>
      </c>
      <c r="AU159" s="186" t="s">
        <v>213</v>
      </c>
      <c r="AV159" s="11" t="s">
        <v>213</v>
      </c>
      <c r="AW159" s="11" t="s">
        <v>169</v>
      </c>
      <c r="AX159" s="11" t="s">
        <v>205</v>
      </c>
      <c r="AY159" s="186" t="s">
        <v>249</v>
      </c>
    </row>
    <row r="160" spans="2:51" s="12" customFormat="1" ht="22.5" customHeight="1">
      <c r="B160" s="190"/>
      <c r="D160" s="187" t="s">
        <v>387</v>
      </c>
      <c r="E160" s="210" t="s">
        <v>154</v>
      </c>
      <c r="F160" s="211" t="s">
        <v>395</v>
      </c>
      <c r="H160" s="212">
        <v>12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8" t="s">
        <v>387</v>
      </c>
      <c r="AU160" s="198" t="s">
        <v>213</v>
      </c>
      <c r="AV160" s="12" t="s">
        <v>269</v>
      </c>
      <c r="AW160" s="12" t="s">
        <v>169</v>
      </c>
      <c r="AX160" s="12" t="s">
        <v>156</v>
      </c>
      <c r="AY160" s="198" t="s">
        <v>249</v>
      </c>
    </row>
    <row r="161" spans="2:63" s="10" customFormat="1" ht="29.85" customHeight="1">
      <c r="B161" s="144"/>
      <c r="D161" s="155" t="s">
        <v>204</v>
      </c>
      <c r="E161" s="156" t="s">
        <v>693</v>
      </c>
      <c r="F161" s="156" t="s">
        <v>694</v>
      </c>
      <c r="I161" s="147"/>
      <c r="J161" s="157">
        <f>BK161</f>
        <v>0</v>
      </c>
      <c r="L161" s="144"/>
      <c r="M161" s="149"/>
      <c r="N161" s="150"/>
      <c r="O161" s="150"/>
      <c r="P161" s="151">
        <f>P162</f>
        <v>0</v>
      </c>
      <c r="Q161" s="150"/>
      <c r="R161" s="151">
        <f>R162</f>
        <v>0</v>
      </c>
      <c r="S161" s="150"/>
      <c r="T161" s="152">
        <f>T162</f>
        <v>0</v>
      </c>
      <c r="AR161" s="145" t="s">
        <v>156</v>
      </c>
      <c r="AT161" s="153" t="s">
        <v>204</v>
      </c>
      <c r="AU161" s="153" t="s">
        <v>156</v>
      </c>
      <c r="AY161" s="145" t="s">
        <v>249</v>
      </c>
      <c r="BK161" s="154">
        <f>BK162</f>
        <v>0</v>
      </c>
    </row>
    <row r="162" spans="2:65" s="1" customFormat="1" ht="22.5" customHeight="1">
      <c r="B162" s="158"/>
      <c r="C162" s="159" t="s">
        <v>501</v>
      </c>
      <c r="D162" s="159" t="s">
        <v>252</v>
      </c>
      <c r="E162" s="160" t="s">
        <v>696</v>
      </c>
      <c r="F162" s="161" t="s">
        <v>697</v>
      </c>
      <c r="G162" s="162" t="s">
        <v>614</v>
      </c>
      <c r="H162" s="163">
        <v>163.978</v>
      </c>
      <c r="I162" s="164"/>
      <c r="J162" s="165">
        <f>ROUND(I162*H162,2)</f>
        <v>0</v>
      </c>
      <c r="K162" s="161" t="s">
        <v>385</v>
      </c>
      <c r="L162" s="33"/>
      <c r="M162" s="166" t="s">
        <v>154</v>
      </c>
      <c r="N162" s="173" t="s">
        <v>176</v>
      </c>
      <c r="O162" s="174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AR162" s="16" t="s">
        <v>269</v>
      </c>
      <c r="AT162" s="16" t="s">
        <v>252</v>
      </c>
      <c r="AU162" s="16" t="s">
        <v>213</v>
      </c>
      <c r="AY162" s="16" t="s">
        <v>249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156</v>
      </c>
      <c r="BK162" s="170">
        <f>ROUND(I162*H162,2)</f>
        <v>0</v>
      </c>
      <c r="BL162" s="16" t="s">
        <v>269</v>
      </c>
      <c r="BM162" s="16" t="s">
        <v>782</v>
      </c>
    </row>
    <row r="163" spans="2:12" s="1" customFormat="1" ht="6.95" customHeight="1">
      <c r="B163" s="49"/>
      <c r="C163" s="50"/>
      <c r="D163" s="50"/>
      <c r="E163" s="50"/>
      <c r="F163" s="50"/>
      <c r="G163" s="50"/>
      <c r="H163" s="50"/>
      <c r="I163" s="111"/>
      <c r="J163" s="50"/>
      <c r="K163" s="50"/>
      <c r="L163" s="33"/>
    </row>
    <row r="259" ht="13.5">
      <c r="AT259" s="177"/>
    </row>
  </sheetData>
  <sheetProtection password="CC35" sheet="1" objects="1" scenarios="1" formatColumns="0" formatRows="0" sort="0" autoFilter="0"/>
  <autoFilter ref="C82:K82"/>
  <mergeCells count="9">
    <mergeCell ref="L2:V2"/>
    <mergeCell ref="E47:H47"/>
    <mergeCell ref="E73:H73"/>
    <mergeCell ref="E75:H75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/>
  </sheetViews>
  <sheetFormatPr defaultColWidth="8.00390625" defaultRowHeight="13.5"/>
  <cols>
    <col min="1" max="1" width="7.140625" style="223" customWidth="1"/>
    <col min="2" max="2" width="1.421875" style="223" customWidth="1"/>
    <col min="3" max="4" width="4.28125" style="223" customWidth="1"/>
    <col min="5" max="5" width="10.00390625" style="223" customWidth="1"/>
    <col min="6" max="6" width="7.8515625" style="223" customWidth="1"/>
    <col min="7" max="7" width="4.28125" style="223" customWidth="1"/>
    <col min="8" max="8" width="66.7109375" style="223" customWidth="1"/>
    <col min="9" max="10" width="17.140625" style="223" customWidth="1"/>
    <col min="11" max="11" width="1.421875" style="223" customWidth="1"/>
    <col min="12" max="16384" width="8.0039062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229" customFormat="1" ht="45" customHeight="1">
      <c r="B3" s="227"/>
      <c r="C3" s="346" t="s">
        <v>790</v>
      </c>
      <c r="D3" s="346"/>
      <c r="E3" s="346"/>
      <c r="F3" s="346"/>
      <c r="G3" s="346"/>
      <c r="H3" s="346"/>
      <c r="I3" s="346"/>
      <c r="J3" s="346"/>
      <c r="K3" s="228"/>
    </row>
    <row r="4" spans="2:11" ht="25.5" customHeight="1">
      <c r="B4" s="230"/>
      <c r="C4" s="347" t="s">
        <v>791</v>
      </c>
      <c r="D4" s="347"/>
      <c r="E4" s="347"/>
      <c r="F4" s="347"/>
      <c r="G4" s="347"/>
      <c r="H4" s="347"/>
      <c r="I4" s="347"/>
      <c r="J4" s="347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45" t="s">
        <v>792</v>
      </c>
      <c r="D6" s="345"/>
      <c r="E6" s="345"/>
      <c r="F6" s="345"/>
      <c r="G6" s="345"/>
      <c r="H6" s="345"/>
      <c r="I6" s="345"/>
      <c r="J6" s="345"/>
      <c r="K6" s="231"/>
    </row>
    <row r="7" spans="2:11" ht="15" customHeight="1">
      <c r="B7" s="234"/>
      <c r="C7" s="345" t="s">
        <v>793</v>
      </c>
      <c r="D7" s="345"/>
      <c r="E7" s="345"/>
      <c r="F7" s="345"/>
      <c r="G7" s="345"/>
      <c r="H7" s="345"/>
      <c r="I7" s="345"/>
      <c r="J7" s="345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45" t="s">
        <v>127</v>
      </c>
      <c r="D9" s="345"/>
      <c r="E9" s="345"/>
      <c r="F9" s="345"/>
      <c r="G9" s="345"/>
      <c r="H9" s="345"/>
      <c r="I9" s="345"/>
      <c r="J9" s="345"/>
      <c r="K9" s="231"/>
    </row>
    <row r="10" spans="2:11" ht="15" customHeight="1">
      <c r="B10" s="234"/>
      <c r="C10" s="233"/>
      <c r="D10" s="345" t="s">
        <v>128</v>
      </c>
      <c r="E10" s="345"/>
      <c r="F10" s="345"/>
      <c r="G10" s="345"/>
      <c r="H10" s="345"/>
      <c r="I10" s="345"/>
      <c r="J10" s="345"/>
      <c r="K10" s="231"/>
    </row>
    <row r="11" spans="2:11" ht="15" customHeight="1">
      <c r="B11" s="234"/>
      <c r="C11" s="235"/>
      <c r="D11" s="345" t="s">
        <v>794</v>
      </c>
      <c r="E11" s="345"/>
      <c r="F11" s="345"/>
      <c r="G11" s="345"/>
      <c r="H11" s="345"/>
      <c r="I11" s="345"/>
      <c r="J11" s="345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45" t="s">
        <v>129</v>
      </c>
      <c r="E13" s="345"/>
      <c r="F13" s="345"/>
      <c r="G13" s="345"/>
      <c r="H13" s="345"/>
      <c r="I13" s="345"/>
      <c r="J13" s="345"/>
      <c r="K13" s="231"/>
    </row>
    <row r="14" spans="2:11" ht="15" customHeight="1">
      <c r="B14" s="234"/>
      <c r="C14" s="235"/>
      <c r="D14" s="345" t="s">
        <v>795</v>
      </c>
      <c r="E14" s="345"/>
      <c r="F14" s="345"/>
      <c r="G14" s="345"/>
      <c r="H14" s="345"/>
      <c r="I14" s="345"/>
      <c r="J14" s="345"/>
      <c r="K14" s="231"/>
    </row>
    <row r="15" spans="2:11" ht="15" customHeight="1">
      <c r="B15" s="234"/>
      <c r="C15" s="235"/>
      <c r="D15" s="345" t="s">
        <v>796</v>
      </c>
      <c r="E15" s="345"/>
      <c r="F15" s="345"/>
      <c r="G15" s="345"/>
      <c r="H15" s="345"/>
      <c r="I15" s="345"/>
      <c r="J15" s="345"/>
      <c r="K15" s="231"/>
    </row>
    <row r="16" spans="2:11" ht="15" customHeight="1">
      <c r="B16" s="234"/>
      <c r="C16" s="235"/>
      <c r="D16" s="235"/>
      <c r="E16" s="236" t="s">
        <v>216</v>
      </c>
      <c r="F16" s="345" t="s">
        <v>797</v>
      </c>
      <c r="G16" s="345"/>
      <c r="H16" s="345"/>
      <c r="I16" s="345"/>
      <c r="J16" s="345"/>
      <c r="K16" s="231"/>
    </row>
    <row r="17" spans="2:11" ht="15" customHeight="1">
      <c r="B17" s="234"/>
      <c r="C17" s="235"/>
      <c r="D17" s="235"/>
      <c r="E17" s="236" t="s">
        <v>798</v>
      </c>
      <c r="F17" s="345" t="s">
        <v>799</v>
      </c>
      <c r="G17" s="345"/>
      <c r="H17" s="345"/>
      <c r="I17" s="345"/>
      <c r="J17" s="345"/>
      <c r="K17" s="231"/>
    </row>
    <row r="18" spans="2:11" ht="15" customHeight="1">
      <c r="B18" s="234"/>
      <c r="C18" s="235"/>
      <c r="D18" s="235"/>
      <c r="E18" s="236" t="s">
        <v>800</v>
      </c>
      <c r="F18" s="345" t="s">
        <v>801</v>
      </c>
      <c r="G18" s="345"/>
      <c r="H18" s="345"/>
      <c r="I18" s="345"/>
      <c r="J18" s="345"/>
      <c r="K18" s="231"/>
    </row>
    <row r="19" spans="2:11" ht="15" customHeight="1">
      <c r="B19" s="234"/>
      <c r="C19" s="235"/>
      <c r="D19" s="235"/>
      <c r="E19" s="236" t="s">
        <v>211</v>
      </c>
      <c r="F19" s="345" t="s">
        <v>802</v>
      </c>
      <c r="G19" s="345"/>
      <c r="H19" s="345"/>
      <c r="I19" s="345"/>
      <c r="J19" s="345"/>
      <c r="K19" s="231"/>
    </row>
    <row r="20" spans="2:11" ht="15" customHeight="1">
      <c r="B20" s="234"/>
      <c r="C20" s="235"/>
      <c r="D20" s="235"/>
      <c r="E20" s="236" t="s">
        <v>803</v>
      </c>
      <c r="F20" s="345" t="s">
        <v>804</v>
      </c>
      <c r="G20" s="345"/>
      <c r="H20" s="345"/>
      <c r="I20" s="345"/>
      <c r="J20" s="345"/>
      <c r="K20" s="231"/>
    </row>
    <row r="21" spans="2:11" ht="15" customHeight="1">
      <c r="B21" s="234"/>
      <c r="C21" s="235"/>
      <c r="D21" s="235"/>
      <c r="E21" s="236" t="s">
        <v>805</v>
      </c>
      <c r="F21" s="345" t="s">
        <v>806</v>
      </c>
      <c r="G21" s="345"/>
      <c r="H21" s="345"/>
      <c r="I21" s="345"/>
      <c r="J21" s="345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45" t="s">
        <v>130</v>
      </c>
      <c r="D23" s="345"/>
      <c r="E23" s="345"/>
      <c r="F23" s="345"/>
      <c r="G23" s="345"/>
      <c r="H23" s="345"/>
      <c r="I23" s="345"/>
      <c r="J23" s="345"/>
      <c r="K23" s="231"/>
    </row>
    <row r="24" spans="2:11" ht="15" customHeight="1">
      <c r="B24" s="234"/>
      <c r="C24" s="345" t="s">
        <v>807</v>
      </c>
      <c r="D24" s="345"/>
      <c r="E24" s="345"/>
      <c r="F24" s="345"/>
      <c r="G24" s="345"/>
      <c r="H24" s="345"/>
      <c r="I24" s="345"/>
      <c r="J24" s="345"/>
      <c r="K24" s="231"/>
    </row>
    <row r="25" spans="2:11" ht="15" customHeight="1">
      <c r="B25" s="234"/>
      <c r="C25" s="233"/>
      <c r="D25" s="345" t="s">
        <v>131</v>
      </c>
      <c r="E25" s="345"/>
      <c r="F25" s="345"/>
      <c r="G25" s="345"/>
      <c r="H25" s="345"/>
      <c r="I25" s="345"/>
      <c r="J25" s="345"/>
      <c r="K25" s="231"/>
    </row>
    <row r="26" spans="2:11" ht="15" customHeight="1">
      <c r="B26" s="234"/>
      <c r="C26" s="235"/>
      <c r="D26" s="345" t="s">
        <v>808</v>
      </c>
      <c r="E26" s="345"/>
      <c r="F26" s="345"/>
      <c r="G26" s="345"/>
      <c r="H26" s="345"/>
      <c r="I26" s="345"/>
      <c r="J26" s="345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45" t="s">
        <v>132</v>
      </c>
      <c r="E28" s="345"/>
      <c r="F28" s="345"/>
      <c r="G28" s="345"/>
      <c r="H28" s="345"/>
      <c r="I28" s="345"/>
      <c r="J28" s="345"/>
      <c r="K28" s="231"/>
    </row>
    <row r="29" spans="2:11" ht="15" customHeight="1">
      <c r="B29" s="234"/>
      <c r="C29" s="235"/>
      <c r="D29" s="345" t="s">
        <v>809</v>
      </c>
      <c r="E29" s="345"/>
      <c r="F29" s="345"/>
      <c r="G29" s="345"/>
      <c r="H29" s="345"/>
      <c r="I29" s="345"/>
      <c r="J29" s="345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45" t="s">
        <v>133</v>
      </c>
      <c r="E31" s="345"/>
      <c r="F31" s="345"/>
      <c r="G31" s="345"/>
      <c r="H31" s="345"/>
      <c r="I31" s="345"/>
      <c r="J31" s="345"/>
      <c r="K31" s="231"/>
    </row>
    <row r="32" spans="2:11" ht="15" customHeight="1">
      <c r="B32" s="234"/>
      <c r="C32" s="235"/>
      <c r="D32" s="345" t="s">
        <v>810</v>
      </c>
      <c r="E32" s="345"/>
      <c r="F32" s="345"/>
      <c r="G32" s="345"/>
      <c r="H32" s="345"/>
      <c r="I32" s="345"/>
      <c r="J32" s="345"/>
      <c r="K32" s="231"/>
    </row>
    <row r="33" spans="2:11" ht="15" customHeight="1">
      <c r="B33" s="234"/>
      <c r="C33" s="235"/>
      <c r="D33" s="345" t="s">
        <v>811</v>
      </c>
      <c r="E33" s="345"/>
      <c r="F33" s="345"/>
      <c r="G33" s="345"/>
      <c r="H33" s="345"/>
      <c r="I33" s="345"/>
      <c r="J33" s="345"/>
      <c r="K33" s="231"/>
    </row>
    <row r="34" spans="2:11" ht="15" customHeight="1">
      <c r="B34" s="234"/>
      <c r="C34" s="235"/>
      <c r="D34" s="233"/>
      <c r="E34" s="237" t="s">
        <v>233</v>
      </c>
      <c r="F34" s="233"/>
      <c r="G34" s="345" t="s">
        <v>812</v>
      </c>
      <c r="H34" s="345"/>
      <c r="I34" s="345"/>
      <c r="J34" s="345"/>
      <c r="K34" s="231"/>
    </row>
    <row r="35" spans="2:11" ht="30.75" customHeight="1">
      <c r="B35" s="234"/>
      <c r="C35" s="235"/>
      <c r="D35" s="233"/>
      <c r="E35" s="237" t="s">
        <v>813</v>
      </c>
      <c r="F35" s="233"/>
      <c r="G35" s="345" t="s">
        <v>814</v>
      </c>
      <c r="H35" s="345"/>
      <c r="I35" s="345"/>
      <c r="J35" s="345"/>
      <c r="K35" s="231"/>
    </row>
    <row r="36" spans="2:11" ht="15" customHeight="1">
      <c r="B36" s="234"/>
      <c r="C36" s="235"/>
      <c r="D36" s="233"/>
      <c r="E36" s="237" t="s">
        <v>186</v>
      </c>
      <c r="F36" s="233"/>
      <c r="G36" s="345" t="s">
        <v>815</v>
      </c>
      <c r="H36" s="345"/>
      <c r="I36" s="345"/>
      <c r="J36" s="345"/>
      <c r="K36" s="231"/>
    </row>
    <row r="37" spans="2:11" ht="15" customHeight="1">
      <c r="B37" s="234"/>
      <c r="C37" s="235"/>
      <c r="D37" s="233"/>
      <c r="E37" s="237" t="s">
        <v>234</v>
      </c>
      <c r="F37" s="233"/>
      <c r="G37" s="345" t="s">
        <v>816</v>
      </c>
      <c r="H37" s="345"/>
      <c r="I37" s="345"/>
      <c r="J37" s="345"/>
      <c r="K37" s="231"/>
    </row>
    <row r="38" spans="2:11" ht="15" customHeight="1">
      <c r="B38" s="234"/>
      <c r="C38" s="235"/>
      <c r="D38" s="233"/>
      <c r="E38" s="237" t="s">
        <v>235</v>
      </c>
      <c r="F38" s="233"/>
      <c r="G38" s="345" t="s">
        <v>817</v>
      </c>
      <c r="H38" s="345"/>
      <c r="I38" s="345"/>
      <c r="J38" s="345"/>
      <c r="K38" s="231"/>
    </row>
    <row r="39" spans="2:11" ht="15" customHeight="1">
      <c r="B39" s="234"/>
      <c r="C39" s="235"/>
      <c r="D39" s="233"/>
      <c r="E39" s="237" t="s">
        <v>236</v>
      </c>
      <c r="F39" s="233"/>
      <c r="G39" s="345" t="s">
        <v>818</v>
      </c>
      <c r="H39" s="345"/>
      <c r="I39" s="345"/>
      <c r="J39" s="345"/>
      <c r="K39" s="231"/>
    </row>
    <row r="40" spans="2:11" ht="15" customHeight="1">
      <c r="B40" s="234"/>
      <c r="C40" s="235"/>
      <c r="D40" s="233"/>
      <c r="E40" s="237" t="s">
        <v>819</v>
      </c>
      <c r="F40" s="233"/>
      <c r="G40" s="345" t="s">
        <v>820</v>
      </c>
      <c r="H40" s="345"/>
      <c r="I40" s="345"/>
      <c r="J40" s="345"/>
      <c r="K40" s="231"/>
    </row>
    <row r="41" spans="2:11" ht="15" customHeight="1">
      <c r="B41" s="234"/>
      <c r="C41" s="235"/>
      <c r="D41" s="233"/>
      <c r="E41" s="237"/>
      <c r="F41" s="233"/>
      <c r="G41" s="345" t="s">
        <v>821</v>
      </c>
      <c r="H41" s="345"/>
      <c r="I41" s="345"/>
      <c r="J41" s="345"/>
      <c r="K41" s="231"/>
    </row>
    <row r="42" spans="2:11" ht="15" customHeight="1">
      <c r="B42" s="234"/>
      <c r="C42" s="235"/>
      <c r="D42" s="233"/>
      <c r="E42" s="237" t="s">
        <v>822</v>
      </c>
      <c r="F42" s="233"/>
      <c r="G42" s="345" t="s">
        <v>823</v>
      </c>
      <c r="H42" s="345"/>
      <c r="I42" s="345"/>
      <c r="J42" s="345"/>
      <c r="K42" s="231"/>
    </row>
    <row r="43" spans="2:11" ht="15" customHeight="1">
      <c r="B43" s="234"/>
      <c r="C43" s="235"/>
      <c r="D43" s="233"/>
      <c r="E43" s="237" t="s">
        <v>238</v>
      </c>
      <c r="F43" s="233"/>
      <c r="G43" s="345" t="s">
        <v>824</v>
      </c>
      <c r="H43" s="345"/>
      <c r="I43" s="345"/>
      <c r="J43" s="345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45" t="s">
        <v>825</v>
      </c>
      <c r="E45" s="345"/>
      <c r="F45" s="345"/>
      <c r="G45" s="345"/>
      <c r="H45" s="345"/>
      <c r="I45" s="345"/>
      <c r="J45" s="345"/>
      <c r="K45" s="231"/>
    </row>
    <row r="46" spans="2:11" ht="15" customHeight="1">
      <c r="B46" s="234"/>
      <c r="C46" s="235"/>
      <c r="D46" s="235"/>
      <c r="E46" s="345" t="s">
        <v>826</v>
      </c>
      <c r="F46" s="345"/>
      <c r="G46" s="345"/>
      <c r="H46" s="345"/>
      <c r="I46" s="345"/>
      <c r="J46" s="345"/>
      <c r="K46" s="231"/>
    </row>
    <row r="47" spans="2:11" ht="15" customHeight="1">
      <c r="B47" s="234"/>
      <c r="C47" s="235"/>
      <c r="D47" s="235"/>
      <c r="E47" s="345" t="s">
        <v>827</v>
      </c>
      <c r="F47" s="345"/>
      <c r="G47" s="345"/>
      <c r="H47" s="345"/>
      <c r="I47" s="345"/>
      <c r="J47" s="345"/>
      <c r="K47" s="231"/>
    </row>
    <row r="48" spans="2:11" ht="15" customHeight="1">
      <c r="B48" s="234"/>
      <c r="C48" s="235"/>
      <c r="D48" s="235"/>
      <c r="E48" s="345" t="s">
        <v>828</v>
      </c>
      <c r="F48" s="345"/>
      <c r="G48" s="345"/>
      <c r="H48" s="345"/>
      <c r="I48" s="345"/>
      <c r="J48" s="345"/>
      <c r="K48" s="231"/>
    </row>
    <row r="49" spans="2:11" ht="15" customHeight="1">
      <c r="B49" s="234"/>
      <c r="C49" s="235"/>
      <c r="D49" s="345" t="s">
        <v>829</v>
      </c>
      <c r="E49" s="345"/>
      <c r="F49" s="345"/>
      <c r="G49" s="345"/>
      <c r="H49" s="345"/>
      <c r="I49" s="345"/>
      <c r="J49" s="345"/>
      <c r="K49" s="231"/>
    </row>
    <row r="50" spans="2:11" ht="25.5" customHeight="1">
      <c r="B50" s="230"/>
      <c r="C50" s="347" t="s">
        <v>0</v>
      </c>
      <c r="D50" s="347"/>
      <c r="E50" s="347"/>
      <c r="F50" s="347"/>
      <c r="G50" s="347"/>
      <c r="H50" s="347"/>
      <c r="I50" s="347"/>
      <c r="J50" s="347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45" t="s">
        <v>1</v>
      </c>
      <c r="D52" s="345"/>
      <c r="E52" s="345"/>
      <c r="F52" s="345"/>
      <c r="G52" s="345"/>
      <c r="H52" s="345"/>
      <c r="I52" s="345"/>
      <c r="J52" s="345"/>
      <c r="K52" s="231"/>
    </row>
    <row r="53" spans="2:11" ht="15" customHeight="1">
      <c r="B53" s="230"/>
      <c r="C53" s="345" t="s">
        <v>2</v>
      </c>
      <c r="D53" s="345"/>
      <c r="E53" s="345"/>
      <c r="F53" s="345"/>
      <c r="G53" s="345"/>
      <c r="H53" s="345"/>
      <c r="I53" s="345"/>
      <c r="J53" s="345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45" t="s">
        <v>3</v>
      </c>
      <c r="D55" s="345"/>
      <c r="E55" s="345"/>
      <c r="F55" s="345"/>
      <c r="G55" s="345"/>
      <c r="H55" s="345"/>
      <c r="I55" s="345"/>
      <c r="J55" s="345"/>
      <c r="K55" s="231"/>
    </row>
    <row r="56" spans="2:11" ht="15" customHeight="1">
      <c r="B56" s="230"/>
      <c r="C56" s="235"/>
      <c r="D56" s="345" t="s">
        <v>4</v>
      </c>
      <c r="E56" s="345"/>
      <c r="F56" s="345"/>
      <c r="G56" s="345"/>
      <c r="H56" s="345"/>
      <c r="I56" s="345"/>
      <c r="J56" s="345"/>
      <c r="K56" s="231"/>
    </row>
    <row r="57" spans="2:11" ht="15" customHeight="1">
      <c r="B57" s="230"/>
      <c r="C57" s="235"/>
      <c r="D57" s="345" t="s">
        <v>5</v>
      </c>
      <c r="E57" s="345"/>
      <c r="F57" s="345"/>
      <c r="G57" s="345"/>
      <c r="H57" s="345"/>
      <c r="I57" s="345"/>
      <c r="J57" s="345"/>
      <c r="K57" s="231"/>
    </row>
    <row r="58" spans="2:11" ht="15" customHeight="1">
      <c r="B58" s="230"/>
      <c r="C58" s="235"/>
      <c r="D58" s="345" t="s">
        <v>6</v>
      </c>
      <c r="E58" s="345"/>
      <c r="F58" s="345"/>
      <c r="G58" s="345"/>
      <c r="H58" s="345"/>
      <c r="I58" s="345"/>
      <c r="J58" s="345"/>
      <c r="K58" s="231"/>
    </row>
    <row r="59" spans="2:11" ht="15" customHeight="1">
      <c r="B59" s="230"/>
      <c r="C59" s="235"/>
      <c r="D59" s="345" t="s">
        <v>7</v>
      </c>
      <c r="E59" s="345"/>
      <c r="F59" s="345"/>
      <c r="G59" s="345"/>
      <c r="H59" s="345"/>
      <c r="I59" s="345"/>
      <c r="J59" s="345"/>
      <c r="K59" s="231"/>
    </row>
    <row r="60" spans="2:11" ht="15" customHeight="1">
      <c r="B60" s="230"/>
      <c r="C60" s="235"/>
      <c r="D60" s="348" t="s">
        <v>8</v>
      </c>
      <c r="E60" s="348"/>
      <c r="F60" s="348"/>
      <c r="G60" s="348"/>
      <c r="H60" s="348"/>
      <c r="I60" s="348"/>
      <c r="J60" s="348"/>
      <c r="K60" s="231"/>
    </row>
    <row r="61" spans="2:11" ht="15" customHeight="1">
      <c r="B61" s="230"/>
      <c r="C61" s="235"/>
      <c r="D61" s="345" t="s">
        <v>9</v>
      </c>
      <c r="E61" s="345"/>
      <c r="F61" s="345"/>
      <c r="G61" s="345"/>
      <c r="H61" s="345"/>
      <c r="I61" s="345"/>
      <c r="J61" s="345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45" t="s">
        <v>10</v>
      </c>
      <c r="E63" s="345"/>
      <c r="F63" s="345"/>
      <c r="G63" s="345"/>
      <c r="H63" s="345"/>
      <c r="I63" s="345"/>
      <c r="J63" s="345"/>
      <c r="K63" s="231"/>
    </row>
    <row r="64" spans="2:11" ht="15" customHeight="1">
      <c r="B64" s="230"/>
      <c r="C64" s="235"/>
      <c r="D64" s="348" t="s">
        <v>11</v>
      </c>
      <c r="E64" s="348"/>
      <c r="F64" s="348"/>
      <c r="G64" s="348"/>
      <c r="H64" s="348"/>
      <c r="I64" s="348"/>
      <c r="J64" s="348"/>
      <c r="K64" s="231"/>
    </row>
    <row r="65" spans="2:11" ht="15" customHeight="1">
      <c r="B65" s="230"/>
      <c r="C65" s="235"/>
      <c r="D65" s="345" t="s">
        <v>12</v>
      </c>
      <c r="E65" s="345"/>
      <c r="F65" s="345"/>
      <c r="G65" s="345"/>
      <c r="H65" s="345"/>
      <c r="I65" s="345"/>
      <c r="J65" s="345"/>
      <c r="K65" s="231"/>
    </row>
    <row r="66" spans="2:11" ht="15" customHeight="1">
      <c r="B66" s="230"/>
      <c r="C66" s="235"/>
      <c r="D66" s="345" t="s">
        <v>13</v>
      </c>
      <c r="E66" s="345"/>
      <c r="F66" s="345"/>
      <c r="G66" s="345"/>
      <c r="H66" s="345"/>
      <c r="I66" s="345"/>
      <c r="J66" s="345"/>
      <c r="K66" s="231"/>
    </row>
    <row r="67" spans="2:11" ht="15" customHeight="1">
      <c r="B67" s="230"/>
      <c r="C67" s="235"/>
      <c r="D67" s="345" t="s">
        <v>14</v>
      </c>
      <c r="E67" s="345"/>
      <c r="F67" s="345"/>
      <c r="G67" s="345"/>
      <c r="H67" s="345"/>
      <c r="I67" s="345"/>
      <c r="J67" s="345"/>
      <c r="K67" s="231"/>
    </row>
    <row r="68" spans="2:11" ht="15" customHeight="1">
      <c r="B68" s="230"/>
      <c r="C68" s="235"/>
      <c r="D68" s="345" t="s">
        <v>15</v>
      </c>
      <c r="E68" s="345"/>
      <c r="F68" s="345"/>
      <c r="G68" s="345"/>
      <c r="H68" s="345"/>
      <c r="I68" s="345"/>
      <c r="J68" s="345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49" t="s">
        <v>789</v>
      </c>
      <c r="D73" s="349"/>
      <c r="E73" s="349"/>
      <c r="F73" s="349"/>
      <c r="G73" s="349"/>
      <c r="H73" s="349"/>
      <c r="I73" s="349"/>
      <c r="J73" s="349"/>
      <c r="K73" s="248"/>
    </row>
    <row r="74" spans="2:11" ht="17.25" customHeight="1">
      <c r="B74" s="247"/>
      <c r="C74" s="249" t="s">
        <v>16</v>
      </c>
      <c r="D74" s="249"/>
      <c r="E74" s="249"/>
      <c r="F74" s="249" t="s">
        <v>17</v>
      </c>
      <c r="G74" s="250"/>
      <c r="H74" s="249" t="s">
        <v>234</v>
      </c>
      <c r="I74" s="249" t="s">
        <v>190</v>
      </c>
      <c r="J74" s="249" t="s">
        <v>18</v>
      </c>
      <c r="K74" s="248"/>
    </row>
    <row r="75" spans="2:11" ht="17.25" customHeight="1">
      <c r="B75" s="247"/>
      <c r="C75" s="251" t="s">
        <v>19</v>
      </c>
      <c r="D75" s="251"/>
      <c r="E75" s="251"/>
      <c r="F75" s="252" t="s">
        <v>20</v>
      </c>
      <c r="G75" s="253"/>
      <c r="H75" s="251"/>
      <c r="I75" s="251"/>
      <c r="J75" s="251" t="s">
        <v>21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186</v>
      </c>
      <c r="D77" s="254"/>
      <c r="E77" s="254"/>
      <c r="F77" s="256" t="s">
        <v>22</v>
      </c>
      <c r="G77" s="255"/>
      <c r="H77" s="237" t="s">
        <v>23</v>
      </c>
      <c r="I77" s="237" t="s">
        <v>24</v>
      </c>
      <c r="J77" s="237">
        <v>20</v>
      </c>
      <c r="K77" s="248"/>
    </row>
    <row r="78" spans="2:11" ht="15" customHeight="1">
      <c r="B78" s="247"/>
      <c r="C78" s="237" t="s">
        <v>25</v>
      </c>
      <c r="D78" s="237"/>
      <c r="E78" s="237"/>
      <c r="F78" s="256" t="s">
        <v>22</v>
      </c>
      <c r="G78" s="255"/>
      <c r="H78" s="237" t="s">
        <v>26</v>
      </c>
      <c r="I78" s="237" t="s">
        <v>24</v>
      </c>
      <c r="J78" s="237">
        <v>120</v>
      </c>
      <c r="K78" s="248"/>
    </row>
    <row r="79" spans="2:11" ht="15" customHeight="1">
      <c r="B79" s="257"/>
      <c r="C79" s="237" t="s">
        <v>27</v>
      </c>
      <c r="D79" s="237"/>
      <c r="E79" s="237"/>
      <c r="F79" s="256" t="s">
        <v>28</v>
      </c>
      <c r="G79" s="255"/>
      <c r="H79" s="237" t="s">
        <v>29</v>
      </c>
      <c r="I79" s="237" t="s">
        <v>24</v>
      </c>
      <c r="J79" s="237">
        <v>50</v>
      </c>
      <c r="K79" s="248"/>
    </row>
    <row r="80" spans="2:11" ht="15" customHeight="1">
      <c r="B80" s="257"/>
      <c r="C80" s="237" t="s">
        <v>30</v>
      </c>
      <c r="D80" s="237"/>
      <c r="E80" s="237"/>
      <c r="F80" s="256" t="s">
        <v>22</v>
      </c>
      <c r="G80" s="255"/>
      <c r="H80" s="237" t="s">
        <v>31</v>
      </c>
      <c r="I80" s="237" t="s">
        <v>32</v>
      </c>
      <c r="J80" s="237"/>
      <c r="K80" s="248"/>
    </row>
    <row r="81" spans="2:11" ht="15" customHeight="1">
      <c r="B81" s="257"/>
      <c r="C81" s="258" t="s">
        <v>33</v>
      </c>
      <c r="D81" s="258"/>
      <c r="E81" s="258"/>
      <c r="F81" s="259" t="s">
        <v>28</v>
      </c>
      <c r="G81" s="258"/>
      <c r="H81" s="258" t="s">
        <v>34</v>
      </c>
      <c r="I81" s="258" t="s">
        <v>24</v>
      </c>
      <c r="J81" s="258">
        <v>15</v>
      </c>
      <c r="K81" s="248"/>
    </row>
    <row r="82" spans="2:11" ht="15" customHeight="1">
      <c r="B82" s="257"/>
      <c r="C82" s="258" t="s">
        <v>35</v>
      </c>
      <c r="D82" s="258"/>
      <c r="E82" s="258"/>
      <c r="F82" s="259" t="s">
        <v>28</v>
      </c>
      <c r="G82" s="258"/>
      <c r="H82" s="258" t="s">
        <v>36</v>
      </c>
      <c r="I82" s="258" t="s">
        <v>24</v>
      </c>
      <c r="J82" s="258">
        <v>15</v>
      </c>
      <c r="K82" s="248"/>
    </row>
    <row r="83" spans="2:11" ht="15" customHeight="1">
      <c r="B83" s="257"/>
      <c r="C83" s="258" t="s">
        <v>37</v>
      </c>
      <c r="D83" s="258"/>
      <c r="E83" s="258"/>
      <c r="F83" s="259" t="s">
        <v>28</v>
      </c>
      <c r="G83" s="258"/>
      <c r="H83" s="258" t="s">
        <v>38</v>
      </c>
      <c r="I83" s="258" t="s">
        <v>24</v>
      </c>
      <c r="J83" s="258">
        <v>20</v>
      </c>
      <c r="K83" s="248"/>
    </row>
    <row r="84" spans="2:11" ht="15" customHeight="1">
      <c r="B84" s="257"/>
      <c r="C84" s="258" t="s">
        <v>39</v>
      </c>
      <c r="D84" s="258"/>
      <c r="E84" s="258"/>
      <c r="F84" s="259" t="s">
        <v>28</v>
      </c>
      <c r="G84" s="258"/>
      <c r="H84" s="258" t="s">
        <v>40</v>
      </c>
      <c r="I84" s="258" t="s">
        <v>24</v>
      </c>
      <c r="J84" s="258">
        <v>20</v>
      </c>
      <c r="K84" s="248"/>
    </row>
    <row r="85" spans="2:11" ht="15" customHeight="1">
      <c r="B85" s="257"/>
      <c r="C85" s="237" t="s">
        <v>41</v>
      </c>
      <c r="D85" s="237"/>
      <c r="E85" s="237"/>
      <c r="F85" s="256" t="s">
        <v>28</v>
      </c>
      <c r="G85" s="255"/>
      <c r="H85" s="237" t="s">
        <v>42</v>
      </c>
      <c r="I85" s="237" t="s">
        <v>24</v>
      </c>
      <c r="J85" s="237">
        <v>50</v>
      </c>
      <c r="K85" s="248"/>
    </row>
    <row r="86" spans="2:11" ht="15" customHeight="1">
      <c r="B86" s="257"/>
      <c r="C86" s="237" t="s">
        <v>43</v>
      </c>
      <c r="D86" s="237"/>
      <c r="E86" s="237"/>
      <c r="F86" s="256" t="s">
        <v>28</v>
      </c>
      <c r="G86" s="255"/>
      <c r="H86" s="237" t="s">
        <v>44</v>
      </c>
      <c r="I86" s="237" t="s">
        <v>24</v>
      </c>
      <c r="J86" s="237">
        <v>20</v>
      </c>
      <c r="K86" s="248"/>
    </row>
    <row r="87" spans="2:11" ht="15" customHeight="1">
      <c r="B87" s="257"/>
      <c r="C87" s="237" t="s">
        <v>45</v>
      </c>
      <c r="D87" s="237"/>
      <c r="E87" s="237"/>
      <c r="F87" s="256" t="s">
        <v>28</v>
      </c>
      <c r="G87" s="255"/>
      <c r="H87" s="237" t="s">
        <v>46</v>
      </c>
      <c r="I87" s="237" t="s">
        <v>24</v>
      </c>
      <c r="J87" s="237">
        <v>20</v>
      </c>
      <c r="K87" s="248"/>
    </row>
    <row r="88" spans="2:11" ht="15" customHeight="1">
      <c r="B88" s="257"/>
      <c r="C88" s="237" t="s">
        <v>47</v>
      </c>
      <c r="D88" s="237"/>
      <c r="E88" s="237"/>
      <c r="F88" s="256" t="s">
        <v>28</v>
      </c>
      <c r="G88" s="255"/>
      <c r="H88" s="237" t="s">
        <v>48</v>
      </c>
      <c r="I88" s="237" t="s">
        <v>24</v>
      </c>
      <c r="J88" s="237">
        <v>50</v>
      </c>
      <c r="K88" s="248"/>
    </row>
    <row r="89" spans="2:11" ht="15" customHeight="1">
      <c r="B89" s="257"/>
      <c r="C89" s="237" t="s">
        <v>49</v>
      </c>
      <c r="D89" s="237"/>
      <c r="E89" s="237"/>
      <c r="F89" s="256" t="s">
        <v>28</v>
      </c>
      <c r="G89" s="255"/>
      <c r="H89" s="237" t="s">
        <v>49</v>
      </c>
      <c r="I89" s="237" t="s">
        <v>24</v>
      </c>
      <c r="J89" s="237">
        <v>50</v>
      </c>
      <c r="K89" s="248"/>
    </row>
    <row r="90" spans="2:11" ht="15" customHeight="1">
      <c r="B90" s="257"/>
      <c r="C90" s="237" t="s">
        <v>239</v>
      </c>
      <c r="D90" s="237"/>
      <c r="E90" s="237"/>
      <c r="F90" s="256" t="s">
        <v>28</v>
      </c>
      <c r="G90" s="255"/>
      <c r="H90" s="237" t="s">
        <v>50</v>
      </c>
      <c r="I90" s="237" t="s">
        <v>24</v>
      </c>
      <c r="J90" s="237">
        <v>255</v>
      </c>
      <c r="K90" s="248"/>
    </row>
    <row r="91" spans="2:11" ht="15" customHeight="1">
      <c r="B91" s="257"/>
      <c r="C91" s="237" t="s">
        <v>51</v>
      </c>
      <c r="D91" s="237"/>
      <c r="E91" s="237"/>
      <c r="F91" s="256" t="s">
        <v>22</v>
      </c>
      <c r="G91" s="255"/>
      <c r="H91" s="237" t="s">
        <v>52</v>
      </c>
      <c r="I91" s="237" t="s">
        <v>53</v>
      </c>
      <c r="J91" s="237"/>
      <c r="K91" s="248"/>
    </row>
    <row r="92" spans="2:11" ht="15" customHeight="1">
      <c r="B92" s="257"/>
      <c r="C92" s="237" t="s">
        <v>54</v>
      </c>
      <c r="D92" s="237"/>
      <c r="E92" s="237"/>
      <c r="F92" s="256" t="s">
        <v>22</v>
      </c>
      <c r="G92" s="255"/>
      <c r="H92" s="237" t="s">
        <v>55</v>
      </c>
      <c r="I92" s="237" t="s">
        <v>56</v>
      </c>
      <c r="J92" s="237"/>
      <c r="K92" s="248"/>
    </row>
    <row r="93" spans="2:11" ht="15" customHeight="1">
      <c r="B93" s="257"/>
      <c r="C93" s="237" t="s">
        <v>57</v>
      </c>
      <c r="D93" s="237"/>
      <c r="E93" s="237"/>
      <c r="F93" s="256" t="s">
        <v>22</v>
      </c>
      <c r="G93" s="255"/>
      <c r="H93" s="237" t="s">
        <v>57</v>
      </c>
      <c r="I93" s="237" t="s">
        <v>56</v>
      </c>
      <c r="J93" s="237"/>
      <c r="K93" s="248"/>
    </row>
    <row r="94" spans="2:11" ht="15" customHeight="1">
      <c r="B94" s="257"/>
      <c r="C94" s="237" t="s">
        <v>171</v>
      </c>
      <c r="D94" s="237"/>
      <c r="E94" s="237"/>
      <c r="F94" s="256" t="s">
        <v>22</v>
      </c>
      <c r="G94" s="255"/>
      <c r="H94" s="237" t="s">
        <v>58</v>
      </c>
      <c r="I94" s="237" t="s">
        <v>56</v>
      </c>
      <c r="J94" s="237"/>
      <c r="K94" s="248"/>
    </row>
    <row r="95" spans="2:11" ht="15" customHeight="1">
      <c r="B95" s="257"/>
      <c r="C95" s="237" t="s">
        <v>181</v>
      </c>
      <c r="D95" s="237"/>
      <c r="E95" s="237"/>
      <c r="F95" s="256" t="s">
        <v>22</v>
      </c>
      <c r="G95" s="255"/>
      <c r="H95" s="237" t="s">
        <v>59</v>
      </c>
      <c r="I95" s="237" t="s">
        <v>56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49" t="s">
        <v>60</v>
      </c>
      <c r="D100" s="349"/>
      <c r="E100" s="349"/>
      <c r="F100" s="349"/>
      <c r="G100" s="349"/>
      <c r="H100" s="349"/>
      <c r="I100" s="349"/>
      <c r="J100" s="349"/>
      <c r="K100" s="248"/>
    </row>
    <row r="101" spans="2:11" ht="17.25" customHeight="1">
      <c r="B101" s="247"/>
      <c r="C101" s="249" t="s">
        <v>16</v>
      </c>
      <c r="D101" s="249"/>
      <c r="E101" s="249"/>
      <c r="F101" s="249" t="s">
        <v>17</v>
      </c>
      <c r="G101" s="250"/>
      <c r="H101" s="249" t="s">
        <v>234</v>
      </c>
      <c r="I101" s="249" t="s">
        <v>190</v>
      </c>
      <c r="J101" s="249" t="s">
        <v>18</v>
      </c>
      <c r="K101" s="248"/>
    </row>
    <row r="102" spans="2:11" ht="17.25" customHeight="1">
      <c r="B102" s="247"/>
      <c r="C102" s="251" t="s">
        <v>19</v>
      </c>
      <c r="D102" s="251"/>
      <c r="E102" s="251"/>
      <c r="F102" s="252" t="s">
        <v>20</v>
      </c>
      <c r="G102" s="253"/>
      <c r="H102" s="251"/>
      <c r="I102" s="251"/>
      <c r="J102" s="251" t="s">
        <v>21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186</v>
      </c>
      <c r="D104" s="254"/>
      <c r="E104" s="254"/>
      <c r="F104" s="256" t="s">
        <v>22</v>
      </c>
      <c r="G104" s="265"/>
      <c r="H104" s="237" t="s">
        <v>61</v>
      </c>
      <c r="I104" s="237" t="s">
        <v>24</v>
      </c>
      <c r="J104" s="237">
        <v>20</v>
      </c>
      <c r="K104" s="248"/>
    </row>
    <row r="105" spans="2:11" ht="15" customHeight="1">
      <c r="B105" s="247"/>
      <c r="C105" s="237" t="s">
        <v>25</v>
      </c>
      <c r="D105" s="237"/>
      <c r="E105" s="237"/>
      <c r="F105" s="256" t="s">
        <v>22</v>
      </c>
      <c r="G105" s="237"/>
      <c r="H105" s="237" t="s">
        <v>61</v>
      </c>
      <c r="I105" s="237" t="s">
        <v>24</v>
      </c>
      <c r="J105" s="237">
        <v>120</v>
      </c>
      <c r="K105" s="248"/>
    </row>
    <row r="106" spans="2:11" ht="15" customHeight="1">
      <c r="B106" s="257"/>
      <c r="C106" s="237" t="s">
        <v>27</v>
      </c>
      <c r="D106" s="237"/>
      <c r="E106" s="237"/>
      <c r="F106" s="256" t="s">
        <v>28</v>
      </c>
      <c r="G106" s="237"/>
      <c r="H106" s="237" t="s">
        <v>61</v>
      </c>
      <c r="I106" s="237" t="s">
        <v>24</v>
      </c>
      <c r="J106" s="237">
        <v>50</v>
      </c>
      <c r="K106" s="248"/>
    </row>
    <row r="107" spans="2:11" ht="15" customHeight="1">
      <c r="B107" s="257"/>
      <c r="C107" s="237" t="s">
        <v>30</v>
      </c>
      <c r="D107" s="237"/>
      <c r="E107" s="237"/>
      <c r="F107" s="256" t="s">
        <v>22</v>
      </c>
      <c r="G107" s="237"/>
      <c r="H107" s="237" t="s">
        <v>61</v>
      </c>
      <c r="I107" s="237" t="s">
        <v>32</v>
      </c>
      <c r="J107" s="237"/>
      <c r="K107" s="248"/>
    </row>
    <row r="108" spans="2:11" ht="15" customHeight="1">
      <c r="B108" s="257"/>
      <c r="C108" s="237" t="s">
        <v>41</v>
      </c>
      <c r="D108" s="237"/>
      <c r="E108" s="237"/>
      <c r="F108" s="256" t="s">
        <v>28</v>
      </c>
      <c r="G108" s="237"/>
      <c r="H108" s="237" t="s">
        <v>61</v>
      </c>
      <c r="I108" s="237" t="s">
        <v>24</v>
      </c>
      <c r="J108" s="237">
        <v>50</v>
      </c>
      <c r="K108" s="248"/>
    </row>
    <row r="109" spans="2:11" ht="15" customHeight="1">
      <c r="B109" s="257"/>
      <c r="C109" s="237" t="s">
        <v>49</v>
      </c>
      <c r="D109" s="237"/>
      <c r="E109" s="237"/>
      <c r="F109" s="256" t="s">
        <v>28</v>
      </c>
      <c r="G109" s="237"/>
      <c r="H109" s="237" t="s">
        <v>61</v>
      </c>
      <c r="I109" s="237" t="s">
        <v>24</v>
      </c>
      <c r="J109" s="237">
        <v>50</v>
      </c>
      <c r="K109" s="248"/>
    </row>
    <row r="110" spans="2:11" ht="15" customHeight="1">
      <c r="B110" s="257"/>
      <c r="C110" s="237" t="s">
        <v>47</v>
      </c>
      <c r="D110" s="237"/>
      <c r="E110" s="237"/>
      <c r="F110" s="256" t="s">
        <v>28</v>
      </c>
      <c r="G110" s="237"/>
      <c r="H110" s="237" t="s">
        <v>61</v>
      </c>
      <c r="I110" s="237" t="s">
        <v>24</v>
      </c>
      <c r="J110" s="237">
        <v>50</v>
      </c>
      <c r="K110" s="248"/>
    </row>
    <row r="111" spans="2:11" ht="15" customHeight="1">
      <c r="B111" s="257"/>
      <c r="C111" s="237" t="s">
        <v>186</v>
      </c>
      <c r="D111" s="237"/>
      <c r="E111" s="237"/>
      <c r="F111" s="256" t="s">
        <v>22</v>
      </c>
      <c r="G111" s="237"/>
      <c r="H111" s="237" t="s">
        <v>62</v>
      </c>
      <c r="I111" s="237" t="s">
        <v>24</v>
      </c>
      <c r="J111" s="237">
        <v>20</v>
      </c>
      <c r="K111" s="248"/>
    </row>
    <row r="112" spans="2:11" ht="15" customHeight="1">
      <c r="B112" s="257"/>
      <c r="C112" s="237" t="s">
        <v>63</v>
      </c>
      <c r="D112" s="237"/>
      <c r="E112" s="237"/>
      <c r="F112" s="256" t="s">
        <v>22</v>
      </c>
      <c r="G112" s="237"/>
      <c r="H112" s="237" t="s">
        <v>64</v>
      </c>
      <c r="I112" s="237" t="s">
        <v>24</v>
      </c>
      <c r="J112" s="237">
        <v>120</v>
      </c>
      <c r="K112" s="248"/>
    </row>
    <row r="113" spans="2:11" ht="15" customHeight="1">
      <c r="B113" s="257"/>
      <c r="C113" s="237" t="s">
        <v>171</v>
      </c>
      <c r="D113" s="237"/>
      <c r="E113" s="237"/>
      <c r="F113" s="256" t="s">
        <v>22</v>
      </c>
      <c r="G113" s="237"/>
      <c r="H113" s="237" t="s">
        <v>65</v>
      </c>
      <c r="I113" s="237" t="s">
        <v>56</v>
      </c>
      <c r="J113" s="237"/>
      <c r="K113" s="248"/>
    </row>
    <row r="114" spans="2:11" ht="15" customHeight="1">
      <c r="B114" s="257"/>
      <c r="C114" s="237" t="s">
        <v>181</v>
      </c>
      <c r="D114" s="237"/>
      <c r="E114" s="237"/>
      <c r="F114" s="256" t="s">
        <v>22</v>
      </c>
      <c r="G114" s="237"/>
      <c r="H114" s="237" t="s">
        <v>66</v>
      </c>
      <c r="I114" s="237" t="s">
        <v>56</v>
      </c>
      <c r="J114" s="237"/>
      <c r="K114" s="248"/>
    </row>
    <row r="115" spans="2:11" ht="15" customHeight="1">
      <c r="B115" s="257"/>
      <c r="C115" s="237" t="s">
        <v>190</v>
      </c>
      <c r="D115" s="237"/>
      <c r="E115" s="237"/>
      <c r="F115" s="256" t="s">
        <v>22</v>
      </c>
      <c r="G115" s="237"/>
      <c r="H115" s="237" t="s">
        <v>67</v>
      </c>
      <c r="I115" s="237" t="s">
        <v>68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6" t="s">
        <v>69</v>
      </c>
      <c r="D120" s="346"/>
      <c r="E120" s="346"/>
      <c r="F120" s="346"/>
      <c r="G120" s="346"/>
      <c r="H120" s="346"/>
      <c r="I120" s="346"/>
      <c r="J120" s="346"/>
      <c r="K120" s="273"/>
    </row>
    <row r="121" spans="2:11" ht="17.25" customHeight="1">
      <c r="B121" s="274"/>
      <c r="C121" s="249" t="s">
        <v>16</v>
      </c>
      <c r="D121" s="249"/>
      <c r="E121" s="249"/>
      <c r="F121" s="249" t="s">
        <v>17</v>
      </c>
      <c r="G121" s="250"/>
      <c r="H121" s="249" t="s">
        <v>234</v>
      </c>
      <c r="I121" s="249" t="s">
        <v>190</v>
      </c>
      <c r="J121" s="249" t="s">
        <v>18</v>
      </c>
      <c r="K121" s="275"/>
    </row>
    <row r="122" spans="2:11" ht="17.25" customHeight="1">
      <c r="B122" s="274"/>
      <c r="C122" s="251" t="s">
        <v>19</v>
      </c>
      <c r="D122" s="251"/>
      <c r="E122" s="251"/>
      <c r="F122" s="252" t="s">
        <v>20</v>
      </c>
      <c r="G122" s="253"/>
      <c r="H122" s="251"/>
      <c r="I122" s="251"/>
      <c r="J122" s="251" t="s">
        <v>21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25</v>
      </c>
      <c r="D124" s="254"/>
      <c r="E124" s="254"/>
      <c r="F124" s="256" t="s">
        <v>22</v>
      </c>
      <c r="G124" s="237"/>
      <c r="H124" s="237" t="s">
        <v>61</v>
      </c>
      <c r="I124" s="237" t="s">
        <v>24</v>
      </c>
      <c r="J124" s="237">
        <v>120</v>
      </c>
      <c r="K124" s="278"/>
    </row>
    <row r="125" spans="2:11" ht="15" customHeight="1">
      <c r="B125" s="276"/>
      <c r="C125" s="237" t="s">
        <v>70</v>
      </c>
      <c r="D125" s="237"/>
      <c r="E125" s="237"/>
      <c r="F125" s="256" t="s">
        <v>22</v>
      </c>
      <c r="G125" s="237"/>
      <c r="H125" s="237" t="s">
        <v>71</v>
      </c>
      <c r="I125" s="237" t="s">
        <v>24</v>
      </c>
      <c r="J125" s="237" t="s">
        <v>72</v>
      </c>
      <c r="K125" s="278"/>
    </row>
    <row r="126" spans="2:11" ht="15" customHeight="1">
      <c r="B126" s="276"/>
      <c r="C126" s="237" t="s">
        <v>805</v>
      </c>
      <c r="D126" s="237"/>
      <c r="E126" s="237"/>
      <c r="F126" s="256" t="s">
        <v>22</v>
      </c>
      <c r="G126" s="237"/>
      <c r="H126" s="237" t="s">
        <v>73</v>
      </c>
      <c r="I126" s="237" t="s">
        <v>24</v>
      </c>
      <c r="J126" s="237" t="s">
        <v>72</v>
      </c>
      <c r="K126" s="278"/>
    </row>
    <row r="127" spans="2:11" ht="15" customHeight="1">
      <c r="B127" s="276"/>
      <c r="C127" s="237" t="s">
        <v>33</v>
      </c>
      <c r="D127" s="237"/>
      <c r="E127" s="237"/>
      <c r="F127" s="256" t="s">
        <v>28</v>
      </c>
      <c r="G127" s="237"/>
      <c r="H127" s="237" t="s">
        <v>34</v>
      </c>
      <c r="I127" s="237" t="s">
        <v>24</v>
      </c>
      <c r="J127" s="237">
        <v>15</v>
      </c>
      <c r="K127" s="278"/>
    </row>
    <row r="128" spans="2:11" ht="15" customHeight="1">
      <c r="B128" s="276"/>
      <c r="C128" s="258" t="s">
        <v>35</v>
      </c>
      <c r="D128" s="258"/>
      <c r="E128" s="258"/>
      <c r="F128" s="259" t="s">
        <v>28</v>
      </c>
      <c r="G128" s="258"/>
      <c r="H128" s="258" t="s">
        <v>36</v>
      </c>
      <c r="I128" s="258" t="s">
        <v>24</v>
      </c>
      <c r="J128" s="258">
        <v>15</v>
      </c>
      <c r="K128" s="278"/>
    </row>
    <row r="129" spans="2:11" ht="15" customHeight="1">
      <c r="B129" s="276"/>
      <c r="C129" s="258" t="s">
        <v>37</v>
      </c>
      <c r="D129" s="258"/>
      <c r="E129" s="258"/>
      <c r="F129" s="259" t="s">
        <v>28</v>
      </c>
      <c r="G129" s="258"/>
      <c r="H129" s="258" t="s">
        <v>38</v>
      </c>
      <c r="I129" s="258" t="s">
        <v>24</v>
      </c>
      <c r="J129" s="258">
        <v>20</v>
      </c>
      <c r="K129" s="278"/>
    </row>
    <row r="130" spans="2:11" ht="15" customHeight="1">
      <c r="B130" s="276"/>
      <c r="C130" s="258" t="s">
        <v>39</v>
      </c>
      <c r="D130" s="258"/>
      <c r="E130" s="258"/>
      <c r="F130" s="259" t="s">
        <v>28</v>
      </c>
      <c r="G130" s="258"/>
      <c r="H130" s="258" t="s">
        <v>40</v>
      </c>
      <c r="I130" s="258" t="s">
        <v>24</v>
      </c>
      <c r="J130" s="258">
        <v>20</v>
      </c>
      <c r="K130" s="278"/>
    </row>
    <row r="131" spans="2:11" ht="15" customHeight="1">
      <c r="B131" s="276"/>
      <c r="C131" s="237" t="s">
        <v>27</v>
      </c>
      <c r="D131" s="237"/>
      <c r="E131" s="237"/>
      <c r="F131" s="256" t="s">
        <v>28</v>
      </c>
      <c r="G131" s="237"/>
      <c r="H131" s="237" t="s">
        <v>61</v>
      </c>
      <c r="I131" s="237" t="s">
        <v>24</v>
      </c>
      <c r="J131" s="237">
        <v>50</v>
      </c>
      <c r="K131" s="278"/>
    </row>
    <row r="132" spans="2:11" ht="15" customHeight="1">
      <c r="B132" s="276"/>
      <c r="C132" s="237" t="s">
        <v>41</v>
      </c>
      <c r="D132" s="237"/>
      <c r="E132" s="237"/>
      <c r="F132" s="256" t="s">
        <v>28</v>
      </c>
      <c r="G132" s="237"/>
      <c r="H132" s="237" t="s">
        <v>61</v>
      </c>
      <c r="I132" s="237" t="s">
        <v>24</v>
      </c>
      <c r="J132" s="237">
        <v>50</v>
      </c>
      <c r="K132" s="278"/>
    </row>
    <row r="133" spans="2:11" ht="15" customHeight="1">
      <c r="B133" s="276"/>
      <c r="C133" s="237" t="s">
        <v>47</v>
      </c>
      <c r="D133" s="237"/>
      <c r="E133" s="237"/>
      <c r="F133" s="256" t="s">
        <v>28</v>
      </c>
      <c r="G133" s="237"/>
      <c r="H133" s="237" t="s">
        <v>61</v>
      </c>
      <c r="I133" s="237" t="s">
        <v>24</v>
      </c>
      <c r="J133" s="237">
        <v>50</v>
      </c>
      <c r="K133" s="278"/>
    </row>
    <row r="134" spans="2:11" ht="15" customHeight="1">
      <c r="B134" s="276"/>
      <c r="C134" s="237" t="s">
        <v>49</v>
      </c>
      <c r="D134" s="237"/>
      <c r="E134" s="237"/>
      <c r="F134" s="256" t="s">
        <v>28</v>
      </c>
      <c r="G134" s="237"/>
      <c r="H134" s="237" t="s">
        <v>61</v>
      </c>
      <c r="I134" s="237" t="s">
        <v>24</v>
      </c>
      <c r="J134" s="237">
        <v>50</v>
      </c>
      <c r="K134" s="278"/>
    </row>
    <row r="135" spans="2:11" ht="15" customHeight="1">
      <c r="B135" s="276"/>
      <c r="C135" s="237" t="s">
        <v>239</v>
      </c>
      <c r="D135" s="237"/>
      <c r="E135" s="237"/>
      <c r="F135" s="256" t="s">
        <v>28</v>
      </c>
      <c r="G135" s="237"/>
      <c r="H135" s="237" t="s">
        <v>74</v>
      </c>
      <c r="I135" s="237" t="s">
        <v>24</v>
      </c>
      <c r="J135" s="237">
        <v>255</v>
      </c>
      <c r="K135" s="278"/>
    </row>
    <row r="136" spans="2:11" ht="15" customHeight="1">
      <c r="B136" s="276"/>
      <c r="C136" s="237" t="s">
        <v>51</v>
      </c>
      <c r="D136" s="237"/>
      <c r="E136" s="237"/>
      <c r="F136" s="256" t="s">
        <v>22</v>
      </c>
      <c r="G136" s="237"/>
      <c r="H136" s="237" t="s">
        <v>75</v>
      </c>
      <c r="I136" s="237" t="s">
        <v>53</v>
      </c>
      <c r="J136" s="237"/>
      <c r="K136" s="278"/>
    </row>
    <row r="137" spans="2:11" ht="15" customHeight="1">
      <c r="B137" s="276"/>
      <c r="C137" s="237" t="s">
        <v>54</v>
      </c>
      <c r="D137" s="237"/>
      <c r="E137" s="237"/>
      <c r="F137" s="256" t="s">
        <v>22</v>
      </c>
      <c r="G137" s="237"/>
      <c r="H137" s="237" t="s">
        <v>76</v>
      </c>
      <c r="I137" s="237" t="s">
        <v>56</v>
      </c>
      <c r="J137" s="237"/>
      <c r="K137" s="278"/>
    </row>
    <row r="138" spans="2:11" ht="15" customHeight="1">
      <c r="B138" s="276"/>
      <c r="C138" s="237" t="s">
        <v>57</v>
      </c>
      <c r="D138" s="237"/>
      <c r="E138" s="237"/>
      <c r="F138" s="256" t="s">
        <v>22</v>
      </c>
      <c r="G138" s="237"/>
      <c r="H138" s="237" t="s">
        <v>57</v>
      </c>
      <c r="I138" s="237" t="s">
        <v>56</v>
      </c>
      <c r="J138" s="237"/>
      <c r="K138" s="278"/>
    </row>
    <row r="139" spans="2:11" ht="15" customHeight="1">
      <c r="B139" s="276"/>
      <c r="C139" s="237" t="s">
        <v>171</v>
      </c>
      <c r="D139" s="237"/>
      <c r="E139" s="237"/>
      <c r="F139" s="256" t="s">
        <v>22</v>
      </c>
      <c r="G139" s="237"/>
      <c r="H139" s="237" t="s">
        <v>77</v>
      </c>
      <c r="I139" s="237" t="s">
        <v>56</v>
      </c>
      <c r="J139" s="237"/>
      <c r="K139" s="278"/>
    </row>
    <row r="140" spans="2:11" ht="15" customHeight="1">
      <c r="B140" s="276"/>
      <c r="C140" s="237" t="s">
        <v>78</v>
      </c>
      <c r="D140" s="237"/>
      <c r="E140" s="237"/>
      <c r="F140" s="256" t="s">
        <v>22</v>
      </c>
      <c r="G140" s="237"/>
      <c r="H140" s="237" t="s">
        <v>79</v>
      </c>
      <c r="I140" s="237" t="s">
        <v>56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49" t="s">
        <v>80</v>
      </c>
      <c r="D145" s="349"/>
      <c r="E145" s="349"/>
      <c r="F145" s="349"/>
      <c r="G145" s="349"/>
      <c r="H145" s="349"/>
      <c r="I145" s="349"/>
      <c r="J145" s="349"/>
      <c r="K145" s="248"/>
    </row>
    <row r="146" spans="2:11" ht="17.25" customHeight="1">
      <c r="B146" s="247"/>
      <c r="C146" s="249" t="s">
        <v>16</v>
      </c>
      <c r="D146" s="249"/>
      <c r="E146" s="249"/>
      <c r="F146" s="249" t="s">
        <v>17</v>
      </c>
      <c r="G146" s="250"/>
      <c r="H146" s="249" t="s">
        <v>234</v>
      </c>
      <c r="I146" s="249" t="s">
        <v>190</v>
      </c>
      <c r="J146" s="249" t="s">
        <v>18</v>
      </c>
      <c r="K146" s="248"/>
    </row>
    <row r="147" spans="2:11" ht="17.25" customHeight="1">
      <c r="B147" s="247"/>
      <c r="C147" s="251" t="s">
        <v>19</v>
      </c>
      <c r="D147" s="251"/>
      <c r="E147" s="251"/>
      <c r="F147" s="252" t="s">
        <v>20</v>
      </c>
      <c r="G147" s="253"/>
      <c r="H147" s="251"/>
      <c r="I147" s="251"/>
      <c r="J147" s="251" t="s">
        <v>21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25</v>
      </c>
      <c r="D149" s="237"/>
      <c r="E149" s="237"/>
      <c r="F149" s="283" t="s">
        <v>22</v>
      </c>
      <c r="G149" s="237"/>
      <c r="H149" s="282" t="s">
        <v>61</v>
      </c>
      <c r="I149" s="282" t="s">
        <v>24</v>
      </c>
      <c r="J149" s="282">
        <v>120</v>
      </c>
      <c r="K149" s="278"/>
    </row>
    <row r="150" spans="2:11" ht="15" customHeight="1">
      <c r="B150" s="257"/>
      <c r="C150" s="282" t="s">
        <v>70</v>
      </c>
      <c r="D150" s="237"/>
      <c r="E150" s="237"/>
      <c r="F150" s="283" t="s">
        <v>22</v>
      </c>
      <c r="G150" s="237"/>
      <c r="H150" s="282" t="s">
        <v>81</v>
      </c>
      <c r="I150" s="282" t="s">
        <v>24</v>
      </c>
      <c r="J150" s="282" t="s">
        <v>72</v>
      </c>
      <c r="K150" s="278"/>
    </row>
    <row r="151" spans="2:11" ht="15" customHeight="1">
      <c r="B151" s="257"/>
      <c r="C151" s="282" t="s">
        <v>805</v>
      </c>
      <c r="D151" s="237"/>
      <c r="E151" s="237"/>
      <c r="F151" s="283" t="s">
        <v>22</v>
      </c>
      <c r="G151" s="237"/>
      <c r="H151" s="282" t="s">
        <v>82</v>
      </c>
      <c r="I151" s="282" t="s">
        <v>24</v>
      </c>
      <c r="J151" s="282" t="s">
        <v>72</v>
      </c>
      <c r="K151" s="278"/>
    </row>
    <row r="152" spans="2:11" ht="15" customHeight="1">
      <c r="B152" s="257"/>
      <c r="C152" s="282" t="s">
        <v>27</v>
      </c>
      <c r="D152" s="237"/>
      <c r="E152" s="237"/>
      <c r="F152" s="283" t="s">
        <v>28</v>
      </c>
      <c r="G152" s="237"/>
      <c r="H152" s="282" t="s">
        <v>61</v>
      </c>
      <c r="I152" s="282" t="s">
        <v>24</v>
      </c>
      <c r="J152" s="282">
        <v>50</v>
      </c>
      <c r="K152" s="278"/>
    </row>
    <row r="153" spans="2:11" ht="15" customHeight="1">
      <c r="B153" s="257"/>
      <c r="C153" s="282" t="s">
        <v>30</v>
      </c>
      <c r="D153" s="237"/>
      <c r="E153" s="237"/>
      <c r="F153" s="283" t="s">
        <v>22</v>
      </c>
      <c r="G153" s="237"/>
      <c r="H153" s="282" t="s">
        <v>61</v>
      </c>
      <c r="I153" s="282" t="s">
        <v>32</v>
      </c>
      <c r="J153" s="282"/>
      <c r="K153" s="278"/>
    </row>
    <row r="154" spans="2:11" ht="15" customHeight="1">
      <c r="B154" s="257"/>
      <c r="C154" s="282" t="s">
        <v>41</v>
      </c>
      <c r="D154" s="237"/>
      <c r="E154" s="237"/>
      <c r="F154" s="283" t="s">
        <v>28</v>
      </c>
      <c r="G154" s="237"/>
      <c r="H154" s="282" t="s">
        <v>61</v>
      </c>
      <c r="I154" s="282" t="s">
        <v>24</v>
      </c>
      <c r="J154" s="282">
        <v>50</v>
      </c>
      <c r="K154" s="278"/>
    </row>
    <row r="155" spans="2:11" ht="15" customHeight="1">
      <c r="B155" s="257"/>
      <c r="C155" s="282" t="s">
        <v>49</v>
      </c>
      <c r="D155" s="237"/>
      <c r="E155" s="237"/>
      <c r="F155" s="283" t="s">
        <v>28</v>
      </c>
      <c r="G155" s="237"/>
      <c r="H155" s="282" t="s">
        <v>61</v>
      </c>
      <c r="I155" s="282" t="s">
        <v>24</v>
      </c>
      <c r="J155" s="282">
        <v>50</v>
      </c>
      <c r="K155" s="278"/>
    </row>
    <row r="156" spans="2:11" ht="15" customHeight="1">
      <c r="B156" s="257"/>
      <c r="C156" s="282" t="s">
        <v>47</v>
      </c>
      <c r="D156" s="237"/>
      <c r="E156" s="237"/>
      <c r="F156" s="283" t="s">
        <v>28</v>
      </c>
      <c r="G156" s="237"/>
      <c r="H156" s="282" t="s">
        <v>61</v>
      </c>
      <c r="I156" s="282" t="s">
        <v>24</v>
      </c>
      <c r="J156" s="282">
        <v>50</v>
      </c>
      <c r="K156" s="278"/>
    </row>
    <row r="157" spans="2:11" ht="15" customHeight="1">
      <c r="B157" s="257"/>
      <c r="C157" s="282" t="s">
        <v>226</v>
      </c>
      <c r="D157" s="237"/>
      <c r="E157" s="237"/>
      <c r="F157" s="283" t="s">
        <v>22</v>
      </c>
      <c r="G157" s="237"/>
      <c r="H157" s="282" t="s">
        <v>83</v>
      </c>
      <c r="I157" s="282" t="s">
        <v>24</v>
      </c>
      <c r="J157" s="282" t="s">
        <v>84</v>
      </c>
      <c r="K157" s="278"/>
    </row>
    <row r="158" spans="2:11" ht="15" customHeight="1">
      <c r="B158" s="257"/>
      <c r="C158" s="282" t="s">
        <v>85</v>
      </c>
      <c r="D158" s="237"/>
      <c r="E158" s="237"/>
      <c r="F158" s="283" t="s">
        <v>22</v>
      </c>
      <c r="G158" s="237"/>
      <c r="H158" s="282" t="s">
        <v>86</v>
      </c>
      <c r="I158" s="282" t="s">
        <v>56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6" t="s">
        <v>87</v>
      </c>
      <c r="D163" s="346"/>
      <c r="E163" s="346"/>
      <c r="F163" s="346"/>
      <c r="G163" s="346"/>
      <c r="H163" s="346"/>
      <c r="I163" s="346"/>
      <c r="J163" s="346"/>
      <c r="K163" s="228"/>
    </row>
    <row r="164" spans="2:11" ht="17.25" customHeight="1">
      <c r="B164" s="227"/>
      <c r="C164" s="249" t="s">
        <v>16</v>
      </c>
      <c r="D164" s="249"/>
      <c r="E164" s="249"/>
      <c r="F164" s="249" t="s">
        <v>17</v>
      </c>
      <c r="G164" s="286"/>
      <c r="H164" s="287" t="s">
        <v>234</v>
      </c>
      <c r="I164" s="287" t="s">
        <v>190</v>
      </c>
      <c r="J164" s="249" t="s">
        <v>18</v>
      </c>
      <c r="K164" s="228"/>
    </row>
    <row r="165" spans="2:11" ht="17.25" customHeight="1">
      <c r="B165" s="230"/>
      <c r="C165" s="251" t="s">
        <v>19</v>
      </c>
      <c r="D165" s="251"/>
      <c r="E165" s="251"/>
      <c r="F165" s="252" t="s">
        <v>20</v>
      </c>
      <c r="G165" s="288"/>
      <c r="H165" s="289"/>
      <c r="I165" s="289"/>
      <c r="J165" s="251" t="s">
        <v>21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25</v>
      </c>
      <c r="D167" s="237"/>
      <c r="E167" s="237"/>
      <c r="F167" s="256" t="s">
        <v>22</v>
      </c>
      <c r="G167" s="237"/>
      <c r="H167" s="237" t="s">
        <v>61</v>
      </c>
      <c r="I167" s="237" t="s">
        <v>24</v>
      </c>
      <c r="J167" s="237">
        <v>120</v>
      </c>
      <c r="K167" s="278"/>
    </row>
    <row r="168" spans="2:11" ht="15" customHeight="1">
      <c r="B168" s="257"/>
      <c r="C168" s="237" t="s">
        <v>70</v>
      </c>
      <c r="D168" s="237"/>
      <c r="E168" s="237"/>
      <c r="F168" s="256" t="s">
        <v>22</v>
      </c>
      <c r="G168" s="237"/>
      <c r="H168" s="237" t="s">
        <v>71</v>
      </c>
      <c r="I168" s="237" t="s">
        <v>24</v>
      </c>
      <c r="J168" s="237" t="s">
        <v>72</v>
      </c>
      <c r="K168" s="278"/>
    </row>
    <row r="169" spans="2:11" ht="15" customHeight="1">
      <c r="B169" s="257"/>
      <c r="C169" s="237" t="s">
        <v>805</v>
      </c>
      <c r="D169" s="237"/>
      <c r="E169" s="237"/>
      <c r="F169" s="256" t="s">
        <v>22</v>
      </c>
      <c r="G169" s="237"/>
      <c r="H169" s="237" t="s">
        <v>88</v>
      </c>
      <c r="I169" s="237" t="s">
        <v>24</v>
      </c>
      <c r="J169" s="237" t="s">
        <v>72</v>
      </c>
      <c r="K169" s="278"/>
    </row>
    <row r="170" spans="2:11" ht="15" customHeight="1">
      <c r="B170" s="257"/>
      <c r="C170" s="237" t="s">
        <v>27</v>
      </c>
      <c r="D170" s="237"/>
      <c r="E170" s="237"/>
      <c r="F170" s="256" t="s">
        <v>28</v>
      </c>
      <c r="G170" s="237"/>
      <c r="H170" s="237" t="s">
        <v>88</v>
      </c>
      <c r="I170" s="237" t="s">
        <v>24</v>
      </c>
      <c r="J170" s="237">
        <v>50</v>
      </c>
      <c r="K170" s="278"/>
    </row>
    <row r="171" spans="2:11" ht="15" customHeight="1">
      <c r="B171" s="257"/>
      <c r="C171" s="237" t="s">
        <v>30</v>
      </c>
      <c r="D171" s="237"/>
      <c r="E171" s="237"/>
      <c r="F171" s="256" t="s">
        <v>22</v>
      </c>
      <c r="G171" s="237"/>
      <c r="H171" s="237" t="s">
        <v>88</v>
      </c>
      <c r="I171" s="237" t="s">
        <v>32</v>
      </c>
      <c r="J171" s="237"/>
      <c r="K171" s="278"/>
    </row>
    <row r="172" spans="2:11" ht="15" customHeight="1">
      <c r="B172" s="257"/>
      <c r="C172" s="237" t="s">
        <v>41</v>
      </c>
      <c r="D172" s="237"/>
      <c r="E172" s="237"/>
      <c r="F172" s="256" t="s">
        <v>28</v>
      </c>
      <c r="G172" s="237"/>
      <c r="H172" s="237" t="s">
        <v>88</v>
      </c>
      <c r="I172" s="237" t="s">
        <v>24</v>
      </c>
      <c r="J172" s="237">
        <v>50</v>
      </c>
      <c r="K172" s="278"/>
    </row>
    <row r="173" spans="2:11" ht="15" customHeight="1">
      <c r="B173" s="257"/>
      <c r="C173" s="237" t="s">
        <v>49</v>
      </c>
      <c r="D173" s="237"/>
      <c r="E173" s="237"/>
      <c r="F173" s="256" t="s">
        <v>28</v>
      </c>
      <c r="G173" s="237"/>
      <c r="H173" s="237" t="s">
        <v>88</v>
      </c>
      <c r="I173" s="237" t="s">
        <v>24</v>
      </c>
      <c r="J173" s="237">
        <v>50</v>
      </c>
      <c r="K173" s="278"/>
    </row>
    <row r="174" spans="2:11" ht="15" customHeight="1">
      <c r="B174" s="257"/>
      <c r="C174" s="237" t="s">
        <v>47</v>
      </c>
      <c r="D174" s="237"/>
      <c r="E174" s="237"/>
      <c r="F174" s="256" t="s">
        <v>28</v>
      </c>
      <c r="G174" s="237"/>
      <c r="H174" s="237" t="s">
        <v>88</v>
      </c>
      <c r="I174" s="237" t="s">
        <v>24</v>
      </c>
      <c r="J174" s="237">
        <v>50</v>
      </c>
      <c r="K174" s="278"/>
    </row>
    <row r="175" spans="2:11" ht="15" customHeight="1">
      <c r="B175" s="257"/>
      <c r="C175" s="237" t="s">
        <v>233</v>
      </c>
      <c r="D175" s="237"/>
      <c r="E175" s="237"/>
      <c r="F175" s="256" t="s">
        <v>22</v>
      </c>
      <c r="G175" s="237"/>
      <c r="H175" s="237" t="s">
        <v>89</v>
      </c>
      <c r="I175" s="237" t="s">
        <v>90</v>
      </c>
      <c r="J175" s="237"/>
      <c r="K175" s="278"/>
    </row>
    <row r="176" spans="2:11" ht="15" customHeight="1">
      <c r="B176" s="257"/>
      <c r="C176" s="237" t="s">
        <v>190</v>
      </c>
      <c r="D176" s="237"/>
      <c r="E176" s="237"/>
      <c r="F176" s="256" t="s">
        <v>22</v>
      </c>
      <c r="G176" s="237"/>
      <c r="H176" s="237" t="s">
        <v>91</v>
      </c>
      <c r="I176" s="237" t="s">
        <v>92</v>
      </c>
      <c r="J176" s="237">
        <v>1</v>
      </c>
      <c r="K176" s="278"/>
    </row>
    <row r="177" spans="2:11" ht="15" customHeight="1">
      <c r="B177" s="257"/>
      <c r="C177" s="237" t="s">
        <v>186</v>
      </c>
      <c r="D177" s="237"/>
      <c r="E177" s="237"/>
      <c r="F177" s="256" t="s">
        <v>22</v>
      </c>
      <c r="G177" s="237"/>
      <c r="H177" s="237" t="s">
        <v>93</v>
      </c>
      <c r="I177" s="237" t="s">
        <v>24</v>
      </c>
      <c r="J177" s="237">
        <v>20</v>
      </c>
      <c r="K177" s="278"/>
    </row>
    <row r="178" spans="2:11" ht="15" customHeight="1">
      <c r="B178" s="257"/>
      <c r="C178" s="237" t="s">
        <v>234</v>
      </c>
      <c r="D178" s="237"/>
      <c r="E178" s="237"/>
      <c r="F178" s="256" t="s">
        <v>22</v>
      </c>
      <c r="G178" s="237"/>
      <c r="H178" s="237" t="s">
        <v>94</v>
      </c>
      <c r="I178" s="237" t="s">
        <v>24</v>
      </c>
      <c r="J178" s="237">
        <v>255</v>
      </c>
      <c r="K178" s="278"/>
    </row>
    <row r="179" spans="2:11" ht="15" customHeight="1">
      <c r="B179" s="257"/>
      <c r="C179" s="237" t="s">
        <v>235</v>
      </c>
      <c r="D179" s="237"/>
      <c r="E179" s="237"/>
      <c r="F179" s="256" t="s">
        <v>22</v>
      </c>
      <c r="G179" s="237"/>
      <c r="H179" s="237" t="s">
        <v>817</v>
      </c>
      <c r="I179" s="237" t="s">
        <v>24</v>
      </c>
      <c r="J179" s="237">
        <v>10</v>
      </c>
      <c r="K179" s="278"/>
    </row>
    <row r="180" spans="2:11" ht="15" customHeight="1">
      <c r="B180" s="257"/>
      <c r="C180" s="237" t="s">
        <v>236</v>
      </c>
      <c r="D180" s="237"/>
      <c r="E180" s="237"/>
      <c r="F180" s="256" t="s">
        <v>22</v>
      </c>
      <c r="G180" s="237"/>
      <c r="H180" s="237" t="s">
        <v>95</v>
      </c>
      <c r="I180" s="237" t="s">
        <v>56</v>
      </c>
      <c r="J180" s="237"/>
      <c r="K180" s="278"/>
    </row>
    <row r="181" spans="2:11" ht="15" customHeight="1">
      <c r="B181" s="257"/>
      <c r="C181" s="237" t="s">
        <v>96</v>
      </c>
      <c r="D181" s="237"/>
      <c r="E181" s="237"/>
      <c r="F181" s="256" t="s">
        <v>22</v>
      </c>
      <c r="G181" s="237"/>
      <c r="H181" s="237" t="s">
        <v>97</v>
      </c>
      <c r="I181" s="237" t="s">
        <v>56</v>
      </c>
      <c r="J181" s="237"/>
      <c r="K181" s="278"/>
    </row>
    <row r="182" spans="2:11" ht="15" customHeight="1">
      <c r="B182" s="257"/>
      <c r="C182" s="237" t="s">
        <v>85</v>
      </c>
      <c r="D182" s="237"/>
      <c r="E182" s="237"/>
      <c r="F182" s="256" t="s">
        <v>22</v>
      </c>
      <c r="G182" s="237"/>
      <c r="H182" s="237" t="s">
        <v>98</v>
      </c>
      <c r="I182" s="237" t="s">
        <v>56</v>
      </c>
      <c r="J182" s="237"/>
      <c r="K182" s="278"/>
    </row>
    <row r="183" spans="2:11" ht="15" customHeight="1">
      <c r="B183" s="257"/>
      <c r="C183" s="237" t="s">
        <v>238</v>
      </c>
      <c r="D183" s="237"/>
      <c r="E183" s="237"/>
      <c r="F183" s="256" t="s">
        <v>28</v>
      </c>
      <c r="G183" s="237"/>
      <c r="H183" s="237" t="s">
        <v>99</v>
      </c>
      <c r="I183" s="237" t="s">
        <v>24</v>
      </c>
      <c r="J183" s="237">
        <v>50</v>
      </c>
      <c r="K183" s="278"/>
    </row>
    <row r="184" spans="2:11" ht="15" customHeight="1">
      <c r="B184" s="257"/>
      <c r="C184" s="237" t="s">
        <v>100</v>
      </c>
      <c r="D184" s="237"/>
      <c r="E184" s="237"/>
      <c r="F184" s="256" t="s">
        <v>28</v>
      </c>
      <c r="G184" s="237"/>
      <c r="H184" s="237" t="s">
        <v>101</v>
      </c>
      <c r="I184" s="237" t="s">
        <v>102</v>
      </c>
      <c r="J184" s="237"/>
      <c r="K184" s="278"/>
    </row>
    <row r="185" spans="2:11" ht="15" customHeight="1">
      <c r="B185" s="257"/>
      <c r="C185" s="237" t="s">
        <v>103</v>
      </c>
      <c r="D185" s="237"/>
      <c r="E185" s="237"/>
      <c r="F185" s="256" t="s">
        <v>28</v>
      </c>
      <c r="G185" s="237"/>
      <c r="H185" s="237" t="s">
        <v>104</v>
      </c>
      <c r="I185" s="237" t="s">
        <v>102</v>
      </c>
      <c r="J185" s="237"/>
      <c r="K185" s="278"/>
    </row>
    <row r="186" spans="2:11" ht="15" customHeight="1">
      <c r="B186" s="257"/>
      <c r="C186" s="237" t="s">
        <v>105</v>
      </c>
      <c r="D186" s="237"/>
      <c r="E186" s="237"/>
      <c r="F186" s="256" t="s">
        <v>28</v>
      </c>
      <c r="G186" s="237"/>
      <c r="H186" s="237" t="s">
        <v>106</v>
      </c>
      <c r="I186" s="237" t="s">
        <v>102</v>
      </c>
      <c r="J186" s="237"/>
      <c r="K186" s="278"/>
    </row>
    <row r="187" spans="2:11" ht="15" customHeight="1">
      <c r="B187" s="257"/>
      <c r="C187" s="290" t="s">
        <v>107</v>
      </c>
      <c r="D187" s="237"/>
      <c r="E187" s="237"/>
      <c r="F187" s="256" t="s">
        <v>28</v>
      </c>
      <c r="G187" s="237"/>
      <c r="H187" s="237" t="s">
        <v>108</v>
      </c>
      <c r="I187" s="237" t="s">
        <v>109</v>
      </c>
      <c r="J187" s="291" t="s">
        <v>110</v>
      </c>
      <c r="K187" s="278"/>
    </row>
    <row r="188" spans="2:11" ht="15" customHeight="1">
      <c r="B188" s="284"/>
      <c r="C188" s="292"/>
      <c r="D188" s="266"/>
      <c r="E188" s="266"/>
      <c r="F188" s="266"/>
      <c r="G188" s="266"/>
      <c r="H188" s="266"/>
      <c r="I188" s="266"/>
      <c r="J188" s="266"/>
      <c r="K188" s="285"/>
    </row>
    <row r="189" spans="2:11" ht="18.75" customHeight="1">
      <c r="B189" s="293"/>
      <c r="C189" s="294"/>
      <c r="D189" s="294"/>
      <c r="E189" s="294"/>
      <c r="F189" s="295"/>
      <c r="G189" s="237"/>
      <c r="H189" s="237"/>
      <c r="I189" s="237"/>
      <c r="J189" s="237"/>
      <c r="K189" s="233"/>
    </row>
    <row r="190" spans="2:11" ht="18.75" customHeight="1">
      <c r="B190" s="233"/>
      <c r="C190" s="237"/>
      <c r="D190" s="237"/>
      <c r="E190" s="237"/>
      <c r="F190" s="256"/>
      <c r="G190" s="237"/>
      <c r="H190" s="237"/>
      <c r="I190" s="237"/>
      <c r="J190" s="237"/>
      <c r="K190" s="233"/>
    </row>
    <row r="191" spans="2:11" ht="18.75" customHeight="1"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</row>
    <row r="192" spans="2:11" ht="13.5">
      <c r="B192" s="224"/>
      <c r="C192" s="225"/>
      <c r="D192" s="225"/>
      <c r="E192" s="225"/>
      <c r="F192" s="225"/>
      <c r="G192" s="225"/>
      <c r="H192" s="225"/>
      <c r="I192" s="225"/>
      <c r="J192" s="225"/>
      <c r="K192" s="226"/>
    </row>
    <row r="193" spans="2:11" ht="21">
      <c r="B193" s="227"/>
      <c r="C193" s="346" t="s">
        <v>111</v>
      </c>
      <c r="D193" s="346"/>
      <c r="E193" s="346"/>
      <c r="F193" s="346"/>
      <c r="G193" s="346"/>
      <c r="H193" s="346"/>
      <c r="I193" s="346"/>
      <c r="J193" s="346"/>
      <c r="K193" s="228"/>
    </row>
    <row r="194" spans="2:11" ht="25.5" customHeight="1">
      <c r="B194" s="227"/>
      <c r="C194" s="296" t="s">
        <v>112</v>
      </c>
      <c r="D194" s="296"/>
      <c r="E194" s="296"/>
      <c r="F194" s="296" t="s">
        <v>113</v>
      </c>
      <c r="G194" s="297"/>
      <c r="H194" s="351" t="s">
        <v>114</v>
      </c>
      <c r="I194" s="351"/>
      <c r="J194" s="351"/>
      <c r="K194" s="228"/>
    </row>
    <row r="195" spans="2:11" ht="5.25" customHeight="1">
      <c r="B195" s="257"/>
      <c r="C195" s="254"/>
      <c r="D195" s="254"/>
      <c r="E195" s="254"/>
      <c r="F195" s="254"/>
      <c r="G195" s="237"/>
      <c r="H195" s="254"/>
      <c r="I195" s="254"/>
      <c r="J195" s="254"/>
      <c r="K195" s="278"/>
    </row>
    <row r="196" spans="2:11" ht="15" customHeight="1">
      <c r="B196" s="257"/>
      <c r="C196" s="237" t="s">
        <v>115</v>
      </c>
      <c r="D196" s="237"/>
      <c r="E196" s="237"/>
      <c r="F196" s="256" t="s">
        <v>176</v>
      </c>
      <c r="G196" s="237"/>
      <c r="H196" s="350" t="s">
        <v>116</v>
      </c>
      <c r="I196" s="350"/>
      <c r="J196" s="350"/>
      <c r="K196" s="278"/>
    </row>
    <row r="197" spans="2:11" ht="15" customHeight="1">
      <c r="B197" s="257"/>
      <c r="C197" s="263"/>
      <c r="D197" s="237"/>
      <c r="E197" s="237"/>
      <c r="F197" s="256" t="s">
        <v>177</v>
      </c>
      <c r="G197" s="237"/>
      <c r="H197" s="350" t="s">
        <v>117</v>
      </c>
      <c r="I197" s="350"/>
      <c r="J197" s="350"/>
      <c r="K197" s="278"/>
    </row>
    <row r="198" spans="2:11" ht="15" customHeight="1">
      <c r="B198" s="257"/>
      <c r="C198" s="263"/>
      <c r="D198" s="237"/>
      <c r="E198" s="237"/>
      <c r="F198" s="256" t="s">
        <v>180</v>
      </c>
      <c r="G198" s="237"/>
      <c r="H198" s="350" t="s">
        <v>118</v>
      </c>
      <c r="I198" s="350"/>
      <c r="J198" s="350"/>
      <c r="K198" s="278"/>
    </row>
    <row r="199" spans="2:11" ht="15" customHeight="1">
      <c r="B199" s="257"/>
      <c r="C199" s="237"/>
      <c r="D199" s="237"/>
      <c r="E199" s="237"/>
      <c r="F199" s="256" t="s">
        <v>178</v>
      </c>
      <c r="G199" s="237"/>
      <c r="H199" s="350" t="s">
        <v>119</v>
      </c>
      <c r="I199" s="350"/>
      <c r="J199" s="350"/>
      <c r="K199" s="278"/>
    </row>
    <row r="200" spans="2:11" ht="15" customHeight="1">
      <c r="B200" s="257"/>
      <c r="C200" s="237"/>
      <c r="D200" s="237"/>
      <c r="E200" s="237"/>
      <c r="F200" s="256" t="s">
        <v>179</v>
      </c>
      <c r="G200" s="237"/>
      <c r="H200" s="350" t="s">
        <v>120</v>
      </c>
      <c r="I200" s="350"/>
      <c r="J200" s="350"/>
      <c r="K200" s="278"/>
    </row>
    <row r="201" spans="2:11" ht="15" customHeight="1">
      <c r="B201" s="257"/>
      <c r="C201" s="237"/>
      <c r="D201" s="237"/>
      <c r="E201" s="237"/>
      <c r="F201" s="256"/>
      <c r="G201" s="237"/>
      <c r="H201" s="237"/>
      <c r="I201" s="237"/>
      <c r="J201" s="237"/>
      <c r="K201" s="278"/>
    </row>
    <row r="202" spans="2:11" ht="15" customHeight="1">
      <c r="B202" s="257"/>
      <c r="C202" s="237" t="s">
        <v>68</v>
      </c>
      <c r="D202" s="237"/>
      <c r="E202" s="237"/>
      <c r="F202" s="256" t="s">
        <v>216</v>
      </c>
      <c r="G202" s="237"/>
      <c r="H202" s="350" t="s">
        <v>121</v>
      </c>
      <c r="I202" s="350"/>
      <c r="J202" s="350"/>
      <c r="K202" s="278"/>
    </row>
    <row r="203" spans="2:11" ht="15" customHeight="1">
      <c r="B203" s="257"/>
      <c r="C203" s="263"/>
      <c r="D203" s="237"/>
      <c r="E203" s="237"/>
      <c r="F203" s="256" t="s">
        <v>800</v>
      </c>
      <c r="G203" s="237"/>
      <c r="H203" s="350" t="s">
        <v>801</v>
      </c>
      <c r="I203" s="350"/>
      <c r="J203" s="350"/>
      <c r="K203" s="278"/>
    </row>
    <row r="204" spans="2:11" ht="15" customHeight="1">
      <c r="B204" s="257"/>
      <c r="C204" s="237"/>
      <c r="D204" s="237"/>
      <c r="E204" s="237"/>
      <c r="F204" s="256" t="s">
        <v>798</v>
      </c>
      <c r="G204" s="237"/>
      <c r="H204" s="350" t="s">
        <v>122</v>
      </c>
      <c r="I204" s="350"/>
      <c r="J204" s="350"/>
      <c r="K204" s="278"/>
    </row>
    <row r="205" spans="2:11" ht="15" customHeight="1">
      <c r="B205" s="298"/>
      <c r="C205" s="263"/>
      <c r="D205" s="263"/>
      <c r="E205" s="263"/>
      <c r="F205" s="256" t="s">
        <v>211</v>
      </c>
      <c r="G205" s="242"/>
      <c r="H205" s="352" t="s">
        <v>802</v>
      </c>
      <c r="I205" s="352"/>
      <c r="J205" s="352"/>
      <c r="K205" s="299"/>
    </row>
    <row r="206" spans="2:11" ht="15" customHeight="1">
      <c r="B206" s="298"/>
      <c r="C206" s="263"/>
      <c r="D206" s="263"/>
      <c r="E206" s="263"/>
      <c r="F206" s="256" t="s">
        <v>803</v>
      </c>
      <c r="G206" s="242"/>
      <c r="H206" s="352" t="s">
        <v>251</v>
      </c>
      <c r="I206" s="352"/>
      <c r="J206" s="352"/>
      <c r="K206" s="299"/>
    </row>
    <row r="207" spans="2:11" ht="15" customHeight="1">
      <c r="B207" s="298"/>
      <c r="C207" s="263"/>
      <c r="D207" s="263"/>
      <c r="E207" s="263"/>
      <c r="F207" s="300"/>
      <c r="G207" s="242"/>
      <c r="H207" s="301"/>
      <c r="I207" s="301"/>
      <c r="J207" s="301"/>
      <c r="K207" s="299"/>
    </row>
    <row r="208" spans="2:11" ht="15" customHeight="1">
      <c r="B208" s="298"/>
      <c r="C208" s="237" t="s">
        <v>92</v>
      </c>
      <c r="D208" s="263"/>
      <c r="E208" s="263"/>
      <c r="F208" s="256">
        <v>1</v>
      </c>
      <c r="G208" s="242"/>
      <c r="H208" s="352" t="s">
        <v>123</v>
      </c>
      <c r="I208" s="352"/>
      <c r="J208" s="352"/>
      <c r="K208" s="299"/>
    </row>
    <row r="209" spans="2:11" ht="15" customHeight="1">
      <c r="B209" s="298"/>
      <c r="C209" s="263"/>
      <c r="D209" s="263"/>
      <c r="E209" s="263"/>
      <c r="F209" s="256">
        <v>2</v>
      </c>
      <c r="G209" s="242"/>
      <c r="H209" s="352" t="s">
        <v>124</v>
      </c>
      <c r="I209" s="352"/>
      <c r="J209" s="352"/>
      <c r="K209" s="299"/>
    </row>
    <row r="210" spans="2:11" ht="15" customHeight="1">
      <c r="B210" s="298"/>
      <c r="C210" s="263"/>
      <c r="D210" s="263"/>
      <c r="E210" s="263"/>
      <c r="F210" s="256">
        <v>3</v>
      </c>
      <c r="G210" s="242"/>
      <c r="H210" s="352" t="s">
        <v>125</v>
      </c>
      <c r="I210" s="352"/>
      <c r="J210" s="352"/>
      <c r="K210" s="299"/>
    </row>
    <row r="211" spans="2:11" ht="15" customHeight="1">
      <c r="B211" s="298"/>
      <c r="C211" s="263"/>
      <c r="D211" s="263"/>
      <c r="E211" s="263"/>
      <c r="F211" s="256">
        <v>4</v>
      </c>
      <c r="G211" s="242"/>
      <c r="H211" s="352" t="s">
        <v>126</v>
      </c>
      <c r="I211" s="352"/>
      <c r="J211" s="352"/>
      <c r="K211" s="299"/>
    </row>
    <row r="212" spans="2:11" ht="12.75" customHeight="1">
      <c r="B212" s="302"/>
      <c r="C212" s="303"/>
      <c r="D212" s="303"/>
      <c r="E212" s="303"/>
      <c r="F212" s="303"/>
      <c r="G212" s="303"/>
      <c r="H212" s="303"/>
      <c r="I212" s="303"/>
      <c r="J212" s="303"/>
      <c r="K212" s="304"/>
    </row>
  </sheetData>
  <mergeCells count="77">
    <mergeCell ref="H210:J210"/>
    <mergeCell ref="H211:J211"/>
    <mergeCell ref="H209:J209"/>
    <mergeCell ref="H206:J206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D63:J63"/>
    <mergeCell ref="D61:J61"/>
    <mergeCell ref="D59:J59"/>
    <mergeCell ref="D64:J64"/>
    <mergeCell ref="D66:J66"/>
    <mergeCell ref="D65:J65"/>
    <mergeCell ref="C53:J53"/>
    <mergeCell ref="C55:J55"/>
    <mergeCell ref="D56:J56"/>
    <mergeCell ref="D57:J57"/>
    <mergeCell ref="D58:J58"/>
    <mergeCell ref="D60:J60"/>
    <mergeCell ref="G42:J42"/>
    <mergeCell ref="G43:J43"/>
    <mergeCell ref="D45:J45"/>
    <mergeCell ref="E46:J46"/>
    <mergeCell ref="D49:J49"/>
    <mergeCell ref="C52:J5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839ACC3B-6FAF-4F9C-91B7-347A39D60F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JERZY\Hydroidea</dc:creator>
  <cp:keywords/>
  <dc:description/>
  <cp:lastModifiedBy>Kessler</cp:lastModifiedBy>
  <dcterms:created xsi:type="dcterms:W3CDTF">2016-06-15T12:49:06Z</dcterms:created>
  <dcterms:modified xsi:type="dcterms:W3CDTF">2016-06-16T04:26:25Z</dcterms:modified>
  <cp:category/>
  <cp:version/>
  <cp:contentType/>
  <cp:contentStatus/>
</cp:coreProperties>
</file>