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05" activeTab="0"/>
  </bookViews>
  <sheets>
    <sheet name="rozpHPC4" sheetId="1" r:id="rId1"/>
  </sheets>
  <definedNames>
    <definedName name="_xlnm.Print_Area" localSheetId="0">'rozpHPC4'!$A$1:$I$105</definedName>
  </definedNames>
  <calcPr fullCalcOnLoad="1"/>
</workbook>
</file>

<file path=xl/sharedStrings.xml><?xml version="1.0" encoding="utf-8"?>
<sst xmlns="http://schemas.openxmlformats.org/spreadsheetml/2006/main" count="255" uniqueCount="158">
  <si>
    <t>Popis oceněných prací a dodávek a jejich náklady</t>
  </si>
  <si>
    <t>Stavba</t>
  </si>
  <si>
    <t>hmotnost v tunách</t>
  </si>
  <si>
    <t>celkem</t>
  </si>
  <si>
    <t>823-1 Plochy a úprava území</t>
  </si>
  <si>
    <t>ks</t>
  </si>
  <si>
    <t>800-1 Zemní práce</t>
  </si>
  <si>
    <t>822-1 Komunikace pozemní</t>
  </si>
  <si>
    <t>t</t>
  </si>
  <si>
    <t>Kč</t>
  </si>
  <si>
    <t>celkem:</t>
  </si>
  <si>
    <t>Náklady celkem</t>
  </si>
  <si>
    <t xml:space="preserve">jednotková </t>
  </si>
  <si>
    <t>822 - 1 Komunikace pozemní</t>
  </si>
  <si>
    <t>R E K A P I T U L A C E</t>
  </si>
  <si>
    <t>komunikace</t>
  </si>
  <si>
    <t>travní semeno 1kg/25m2</t>
  </si>
  <si>
    <t>kg</t>
  </si>
  <si>
    <t>m</t>
  </si>
  <si>
    <t>831 - 1 Hydromeliorace zemědělské</t>
  </si>
  <si>
    <t>831-1 Hydromeliorace zemědělské</t>
  </si>
  <si>
    <t>P.č.</t>
  </si>
  <si>
    <t>Položka</t>
  </si>
  <si>
    <t>Název</t>
  </si>
  <si>
    <t>Množství</t>
  </si>
  <si>
    <t>MJ</t>
  </si>
  <si>
    <t>Cena/MJ</t>
  </si>
  <si>
    <t>Celk.cena</t>
  </si>
  <si>
    <t>m2</t>
  </si>
  <si>
    <t>kus</t>
  </si>
  <si>
    <t>119 00-1421.R00</t>
  </si>
  <si>
    <t xml:space="preserve">Dočasné zajištění kabelů - do počtu 3 kabelů </t>
  </si>
  <si>
    <t>121 10-1103.R00</t>
  </si>
  <si>
    <t xml:space="preserve">Sejmutí ornice s přemístěním přes 100 do 250 m </t>
  </si>
  <si>
    <t>m3</t>
  </si>
  <si>
    <t>122 20-2202.R00</t>
  </si>
  <si>
    <t xml:space="preserve">Odkopávky pro silnice v hor. 3 do 1000 m3 </t>
  </si>
  <si>
    <t>162 60-1102.R00</t>
  </si>
  <si>
    <t xml:space="preserve">Vodorovné přemístění výkopku z hor.1-4 do 5000 m </t>
  </si>
  <si>
    <t>171 10-2103.R00</t>
  </si>
  <si>
    <t xml:space="preserve">Uložení sypaniny do násypů, zhutn, na 100% PS </t>
  </si>
  <si>
    <t>171 20-1201.RT1</t>
  </si>
  <si>
    <t>181 20-1102.R00</t>
  </si>
  <si>
    <t xml:space="preserve">Úprava pláně v násypech v hor. 1-4, se zhutněním </t>
  </si>
  <si>
    <t>182 10-1101.R00</t>
  </si>
  <si>
    <t xml:space="preserve">Svahování v zářezech v hor. 1 - 4 </t>
  </si>
  <si>
    <t>180 40-1213.R00</t>
  </si>
  <si>
    <t xml:space="preserve">Založení trávníku lučního výsevem ve svahu do 1:1 </t>
  </si>
  <si>
    <t>185 80-4312.R00</t>
  </si>
  <si>
    <t xml:space="preserve">Zalití rostlin vodou plochy nad 20 m2 </t>
  </si>
  <si>
    <t>185 85-1111.R00</t>
  </si>
  <si>
    <t xml:space="preserve">Dovoz vody pro zálivku rostlin do 6 km </t>
  </si>
  <si>
    <t>457 97-1121.R00</t>
  </si>
  <si>
    <t xml:space="preserve">Zřízení vrstvy z geotextilie do 1:1,5, š. do 3 m </t>
  </si>
  <si>
    <t>457 97-9122.R00</t>
  </si>
  <si>
    <t xml:space="preserve">Příplatek-upevnění geotex.,do 1:1,5, 8 skob/10 m2 </t>
  </si>
  <si>
    <t>564 85-1111.R00</t>
  </si>
  <si>
    <t xml:space="preserve">Podklad ze štěrkodrti po zhutnění tloušťky 15 cm </t>
  </si>
  <si>
    <t>573 21-1111.R00</t>
  </si>
  <si>
    <t xml:space="preserve">Postřik živičný spojovací z asfaltu 0,5-0,7 kg/m2 </t>
  </si>
  <si>
    <t>577 13-2211.R00</t>
  </si>
  <si>
    <t xml:space="preserve">Beton asfalt. ABJ,ABS,ABH tř.2 nad 3 m, tl. 4 cm </t>
  </si>
  <si>
    <t>912 29-1111.R00</t>
  </si>
  <si>
    <t xml:space="preserve">Osazení směrového kůlu z plastických hmot </t>
  </si>
  <si>
    <t>914 00-1111.R00</t>
  </si>
  <si>
    <t xml:space="preserve">Montáž svislých dopr.značek na sloupky, konzoly </t>
  </si>
  <si>
    <t>919 41-1111.R00</t>
  </si>
  <si>
    <t xml:space="preserve">Čelo propustku z bet.prostého z trub DN 30-50 cm </t>
  </si>
  <si>
    <t>919 51-2111.R00</t>
  </si>
  <si>
    <t xml:space="preserve">Zřízení propustku z trub betonových/ŽB DN 40 cm </t>
  </si>
  <si>
    <t>919 53-5555.R00</t>
  </si>
  <si>
    <t xml:space="preserve">Obetonování trub propustku betonem prostým B 10 </t>
  </si>
  <si>
    <t>919 73-1123.R00</t>
  </si>
  <si>
    <t xml:space="preserve">Zarovnání styčné plochy živičné tl. do 20 cm </t>
  </si>
  <si>
    <t>919 73-5113.R00</t>
  </si>
  <si>
    <t xml:space="preserve">Řezání stávajícího živičného krytu tl. 10 - 15 cm </t>
  </si>
  <si>
    <t>998 22-5111.R00</t>
  </si>
  <si>
    <t xml:space="preserve">Přesun hmot, pozemní komunikace, kryt živičný </t>
  </si>
  <si>
    <t>dle RTS</t>
  </si>
  <si>
    <t>zařízení staveniště: 3%</t>
  </si>
  <si>
    <t>inž.činnost 4%</t>
  </si>
  <si>
    <t xml:space="preserve">specifikace č. 4 pořízení dopravní značky </t>
  </si>
  <si>
    <t>specifikace č. 5 pořízení směrového sloupku</t>
  </si>
  <si>
    <t>93890-2106.R00</t>
  </si>
  <si>
    <t>Čištění příkopů š. nad 400, objem do 0.5m3/m</t>
  </si>
  <si>
    <t>Uložení sypaniny do násypu nezhutněného</t>
  </si>
  <si>
    <t>17120-1101.R00</t>
  </si>
  <si>
    <t>93890-9612.R00</t>
  </si>
  <si>
    <t>Odstranění nánosu na krajnicích do20cm</t>
  </si>
  <si>
    <t>specifikace č.1</t>
  </si>
  <si>
    <t>sypanina - štěrkodrť 0-63</t>
  </si>
  <si>
    <t>Uložení sypaniny na skládku včetně poplatku za skládku</t>
  </si>
  <si>
    <t>93890-9311.R00</t>
  </si>
  <si>
    <t>Očištění povrchu podkladu</t>
  </si>
  <si>
    <t>specifikace č. 2 geotextilie min 200g</t>
  </si>
  <si>
    <t>specifikace č. 3 dodání trub betonových DN400</t>
  </si>
  <si>
    <t xml:space="preserve">Podklad kamen. obal. asfaltem tř.1 nad 3 m,tl.5 cm </t>
  </si>
  <si>
    <t>565 13-1211.R00</t>
  </si>
  <si>
    <t>specifikace č. 6 betonová chránička sítí</t>
  </si>
  <si>
    <t>Vyspravení povrchu štěrkodrtí</t>
  </si>
  <si>
    <t>57270-2111.R00</t>
  </si>
  <si>
    <t>Vyrovnání povrchu obal.kam.</t>
  </si>
  <si>
    <t>57271-3112.R00</t>
  </si>
  <si>
    <t xml:space="preserve">Zpevnění krajnic kamenivem drceným tl. 9 cm </t>
  </si>
  <si>
    <t>569 72-1112.R00</t>
  </si>
  <si>
    <t>Dlažby z lom.kam., lože B7.5 do 5cm, včetně dod.kam.</t>
  </si>
  <si>
    <t>59451-1111.RT3</t>
  </si>
  <si>
    <t>specifikace č. 7 zapůjčení dočasného dopr.značení</t>
  </si>
  <si>
    <t>Pročištění dren.potrubí</t>
  </si>
  <si>
    <t>93890-6144.R00</t>
  </si>
  <si>
    <t>Odstranění nánosu ze šachtic a vtoků</t>
  </si>
  <si>
    <t>93890-7141.R00</t>
  </si>
  <si>
    <t>rekonstrukce povrchu polní cesty HPC4 Potěhy</t>
  </si>
  <si>
    <t>183 10-1115.R00</t>
  </si>
  <si>
    <t>Hloubení jamek do 0,4m3,bez výměny půdy</t>
  </si>
  <si>
    <t>184 10-2115.R00</t>
  </si>
  <si>
    <t>Výsadba dřevin s balem D do 60cm, v rovině</t>
  </si>
  <si>
    <t>184 80-1121.R00</t>
  </si>
  <si>
    <t>Ošetřování vysazených dřevin soliterních v rovině</t>
  </si>
  <si>
    <t>184 90-1112.R00</t>
  </si>
  <si>
    <t>Osazení kůlů k dřevině s uvázáním,dl kůlů do 3m</t>
  </si>
  <si>
    <t>Zalití rostlin přes 20m2 (30l/ks)</t>
  </si>
  <si>
    <t>Dovoz vody pro zálivku rostlin do 6km</t>
  </si>
  <si>
    <t>185 80-2112.R00</t>
  </si>
  <si>
    <t>Hnojení kompostem nebo hnojem v rovině</t>
  </si>
  <si>
    <t>185 80-2114.R00</t>
  </si>
  <si>
    <t>Hnojení umělým hnojivem k rostlinám v rovině</t>
  </si>
  <si>
    <t>184 80-4112.R00</t>
  </si>
  <si>
    <t>Ochr. dřevin před okusem z pletiva</t>
  </si>
  <si>
    <t>specifikace 11</t>
  </si>
  <si>
    <t>kompost</t>
  </si>
  <si>
    <t>specifikace 12</t>
  </si>
  <si>
    <t>kůly výsadby (stromy)    dl.250cm</t>
  </si>
  <si>
    <t>specifikace 13</t>
  </si>
  <si>
    <t>příčky k holandskému kotvení stromů ( 6-8cm,půlka)</t>
  </si>
  <si>
    <t>specifikace 14</t>
  </si>
  <si>
    <t>doprava</t>
  </si>
  <si>
    <t>km</t>
  </si>
  <si>
    <t>specifikace 15</t>
  </si>
  <si>
    <t>drobný materiál(hřebíky, úvazky…)</t>
  </si>
  <si>
    <t>tabletové hnojivo Silvamix</t>
  </si>
  <si>
    <t>bříza bílá Betula alba cca 2m s balem</t>
  </si>
  <si>
    <t>81138-7111.R00</t>
  </si>
  <si>
    <t>Položení bet.potrubí DN400</t>
  </si>
  <si>
    <t>32831-2111.R00</t>
  </si>
  <si>
    <t>Oprava šachet z BP</t>
  </si>
  <si>
    <t>91944-3111.R00</t>
  </si>
  <si>
    <t>Vtoková jímka  pro DN do 800</t>
  </si>
  <si>
    <t>bet. Skruž DN 800</t>
  </si>
  <si>
    <t>specifikace č.9</t>
  </si>
  <si>
    <t>bet.poklop skruže</t>
  </si>
  <si>
    <t>specifikace 16</t>
  </si>
  <si>
    <t>specifikace 17</t>
  </si>
  <si>
    <t>specifikace č. 8 betonové žlaby</t>
  </si>
  <si>
    <t>Osazení příkopového žlabu z tvárnic do štěrkopísku</t>
  </si>
  <si>
    <t>93511-1111.R00</t>
  </si>
  <si>
    <t>specifikace č.10</t>
  </si>
  <si>
    <t>specifikace 18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</si>
</sst>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_-* #,##0.000\ _K_č_-;\-* #,##0.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"/>
    <numFmt numFmtId="171" formatCode="0.0"/>
    <numFmt numFmtId="172" formatCode="0.000000"/>
    <numFmt numFmtId="173" formatCode="#,##0.000"/>
    <numFmt numFmtId="174" formatCode="0.0000000"/>
    <numFmt numFmtId="175" formatCode="0.00000000"/>
    <numFmt numFmtId="176" formatCode="0.0E+00"/>
    <numFmt numFmtId="177" formatCode="0.000E+00"/>
    <numFmt numFmtId="178" formatCode="0.0000E+00"/>
    <numFmt numFmtId="179" formatCode="0.00000E+00"/>
    <numFmt numFmtId="180" formatCode="0E+00"/>
    <numFmt numFmtId="181" formatCode="0.0%"/>
    <numFmt numFmtId="182" formatCode="#,##0.00\ &quot;Kč&quot;"/>
    <numFmt numFmtId="183" formatCode="#,##0.0\ &quot;Kč&quot;"/>
    <numFmt numFmtId="184" formatCode="#,##0\ &quot;Kč&quot;"/>
    <numFmt numFmtId="185" formatCode="#,##0.0000\ &quot;Kč&quot;"/>
    <numFmt numFmtId="186" formatCode="#,##0.000\ &quot;Kč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i/>
      <sz val="8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.5"/>
      <name val="Arial CE"/>
      <family val="0"/>
    </font>
    <font>
      <sz val="7.5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2" borderId="0" xfId="0" applyFont="1" applyFill="1" applyAlignment="1">
      <alignment/>
    </xf>
    <xf numFmtId="4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171" fontId="13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2" fontId="13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/>
    </xf>
    <xf numFmtId="2" fontId="1" fillId="2" borderId="0" xfId="0" applyNumberFormat="1" applyFont="1" applyFill="1" applyAlignment="1">
      <alignment wrapText="1"/>
    </xf>
    <xf numFmtId="2" fontId="14" fillId="0" borderId="0" xfId="0" applyNumberFormat="1" applyFont="1" applyAlignment="1">
      <alignment/>
    </xf>
    <xf numFmtId="2" fontId="12" fillId="0" borderId="0" xfId="0" applyNumberFormat="1" applyFont="1" applyAlignment="1">
      <alignment horizontal="right" wrapText="1"/>
    </xf>
    <xf numFmtId="2" fontId="0" fillId="2" borderId="0" xfId="0" applyNumberFormat="1" applyFill="1" applyAlignment="1">
      <alignment/>
    </xf>
    <xf numFmtId="166" fontId="13" fillId="0" borderId="0" xfId="0" applyNumberFormat="1" applyFont="1" applyFill="1" applyAlignment="1">
      <alignment/>
    </xf>
    <xf numFmtId="0" fontId="0" fillId="0" borderId="0" xfId="20">
      <alignment/>
      <protection/>
    </xf>
    <xf numFmtId="2" fontId="0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1" fontId="13" fillId="0" borderId="0" xfId="0" applyNumberFormat="1" applyFont="1" applyAlignment="1">
      <alignment horizontal="right" wrapText="1"/>
    </xf>
    <xf numFmtId="170" fontId="13" fillId="0" borderId="0" xfId="0" applyNumberFormat="1" applyFont="1" applyAlignment="1">
      <alignment horizontal="right" wrapText="1"/>
    </xf>
    <xf numFmtId="170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wrapText="1"/>
    </xf>
    <xf numFmtId="165" fontId="13" fillId="0" borderId="0" xfId="0" applyNumberFormat="1" applyFont="1" applyAlignment="1">
      <alignment/>
    </xf>
    <xf numFmtId="171" fontId="13" fillId="0" borderId="0" xfId="0" applyNumberFormat="1" applyFont="1" applyFill="1" applyAlignment="1">
      <alignment horizontal="right" wrapText="1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 wrapText="1"/>
    </xf>
    <xf numFmtId="4" fontId="7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0" xfId="20" applyFont="1">
      <alignment/>
      <protection/>
    </xf>
    <xf numFmtId="171" fontId="13" fillId="3" borderId="0" xfId="0" applyNumberFormat="1" applyFont="1" applyFill="1" applyAlignment="1">
      <alignment horizontal="right" wrapText="1"/>
    </xf>
    <xf numFmtId="171" fontId="13" fillId="3" borderId="0" xfId="0" applyNumberFormat="1" applyFont="1" applyFill="1" applyAlignment="1">
      <alignment wrapText="1"/>
    </xf>
    <xf numFmtId="171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eši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76">
      <selection activeCell="I5" sqref="I5"/>
    </sheetView>
  </sheetViews>
  <sheetFormatPr defaultColWidth="9.00390625" defaultRowHeight="12.75"/>
  <cols>
    <col min="1" max="1" width="4.125" style="0" customWidth="1"/>
    <col min="2" max="2" width="15.25390625" style="0" customWidth="1"/>
    <col min="3" max="3" width="48.25390625" style="0" customWidth="1"/>
    <col min="4" max="4" width="9.375" style="0" customWidth="1"/>
    <col min="5" max="5" width="4.375" style="0" customWidth="1"/>
    <col min="6" max="6" width="9.00390625" style="0" customWidth="1"/>
    <col min="7" max="7" width="16.00390625" style="1" customWidth="1"/>
    <col min="8" max="8" width="9.25390625" style="0" customWidth="1"/>
    <col min="9" max="9" width="9.375" style="0" bestFit="1" customWidth="1"/>
    <col min="10" max="10" width="12.375" style="0" customWidth="1"/>
  </cols>
  <sheetData>
    <row r="1" ht="23.25">
      <c r="A1" s="9" t="s">
        <v>0</v>
      </c>
    </row>
    <row r="2" ht="15" customHeight="1">
      <c r="A2" s="9"/>
    </row>
    <row r="3" spans="1:7" ht="15.75" customHeight="1">
      <c r="A3" s="10" t="s">
        <v>1</v>
      </c>
      <c r="C3" t="s">
        <v>112</v>
      </c>
      <c r="G3" s="50" t="s">
        <v>78</v>
      </c>
    </row>
    <row r="4" spans="1:7" ht="15.75" customHeight="1">
      <c r="A4" s="10"/>
      <c r="G4" s="50"/>
    </row>
    <row r="5" spans="1:2" ht="15.75">
      <c r="A5" s="8" t="s">
        <v>6</v>
      </c>
      <c r="B5" s="6"/>
    </row>
    <row r="6" spans="1:7" ht="13.5" customHeight="1">
      <c r="A6" s="25" t="s">
        <v>21</v>
      </c>
      <c r="B6" s="25" t="s">
        <v>22</v>
      </c>
      <c r="C6" s="25" t="s">
        <v>23</v>
      </c>
      <c r="D6" s="25" t="s">
        <v>24</v>
      </c>
      <c r="E6" s="25" t="s">
        <v>25</v>
      </c>
      <c r="F6" s="25" t="s">
        <v>26</v>
      </c>
      <c r="G6" s="51" t="s">
        <v>27</v>
      </c>
    </row>
    <row r="7" spans="1:7" s="32" customFormat="1" ht="13.5" customHeight="1">
      <c r="A7" s="30">
        <v>1</v>
      </c>
      <c r="B7" s="31" t="s">
        <v>30</v>
      </c>
      <c r="C7" s="31" t="s">
        <v>31</v>
      </c>
      <c r="D7" s="30">
        <v>10</v>
      </c>
      <c r="E7" s="31" t="s">
        <v>18</v>
      </c>
      <c r="F7" s="70"/>
      <c r="G7" s="49">
        <f>F7*D7</f>
        <v>0</v>
      </c>
    </row>
    <row r="8" spans="1:7" s="32" customFormat="1" ht="13.5" customHeight="1">
      <c r="A8" s="30">
        <v>2</v>
      </c>
      <c r="B8" s="31" t="s">
        <v>32</v>
      </c>
      <c r="C8" s="31" t="s">
        <v>33</v>
      </c>
      <c r="D8" s="30">
        <v>75.6</v>
      </c>
      <c r="E8" s="31" t="s">
        <v>34</v>
      </c>
      <c r="F8" s="70"/>
      <c r="G8" s="49">
        <f aca="true" t="shared" si="0" ref="G8:G17">F8*D8</f>
        <v>0</v>
      </c>
    </row>
    <row r="9" spans="1:7" s="32" customFormat="1" ht="13.5" customHeight="1">
      <c r="A9" s="30">
        <v>3</v>
      </c>
      <c r="B9" s="31" t="s">
        <v>83</v>
      </c>
      <c r="C9" s="31" t="s">
        <v>84</v>
      </c>
      <c r="D9" s="30">
        <v>1117</v>
      </c>
      <c r="E9" s="31" t="s">
        <v>18</v>
      </c>
      <c r="F9" s="70"/>
      <c r="G9" s="49">
        <f t="shared" si="0"/>
        <v>0</v>
      </c>
    </row>
    <row r="10" spans="1:7" s="32" customFormat="1" ht="13.5" customHeight="1">
      <c r="A10" s="30">
        <v>4</v>
      </c>
      <c r="B10" s="31" t="s">
        <v>86</v>
      </c>
      <c r="C10" s="31" t="s">
        <v>85</v>
      </c>
      <c r="D10" s="30">
        <v>238</v>
      </c>
      <c r="E10" s="31" t="s">
        <v>34</v>
      </c>
      <c r="F10" s="70"/>
      <c r="G10" s="49">
        <f t="shared" si="0"/>
        <v>0</v>
      </c>
    </row>
    <row r="11" spans="1:7" s="32" customFormat="1" ht="13.5" customHeight="1">
      <c r="A11" s="30">
        <v>5</v>
      </c>
      <c r="B11" s="31" t="s">
        <v>35</v>
      </c>
      <c r="C11" s="31" t="s">
        <v>36</v>
      </c>
      <c r="D11" s="30">
        <v>59</v>
      </c>
      <c r="E11" s="31" t="s">
        <v>34</v>
      </c>
      <c r="F11" s="70"/>
      <c r="G11" s="49">
        <f t="shared" si="0"/>
        <v>0</v>
      </c>
    </row>
    <row r="12" spans="1:7" s="40" customFormat="1" ht="13.5" customHeight="1">
      <c r="A12" s="30">
        <v>6</v>
      </c>
      <c r="B12" s="31" t="s">
        <v>41</v>
      </c>
      <c r="C12" s="32" t="s">
        <v>91</v>
      </c>
      <c r="D12" s="47">
        <f>(D23*0.15)+D11</f>
        <v>160.25</v>
      </c>
      <c r="E12" s="32" t="s">
        <v>34</v>
      </c>
      <c r="F12" s="73"/>
      <c r="G12" s="49">
        <f t="shared" si="0"/>
        <v>0</v>
      </c>
    </row>
    <row r="13" spans="1:7" s="32" customFormat="1" ht="13.5" customHeight="1">
      <c r="A13" s="30">
        <v>7</v>
      </c>
      <c r="B13" s="31" t="s">
        <v>37</v>
      </c>
      <c r="C13" s="31" t="s">
        <v>38</v>
      </c>
      <c r="D13" s="59">
        <f>D12+D10</f>
        <v>398.25</v>
      </c>
      <c r="E13" s="31" t="s">
        <v>34</v>
      </c>
      <c r="F13" s="70"/>
      <c r="G13" s="49">
        <f t="shared" si="0"/>
        <v>0</v>
      </c>
    </row>
    <row r="14" spans="1:7" s="32" customFormat="1" ht="13.5" customHeight="1">
      <c r="A14" s="30">
        <v>8</v>
      </c>
      <c r="B14" s="31" t="s">
        <v>89</v>
      </c>
      <c r="C14" s="31" t="s">
        <v>90</v>
      </c>
      <c r="D14" s="30">
        <v>92</v>
      </c>
      <c r="E14" s="31" t="s">
        <v>34</v>
      </c>
      <c r="F14" s="70"/>
      <c r="G14" s="49">
        <f t="shared" si="0"/>
        <v>0</v>
      </c>
    </row>
    <row r="15" spans="1:7" s="32" customFormat="1" ht="13.5" customHeight="1">
      <c r="A15" s="30">
        <v>9</v>
      </c>
      <c r="B15" s="31" t="s">
        <v>39</v>
      </c>
      <c r="C15" s="31" t="s">
        <v>40</v>
      </c>
      <c r="D15" s="30">
        <v>92</v>
      </c>
      <c r="E15" s="31" t="s">
        <v>34</v>
      </c>
      <c r="F15" s="70"/>
      <c r="G15" s="49">
        <f t="shared" si="0"/>
        <v>0</v>
      </c>
    </row>
    <row r="16" spans="1:7" s="32" customFormat="1" ht="13.5" customHeight="1">
      <c r="A16" s="30">
        <v>10</v>
      </c>
      <c r="B16" s="31" t="s">
        <v>42</v>
      </c>
      <c r="C16" s="31" t="s">
        <v>43</v>
      </c>
      <c r="D16" s="30">
        <v>3984</v>
      </c>
      <c r="E16" s="31" t="s">
        <v>28</v>
      </c>
      <c r="F16" s="70"/>
      <c r="G16" s="49">
        <f t="shared" si="0"/>
        <v>0</v>
      </c>
    </row>
    <row r="17" spans="1:7" s="32" customFormat="1" ht="13.5" customHeight="1">
      <c r="A17" s="30">
        <v>11</v>
      </c>
      <c r="B17" s="31" t="s">
        <v>44</v>
      </c>
      <c r="C17" s="31" t="s">
        <v>45</v>
      </c>
      <c r="D17" s="30">
        <v>904</v>
      </c>
      <c r="E17" s="31" t="s">
        <v>28</v>
      </c>
      <c r="F17" s="70"/>
      <c r="G17" s="49">
        <f t="shared" si="0"/>
        <v>0</v>
      </c>
    </row>
    <row r="18" spans="2:7" s="40" customFormat="1" ht="13.5" customHeight="1">
      <c r="B18" s="39" t="s">
        <v>3</v>
      </c>
      <c r="G18" s="65">
        <f>SUM(G7:G17)</f>
        <v>0</v>
      </c>
    </row>
    <row r="19" ht="13.5" customHeight="1">
      <c r="A19" s="24"/>
    </row>
    <row r="20" spans="1:7" s="15" customFormat="1" ht="15.75">
      <c r="A20" s="18" t="s">
        <v>13</v>
      </c>
      <c r="B20" s="19"/>
      <c r="F20" s="16"/>
      <c r="G20" s="16"/>
    </row>
    <row r="21" spans="1:9" ht="13.5" customHeight="1">
      <c r="A21" s="25" t="s">
        <v>21</v>
      </c>
      <c r="B21" s="25" t="s">
        <v>22</v>
      </c>
      <c r="C21" s="25" t="s">
        <v>23</v>
      </c>
      <c r="D21" s="25" t="s">
        <v>24</v>
      </c>
      <c r="E21" s="25" t="s">
        <v>25</v>
      </c>
      <c r="F21" s="25" t="s">
        <v>26</v>
      </c>
      <c r="G21" s="51" t="s">
        <v>27</v>
      </c>
      <c r="H21" s="48" t="s">
        <v>2</v>
      </c>
      <c r="I21" s="48"/>
    </row>
    <row r="22" spans="1:9" ht="13.5" customHeight="1">
      <c r="A22" s="25"/>
      <c r="B22" s="25"/>
      <c r="C22" s="25"/>
      <c r="D22" s="25"/>
      <c r="E22" s="25"/>
      <c r="F22" s="25"/>
      <c r="G22" s="51"/>
      <c r="H22" s="48" t="s">
        <v>12</v>
      </c>
      <c r="I22" s="48" t="s">
        <v>3</v>
      </c>
    </row>
    <row r="23" spans="1:7" s="32" customFormat="1" ht="13.5" customHeight="1">
      <c r="A23" s="30">
        <v>12</v>
      </c>
      <c r="B23" s="31" t="s">
        <v>87</v>
      </c>
      <c r="C23" s="31" t="s">
        <v>88</v>
      </c>
      <c r="D23" s="59">
        <v>675</v>
      </c>
      <c r="E23" s="31" t="s">
        <v>28</v>
      </c>
      <c r="F23" s="70"/>
      <c r="G23" s="49">
        <f aca="true" t="shared" si="1" ref="G23:G49">F23*D23</f>
        <v>0</v>
      </c>
    </row>
    <row r="24" spans="1:7" s="33" customFormat="1" ht="13.5" customHeight="1">
      <c r="A24" s="37">
        <v>13</v>
      </c>
      <c r="B24" s="31" t="s">
        <v>92</v>
      </c>
      <c r="C24" s="37" t="s">
        <v>93</v>
      </c>
      <c r="D24" s="62">
        <v>3375</v>
      </c>
      <c r="E24" s="37" t="s">
        <v>28</v>
      </c>
      <c r="F24" s="71"/>
      <c r="G24" s="49">
        <f t="shared" si="1"/>
        <v>0</v>
      </c>
    </row>
    <row r="25" spans="1:9" s="33" customFormat="1" ht="13.5" customHeight="1">
      <c r="A25" s="30">
        <v>14</v>
      </c>
      <c r="B25" s="31" t="s">
        <v>100</v>
      </c>
      <c r="C25" s="37" t="s">
        <v>99</v>
      </c>
      <c r="D25" s="62">
        <f>110*5*0.1</f>
        <v>55</v>
      </c>
      <c r="E25" s="37" t="s">
        <v>34</v>
      </c>
      <c r="F25" s="71"/>
      <c r="G25" s="49">
        <f t="shared" si="1"/>
        <v>0</v>
      </c>
      <c r="H25" s="36">
        <v>1.6867</v>
      </c>
      <c r="I25" s="47">
        <f aca="true" t="shared" si="2" ref="I25:I39">H25*D25</f>
        <v>92.7685</v>
      </c>
    </row>
    <row r="26" spans="1:9" s="33" customFormat="1" ht="13.5" customHeight="1">
      <c r="A26" s="37">
        <v>15</v>
      </c>
      <c r="B26" s="31" t="s">
        <v>102</v>
      </c>
      <c r="C26" s="37" t="s">
        <v>101</v>
      </c>
      <c r="D26" s="62">
        <f>(D31-D27)*0.05*H31</f>
        <v>14.571515000000002</v>
      </c>
      <c r="E26" s="37" t="s">
        <v>8</v>
      </c>
      <c r="F26" s="71"/>
      <c r="G26" s="49">
        <f t="shared" si="1"/>
        <v>0</v>
      </c>
      <c r="H26" s="36">
        <v>1</v>
      </c>
      <c r="I26" s="47">
        <f t="shared" si="2"/>
        <v>14.571515000000002</v>
      </c>
    </row>
    <row r="27" spans="1:9" s="32" customFormat="1" ht="13.5" customHeight="1">
      <c r="A27" s="30">
        <v>16</v>
      </c>
      <c r="B27" s="31" t="s">
        <v>56</v>
      </c>
      <c r="C27" s="31" t="s">
        <v>57</v>
      </c>
      <c r="D27" s="59">
        <v>898</v>
      </c>
      <c r="E27" s="31" t="s">
        <v>28</v>
      </c>
      <c r="F27" s="70"/>
      <c r="G27" s="49">
        <f t="shared" si="1"/>
        <v>0</v>
      </c>
      <c r="H27" s="63">
        <v>0.2799</v>
      </c>
      <c r="I27" s="47">
        <f t="shared" si="2"/>
        <v>251.35019999999997</v>
      </c>
    </row>
    <row r="28" spans="1:9" s="32" customFormat="1" ht="13.5" customHeight="1">
      <c r="A28" s="37">
        <v>17</v>
      </c>
      <c r="B28" s="33" t="s">
        <v>94</v>
      </c>
      <c r="C28" s="31"/>
      <c r="D28" s="59">
        <v>898</v>
      </c>
      <c r="E28" s="31" t="s">
        <v>28</v>
      </c>
      <c r="F28" s="70"/>
      <c r="G28" s="49">
        <f t="shared" si="1"/>
        <v>0</v>
      </c>
      <c r="H28" s="63"/>
      <c r="I28" s="47"/>
    </row>
    <row r="29" spans="1:9" s="32" customFormat="1" ht="13.5" customHeight="1">
      <c r="A29" s="30">
        <v>18</v>
      </c>
      <c r="B29" s="31" t="s">
        <v>56</v>
      </c>
      <c r="C29" s="31" t="s">
        <v>57</v>
      </c>
      <c r="D29" s="59">
        <v>864</v>
      </c>
      <c r="E29" s="31" t="s">
        <v>28</v>
      </c>
      <c r="F29" s="70"/>
      <c r="G29" s="49">
        <f t="shared" si="1"/>
        <v>0</v>
      </c>
      <c r="H29" s="63">
        <v>0.2799</v>
      </c>
      <c r="I29" s="47">
        <f t="shared" si="2"/>
        <v>241.8336</v>
      </c>
    </row>
    <row r="30" spans="1:9" s="32" customFormat="1" ht="13.5" customHeight="1">
      <c r="A30" s="37">
        <v>19</v>
      </c>
      <c r="B30" s="31" t="s">
        <v>58</v>
      </c>
      <c r="C30" s="31" t="s">
        <v>59</v>
      </c>
      <c r="D30" s="59">
        <v>3553</v>
      </c>
      <c r="E30" s="31" t="s">
        <v>28</v>
      </c>
      <c r="F30" s="70"/>
      <c r="G30" s="49">
        <f t="shared" si="1"/>
        <v>0</v>
      </c>
      <c r="H30" s="36">
        <v>0.0265</v>
      </c>
      <c r="I30" s="47">
        <f>H30*D30</f>
        <v>94.1545</v>
      </c>
    </row>
    <row r="31" spans="1:9" s="32" customFormat="1" ht="13.5" customHeight="1">
      <c r="A31" s="30">
        <v>20</v>
      </c>
      <c r="B31" s="31" t="s">
        <v>97</v>
      </c>
      <c r="C31" s="31" t="s">
        <v>96</v>
      </c>
      <c r="D31" s="59">
        <v>2739</v>
      </c>
      <c r="E31" s="31" t="s">
        <v>28</v>
      </c>
      <c r="F31" s="70"/>
      <c r="G31" s="49">
        <f t="shared" si="1"/>
        <v>0</v>
      </c>
      <c r="H31" s="63">
        <v>0.1583</v>
      </c>
      <c r="I31" s="47">
        <f t="shared" si="2"/>
        <v>433.58369999999996</v>
      </c>
    </row>
    <row r="32" spans="1:9" s="32" customFormat="1" ht="13.5" customHeight="1">
      <c r="A32" s="37">
        <v>21</v>
      </c>
      <c r="B32" s="31" t="s">
        <v>60</v>
      </c>
      <c r="C32" s="31" t="s">
        <v>61</v>
      </c>
      <c r="D32" s="59">
        <v>2603</v>
      </c>
      <c r="E32" s="31" t="s">
        <v>28</v>
      </c>
      <c r="F32" s="70"/>
      <c r="G32" s="49">
        <f t="shared" si="1"/>
        <v>0</v>
      </c>
      <c r="H32" s="63">
        <v>0.1037</v>
      </c>
      <c r="I32" s="47">
        <f>H32*D32</f>
        <v>269.9311</v>
      </c>
    </row>
    <row r="33" spans="1:9" s="32" customFormat="1" ht="13.5" customHeight="1">
      <c r="A33" s="30">
        <v>22</v>
      </c>
      <c r="B33" s="31" t="s">
        <v>104</v>
      </c>
      <c r="C33" s="31" t="s">
        <v>103</v>
      </c>
      <c r="D33" s="59">
        <v>679</v>
      </c>
      <c r="E33" s="31" t="s">
        <v>28</v>
      </c>
      <c r="F33" s="70"/>
      <c r="G33" s="49">
        <f t="shared" si="1"/>
        <v>0</v>
      </c>
      <c r="H33" s="63">
        <v>0.1969</v>
      </c>
      <c r="I33" s="47">
        <f t="shared" si="2"/>
        <v>133.6951</v>
      </c>
    </row>
    <row r="34" spans="1:10" ht="12.75">
      <c r="A34" s="37">
        <v>23</v>
      </c>
      <c r="B34" s="31" t="s">
        <v>106</v>
      </c>
      <c r="C34" s="31" t="s">
        <v>105</v>
      </c>
      <c r="D34" s="47">
        <f>4*12</f>
        <v>48</v>
      </c>
      <c r="E34" s="31" t="s">
        <v>28</v>
      </c>
      <c r="F34" s="70"/>
      <c r="G34" s="49">
        <f t="shared" si="1"/>
        <v>0</v>
      </c>
      <c r="H34" s="63">
        <v>0.627</v>
      </c>
      <c r="I34" s="47">
        <f t="shared" si="2"/>
        <v>30.096</v>
      </c>
      <c r="J34" s="32"/>
    </row>
    <row r="35" spans="1:9" s="32" customFormat="1" ht="13.5" customHeight="1">
      <c r="A35" s="30">
        <v>24</v>
      </c>
      <c r="B35" s="31" t="s">
        <v>62</v>
      </c>
      <c r="C35" s="31" t="s">
        <v>63</v>
      </c>
      <c r="D35" s="59">
        <v>2</v>
      </c>
      <c r="E35" s="31" t="s">
        <v>29</v>
      </c>
      <c r="F35" s="70"/>
      <c r="G35" s="49">
        <f t="shared" si="1"/>
        <v>0</v>
      </c>
      <c r="H35" s="63">
        <v>0.1575</v>
      </c>
      <c r="I35" s="47">
        <f t="shared" si="2"/>
        <v>0.315</v>
      </c>
    </row>
    <row r="36" spans="1:9" s="32" customFormat="1" ht="13.5" customHeight="1">
      <c r="A36" s="37">
        <v>25</v>
      </c>
      <c r="B36" s="31" t="s">
        <v>64</v>
      </c>
      <c r="C36" s="31" t="s">
        <v>65</v>
      </c>
      <c r="D36" s="59">
        <v>3</v>
      </c>
      <c r="E36" s="31" t="s">
        <v>29</v>
      </c>
      <c r="F36" s="70"/>
      <c r="G36" s="49">
        <f t="shared" si="1"/>
        <v>0</v>
      </c>
      <c r="H36" s="63">
        <v>0.2457</v>
      </c>
      <c r="I36" s="47">
        <f t="shared" si="2"/>
        <v>0.7371</v>
      </c>
    </row>
    <row r="37" spans="1:9" s="32" customFormat="1" ht="13.5" customHeight="1">
      <c r="A37" s="30">
        <v>26</v>
      </c>
      <c r="B37" s="31" t="s">
        <v>66</v>
      </c>
      <c r="C37" s="31" t="s">
        <v>67</v>
      </c>
      <c r="D37" s="59">
        <v>6</v>
      </c>
      <c r="E37" s="31" t="s">
        <v>29</v>
      </c>
      <c r="F37" s="70"/>
      <c r="G37" s="49">
        <f t="shared" si="1"/>
        <v>0</v>
      </c>
      <c r="H37" s="63">
        <v>6.3843</v>
      </c>
      <c r="I37" s="47">
        <f t="shared" si="2"/>
        <v>38.3058</v>
      </c>
    </row>
    <row r="38" spans="1:9" s="32" customFormat="1" ht="13.5" customHeight="1">
      <c r="A38" s="37">
        <v>27</v>
      </c>
      <c r="B38" s="31" t="s">
        <v>68</v>
      </c>
      <c r="C38" s="31" t="s">
        <v>69</v>
      </c>
      <c r="D38" s="59">
        <v>24</v>
      </c>
      <c r="E38" s="31" t="s">
        <v>18</v>
      </c>
      <c r="F38" s="70"/>
      <c r="G38" s="49">
        <f>F38*D38</f>
        <v>0</v>
      </c>
      <c r="H38" s="63">
        <v>0.6511</v>
      </c>
      <c r="I38" s="47">
        <f>H38*D38</f>
        <v>15.6264</v>
      </c>
    </row>
    <row r="39" spans="1:9" s="32" customFormat="1" ht="13.5" customHeight="1">
      <c r="A39" s="30">
        <v>28</v>
      </c>
      <c r="B39" s="31" t="s">
        <v>70</v>
      </c>
      <c r="C39" s="31" t="s">
        <v>71</v>
      </c>
      <c r="D39" s="59">
        <f>0.3*D38</f>
        <v>7.199999999999999</v>
      </c>
      <c r="E39" s="31" t="s">
        <v>34</v>
      </c>
      <c r="F39" s="70"/>
      <c r="G39" s="49">
        <f t="shared" si="1"/>
        <v>0</v>
      </c>
      <c r="H39" s="63">
        <v>2.3303</v>
      </c>
      <c r="I39" s="47">
        <f t="shared" si="2"/>
        <v>16.778159999999996</v>
      </c>
    </row>
    <row r="40" spans="1:7" s="32" customFormat="1" ht="13.5" customHeight="1">
      <c r="A40" s="37">
        <v>29</v>
      </c>
      <c r="B40" s="31" t="s">
        <v>72</v>
      </c>
      <c r="C40" s="31" t="s">
        <v>73</v>
      </c>
      <c r="D40" s="59">
        <v>20</v>
      </c>
      <c r="E40" s="31" t="s">
        <v>18</v>
      </c>
      <c r="F40" s="70"/>
      <c r="G40" s="49">
        <f t="shared" si="1"/>
        <v>0</v>
      </c>
    </row>
    <row r="41" spans="1:7" s="32" customFormat="1" ht="13.5" customHeight="1">
      <c r="A41" s="30">
        <v>30</v>
      </c>
      <c r="B41" s="31" t="s">
        <v>74</v>
      </c>
      <c r="C41" s="31" t="s">
        <v>75</v>
      </c>
      <c r="D41" s="59">
        <v>20</v>
      </c>
      <c r="E41" s="31" t="s">
        <v>18</v>
      </c>
      <c r="F41" s="70"/>
      <c r="G41" s="49">
        <f t="shared" si="1"/>
        <v>0</v>
      </c>
    </row>
    <row r="42" spans="1:7" s="32" customFormat="1" ht="13.5" customHeight="1">
      <c r="A42" s="37">
        <v>31</v>
      </c>
      <c r="B42" s="31" t="s">
        <v>76</v>
      </c>
      <c r="C42" s="31" t="s">
        <v>77</v>
      </c>
      <c r="D42" s="59">
        <f>SUM(I24:I50)</f>
        <v>1684.0466750000003</v>
      </c>
      <c r="E42" s="31" t="s">
        <v>8</v>
      </c>
      <c r="F42" s="70"/>
      <c r="G42" s="49">
        <f t="shared" si="1"/>
        <v>0</v>
      </c>
    </row>
    <row r="43" spans="1:9" s="32" customFormat="1" ht="13.5" customHeight="1">
      <c r="A43" s="30">
        <v>32</v>
      </c>
      <c r="B43" s="31" t="s">
        <v>146</v>
      </c>
      <c r="C43" s="31" t="s">
        <v>147</v>
      </c>
      <c r="D43" s="59">
        <v>1</v>
      </c>
      <c r="E43" s="31" t="s">
        <v>5</v>
      </c>
      <c r="F43" s="70"/>
      <c r="G43" s="49">
        <f t="shared" si="1"/>
        <v>0</v>
      </c>
      <c r="H43" s="68">
        <v>16</v>
      </c>
      <c r="I43" s="47">
        <f>H43*D43</f>
        <v>16</v>
      </c>
    </row>
    <row r="44" spans="1:9" s="33" customFormat="1" ht="12">
      <c r="A44" s="30">
        <v>33</v>
      </c>
      <c r="B44" s="33" t="s">
        <v>95</v>
      </c>
      <c r="D44" s="59">
        <v>28</v>
      </c>
      <c r="E44" s="33" t="s">
        <v>18</v>
      </c>
      <c r="F44" s="72"/>
      <c r="G44" s="49">
        <f t="shared" si="1"/>
        <v>0</v>
      </c>
      <c r="H44" s="36"/>
      <c r="I44" s="35"/>
    </row>
    <row r="45" spans="1:9" s="33" customFormat="1" ht="12">
      <c r="A45" s="37">
        <v>34</v>
      </c>
      <c r="B45" s="33" t="s">
        <v>81</v>
      </c>
      <c r="D45" s="64">
        <v>3</v>
      </c>
      <c r="E45" s="33" t="s">
        <v>5</v>
      </c>
      <c r="F45" s="72"/>
      <c r="G45" s="49">
        <f t="shared" si="1"/>
        <v>0</v>
      </c>
      <c r="H45" s="55"/>
      <c r="I45" s="35"/>
    </row>
    <row r="46" spans="1:9" s="33" customFormat="1" ht="12">
      <c r="A46" s="30">
        <v>35</v>
      </c>
      <c r="B46" s="33" t="s">
        <v>82</v>
      </c>
      <c r="D46" s="64">
        <v>2</v>
      </c>
      <c r="E46" s="33" t="s">
        <v>5</v>
      </c>
      <c r="F46" s="72"/>
      <c r="G46" s="49">
        <f t="shared" si="1"/>
        <v>0</v>
      </c>
      <c r="H46" s="55"/>
      <c r="I46" s="35"/>
    </row>
    <row r="47" spans="1:9" s="33" customFormat="1" ht="12">
      <c r="A47" s="30">
        <v>36</v>
      </c>
      <c r="B47" s="33" t="s">
        <v>98</v>
      </c>
      <c r="D47" s="64">
        <v>10</v>
      </c>
      <c r="E47" s="33" t="s">
        <v>18</v>
      </c>
      <c r="F47" s="72"/>
      <c r="G47" s="49">
        <f t="shared" si="1"/>
        <v>0</v>
      </c>
      <c r="H47" s="36"/>
      <c r="I47" s="35"/>
    </row>
    <row r="48" spans="1:9" s="33" customFormat="1" ht="12">
      <c r="A48" s="37">
        <v>37</v>
      </c>
      <c r="B48" s="33" t="s">
        <v>107</v>
      </c>
      <c r="D48" s="64">
        <v>1</v>
      </c>
      <c r="E48" s="33" t="s">
        <v>5</v>
      </c>
      <c r="F48" s="72"/>
      <c r="G48" s="49">
        <f t="shared" si="1"/>
        <v>0</v>
      </c>
      <c r="H48" s="36"/>
      <c r="I48" s="35"/>
    </row>
    <row r="49" spans="1:7" s="33" customFormat="1" ht="12">
      <c r="A49" s="37">
        <v>38</v>
      </c>
      <c r="B49" s="33" t="s">
        <v>153</v>
      </c>
      <c r="D49" s="64">
        <v>40</v>
      </c>
      <c r="E49" s="33" t="s">
        <v>5</v>
      </c>
      <c r="F49" s="73"/>
      <c r="G49" s="35">
        <f t="shared" si="1"/>
        <v>0</v>
      </c>
    </row>
    <row r="50" spans="1:9" s="33" customFormat="1" ht="12">
      <c r="A50" s="37">
        <v>39</v>
      </c>
      <c r="B50" s="33" t="s">
        <v>155</v>
      </c>
      <c r="C50" s="33" t="s">
        <v>154</v>
      </c>
      <c r="D50" s="64">
        <v>12</v>
      </c>
      <c r="E50" s="33" t="s">
        <v>18</v>
      </c>
      <c r="F50" s="72"/>
      <c r="G50" s="35">
        <f>F50*D49</f>
        <v>0</v>
      </c>
      <c r="H50" s="33">
        <v>0.07</v>
      </c>
      <c r="I50" s="33">
        <v>34.3</v>
      </c>
    </row>
    <row r="51" spans="2:7" s="40" customFormat="1" ht="13.5" customHeight="1">
      <c r="B51" s="39" t="s">
        <v>3</v>
      </c>
      <c r="G51" s="65">
        <f>SUM(G23:G50)</f>
        <v>0</v>
      </c>
    </row>
    <row r="52" spans="1:2" ht="12.75">
      <c r="A52" s="29"/>
      <c r="B52" s="26"/>
    </row>
    <row r="53" spans="1:9" s="15" customFormat="1" ht="12.75">
      <c r="A53" s="22" t="s">
        <v>19</v>
      </c>
      <c r="B53" s="21"/>
      <c r="F53" s="16"/>
      <c r="G53" s="16"/>
      <c r="H53" s="20"/>
      <c r="I53" s="16"/>
    </row>
    <row r="54" spans="1:7" ht="13.5" customHeight="1">
      <c r="A54" s="25" t="s">
        <v>21</v>
      </c>
      <c r="B54" s="25" t="s">
        <v>22</v>
      </c>
      <c r="C54" s="25" t="s">
        <v>23</v>
      </c>
      <c r="D54" s="25" t="s">
        <v>24</v>
      </c>
      <c r="E54" s="25" t="s">
        <v>25</v>
      </c>
      <c r="F54" s="25" t="s">
        <v>26</v>
      </c>
      <c r="G54" s="51" t="s">
        <v>27</v>
      </c>
    </row>
    <row r="55" spans="1:7" s="32" customFormat="1" ht="13.5" customHeight="1">
      <c r="A55" s="30">
        <v>40</v>
      </c>
      <c r="B55" s="31" t="s">
        <v>52</v>
      </c>
      <c r="C55" s="31" t="s">
        <v>53</v>
      </c>
      <c r="D55" s="30">
        <v>874</v>
      </c>
      <c r="E55" s="31" t="s">
        <v>28</v>
      </c>
      <c r="F55" s="70"/>
      <c r="G55" s="59">
        <f aca="true" t="shared" si="3" ref="G55:G62">F55*D55</f>
        <v>0</v>
      </c>
    </row>
    <row r="56" spans="1:7" s="32" customFormat="1" ht="13.5" customHeight="1">
      <c r="A56" s="30">
        <v>41</v>
      </c>
      <c r="B56" s="31" t="s">
        <v>54</v>
      </c>
      <c r="C56" s="31" t="s">
        <v>55</v>
      </c>
      <c r="D56" s="30">
        <v>874</v>
      </c>
      <c r="E56" s="31" t="s">
        <v>28</v>
      </c>
      <c r="F56" s="70"/>
      <c r="G56" s="59">
        <f t="shared" si="3"/>
        <v>0</v>
      </c>
    </row>
    <row r="57" spans="1:7" s="32" customFormat="1" ht="13.5" customHeight="1">
      <c r="A57" s="30">
        <v>42</v>
      </c>
      <c r="B57" s="31" t="s">
        <v>109</v>
      </c>
      <c r="C57" s="31" t="s">
        <v>108</v>
      </c>
      <c r="D57" s="30">
        <v>40</v>
      </c>
      <c r="E57" s="31" t="s">
        <v>18</v>
      </c>
      <c r="F57" s="70"/>
      <c r="G57" s="59">
        <f t="shared" si="3"/>
        <v>0</v>
      </c>
    </row>
    <row r="58" spans="1:7" s="32" customFormat="1" ht="13.5" customHeight="1">
      <c r="A58" s="30">
        <v>43</v>
      </c>
      <c r="B58" s="31" t="s">
        <v>111</v>
      </c>
      <c r="C58" s="31" t="s">
        <v>110</v>
      </c>
      <c r="D58" s="30">
        <v>4</v>
      </c>
      <c r="E58" s="31" t="s">
        <v>34</v>
      </c>
      <c r="F58" s="70"/>
      <c r="G58" s="59">
        <f t="shared" si="3"/>
        <v>0</v>
      </c>
    </row>
    <row r="59" spans="1:7" s="32" customFormat="1" ht="13.5" customHeight="1">
      <c r="A59" s="30">
        <v>44</v>
      </c>
      <c r="B59" s="31" t="s">
        <v>142</v>
      </c>
      <c r="C59" s="31" t="s">
        <v>143</v>
      </c>
      <c r="D59" s="30">
        <v>4</v>
      </c>
      <c r="E59" s="31" t="s">
        <v>18</v>
      </c>
      <c r="F59" s="70"/>
      <c r="G59" s="59">
        <f t="shared" si="3"/>
        <v>0</v>
      </c>
    </row>
    <row r="60" spans="1:7" s="32" customFormat="1" ht="13.5" customHeight="1">
      <c r="A60" s="30">
        <v>45</v>
      </c>
      <c r="B60" s="31" t="s">
        <v>144</v>
      </c>
      <c r="C60" s="31" t="s">
        <v>145</v>
      </c>
      <c r="D60" s="30">
        <v>1</v>
      </c>
      <c r="E60" s="31" t="s">
        <v>34</v>
      </c>
      <c r="F60" s="70"/>
      <c r="G60" s="59">
        <f t="shared" si="3"/>
        <v>0</v>
      </c>
    </row>
    <row r="61" spans="1:7" s="32" customFormat="1" ht="13.5" customHeight="1">
      <c r="A61" s="30">
        <v>46</v>
      </c>
      <c r="B61" s="31" t="s">
        <v>149</v>
      </c>
      <c r="C61" s="31" t="s">
        <v>148</v>
      </c>
      <c r="D61" s="30">
        <v>1</v>
      </c>
      <c r="E61" s="31" t="s">
        <v>5</v>
      </c>
      <c r="F61" s="70"/>
      <c r="G61" s="59">
        <f t="shared" si="3"/>
        <v>0</v>
      </c>
    </row>
    <row r="62" spans="1:7" s="32" customFormat="1" ht="13.5" customHeight="1">
      <c r="A62" s="30">
        <v>47</v>
      </c>
      <c r="B62" s="31" t="s">
        <v>156</v>
      </c>
      <c r="C62" s="31" t="s">
        <v>150</v>
      </c>
      <c r="D62" s="30">
        <v>1</v>
      </c>
      <c r="E62" s="31" t="s">
        <v>5</v>
      </c>
      <c r="F62" s="70"/>
      <c r="G62" s="59">
        <f t="shared" si="3"/>
        <v>0</v>
      </c>
    </row>
    <row r="63" spans="1:7" s="40" customFormat="1" ht="13.5" customHeight="1">
      <c r="A63" s="38"/>
      <c r="B63" s="39" t="s">
        <v>3</v>
      </c>
      <c r="C63" s="39"/>
      <c r="D63" s="38"/>
      <c r="E63" s="39"/>
      <c r="F63" s="38"/>
      <c r="G63" s="66">
        <f>SUM(G55:G62)</f>
        <v>0</v>
      </c>
    </row>
    <row r="64" spans="1:7" ht="13.5" customHeight="1">
      <c r="A64" s="27"/>
      <c r="B64" s="28"/>
      <c r="C64" s="28"/>
      <c r="D64" s="27"/>
      <c r="E64" s="28"/>
      <c r="F64" s="27"/>
      <c r="G64" s="53"/>
    </row>
    <row r="65" spans="1:7" s="15" customFormat="1" ht="12.75">
      <c r="A65" s="17" t="s">
        <v>4</v>
      </c>
      <c r="G65" s="16"/>
    </row>
    <row r="66" spans="1:7" ht="13.5" customHeight="1">
      <c r="A66" s="25" t="s">
        <v>21</v>
      </c>
      <c r="B66" s="25" t="s">
        <v>22</v>
      </c>
      <c r="C66" s="25" t="s">
        <v>23</v>
      </c>
      <c r="D66" s="25" t="s">
        <v>24</v>
      </c>
      <c r="E66" s="25" t="s">
        <v>25</v>
      </c>
      <c r="F66" s="25" t="s">
        <v>26</v>
      </c>
      <c r="G66" s="51" t="s">
        <v>27</v>
      </c>
    </row>
    <row r="67" spans="1:9" s="32" customFormat="1" ht="13.5" customHeight="1">
      <c r="A67" s="30">
        <v>48</v>
      </c>
      <c r="B67" s="31" t="s">
        <v>46</v>
      </c>
      <c r="C67" s="31" t="s">
        <v>47</v>
      </c>
      <c r="D67" s="30">
        <v>1700</v>
      </c>
      <c r="E67" s="31" t="s">
        <v>28</v>
      </c>
      <c r="F67" s="70"/>
      <c r="G67" s="57">
        <f>F67*D67</f>
        <v>0</v>
      </c>
      <c r="I67" s="60"/>
    </row>
    <row r="68" spans="1:9" s="32" customFormat="1" ht="13.5" customHeight="1">
      <c r="A68" s="30">
        <v>49</v>
      </c>
      <c r="B68" s="31" t="s">
        <v>48</v>
      </c>
      <c r="C68" s="31" t="s">
        <v>49</v>
      </c>
      <c r="D68" s="30">
        <v>5</v>
      </c>
      <c r="E68" s="31" t="s">
        <v>34</v>
      </c>
      <c r="F68" s="70"/>
      <c r="G68" s="57">
        <f>F68*D68</f>
        <v>0</v>
      </c>
      <c r="I68" s="60"/>
    </row>
    <row r="69" spans="1:9" s="32" customFormat="1" ht="13.5" customHeight="1">
      <c r="A69" s="30">
        <v>50</v>
      </c>
      <c r="B69" s="31" t="s">
        <v>50</v>
      </c>
      <c r="C69" s="31" t="s">
        <v>51</v>
      </c>
      <c r="D69" s="30">
        <v>5</v>
      </c>
      <c r="E69" s="31" t="s">
        <v>34</v>
      </c>
      <c r="F69" s="70"/>
      <c r="G69" s="57">
        <f>F69*D69</f>
        <v>0</v>
      </c>
      <c r="I69" s="60"/>
    </row>
    <row r="70" spans="1:9" s="33" customFormat="1" ht="12.75">
      <c r="A70" s="30">
        <v>51</v>
      </c>
      <c r="B70" s="33" t="s">
        <v>129</v>
      </c>
      <c r="C70" s="33" t="s">
        <v>16</v>
      </c>
      <c r="D70" s="33">
        <f>D67/25</f>
        <v>68</v>
      </c>
      <c r="E70" s="34" t="s">
        <v>17</v>
      </c>
      <c r="F70" s="72"/>
      <c r="G70" s="57">
        <f>F70*D70</f>
        <v>0</v>
      </c>
      <c r="I70" s="61"/>
    </row>
    <row r="71" spans="1:7" ht="12.75">
      <c r="A71" s="30">
        <v>52</v>
      </c>
      <c r="B71" s="32" t="s">
        <v>113</v>
      </c>
      <c r="C71" t="s">
        <v>114</v>
      </c>
      <c r="D71">
        <v>57</v>
      </c>
      <c r="E71" t="s">
        <v>5</v>
      </c>
      <c r="F71" s="74"/>
      <c r="G71" s="57">
        <f>F71*D71</f>
        <v>0</v>
      </c>
    </row>
    <row r="72" spans="1:7" ht="12.75">
      <c r="A72" s="30">
        <v>53</v>
      </c>
      <c r="B72" s="32" t="s">
        <v>115</v>
      </c>
      <c r="C72" t="s">
        <v>116</v>
      </c>
      <c r="D72">
        <v>57</v>
      </c>
      <c r="E72" t="s">
        <v>5</v>
      </c>
      <c r="F72" s="74"/>
      <c r="G72" s="57">
        <f>F72*D72</f>
        <v>0</v>
      </c>
    </row>
    <row r="73" spans="1:7" ht="12.75">
      <c r="A73" s="30">
        <v>54</v>
      </c>
      <c r="B73" s="32" t="s">
        <v>117</v>
      </c>
      <c r="C73" t="s">
        <v>118</v>
      </c>
      <c r="D73">
        <v>57</v>
      </c>
      <c r="E73" t="s">
        <v>5</v>
      </c>
      <c r="F73" s="74"/>
      <c r="G73" s="57">
        <f>F73*D73</f>
        <v>0</v>
      </c>
    </row>
    <row r="74" spans="1:7" ht="12.75">
      <c r="A74" s="30">
        <v>55</v>
      </c>
      <c r="B74" s="32" t="s">
        <v>119</v>
      </c>
      <c r="C74" t="s">
        <v>120</v>
      </c>
      <c r="D74">
        <v>171</v>
      </c>
      <c r="E74" t="s">
        <v>5</v>
      </c>
      <c r="F74" s="74"/>
      <c r="G74" s="57">
        <f>F74*D74</f>
        <v>0</v>
      </c>
    </row>
    <row r="75" spans="1:9" ht="12.75">
      <c r="A75" s="30">
        <v>56</v>
      </c>
      <c r="B75" s="69" t="s">
        <v>48</v>
      </c>
      <c r="C75" s="56" t="s">
        <v>121</v>
      </c>
      <c r="D75" s="56">
        <v>0.5</v>
      </c>
      <c r="E75" s="56" t="s">
        <v>34</v>
      </c>
      <c r="F75" s="75"/>
      <c r="G75" s="57">
        <f>F75*D75</f>
        <v>0</v>
      </c>
      <c r="H75" s="57"/>
      <c r="I75" s="58"/>
    </row>
    <row r="76" spans="1:7" ht="12.75">
      <c r="A76" s="30">
        <v>57</v>
      </c>
      <c r="B76" s="32" t="s">
        <v>50</v>
      </c>
      <c r="C76" t="s">
        <v>122</v>
      </c>
      <c r="D76">
        <v>0.5</v>
      </c>
      <c r="E76" t="s">
        <v>34</v>
      </c>
      <c r="F76" s="74"/>
      <c r="G76" s="57">
        <f>F76*D76</f>
        <v>0</v>
      </c>
    </row>
    <row r="77" spans="1:7" ht="12.75">
      <c r="A77" s="30">
        <v>58</v>
      </c>
      <c r="B77" s="32" t="s">
        <v>123</v>
      </c>
      <c r="C77" t="s">
        <v>124</v>
      </c>
      <c r="D77">
        <v>1.5</v>
      </c>
      <c r="E77" t="s">
        <v>8</v>
      </c>
      <c r="F77" s="74"/>
      <c r="G77" s="57">
        <f aca="true" t="shared" si="4" ref="G77:G86">F77*D77</f>
        <v>0</v>
      </c>
    </row>
    <row r="78" spans="1:7" ht="12.75">
      <c r="A78" s="30">
        <v>59</v>
      </c>
      <c r="B78" s="32" t="s">
        <v>125</v>
      </c>
      <c r="C78" t="s">
        <v>126</v>
      </c>
      <c r="D78">
        <v>0.001</v>
      </c>
      <c r="E78" t="s">
        <v>8</v>
      </c>
      <c r="F78" s="74"/>
      <c r="G78" s="57">
        <f t="shared" si="4"/>
        <v>0</v>
      </c>
    </row>
    <row r="79" spans="1:7" ht="12.75">
      <c r="A79" s="30">
        <v>60</v>
      </c>
      <c r="B79" s="32" t="s">
        <v>127</v>
      </c>
      <c r="C79" t="s">
        <v>128</v>
      </c>
      <c r="D79">
        <v>15</v>
      </c>
      <c r="E79" t="s">
        <v>5</v>
      </c>
      <c r="F79" s="74"/>
      <c r="G79" s="57">
        <f t="shared" si="4"/>
        <v>0</v>
      </c>
    </row>
    <row r="80" spans="1:7" ht="12.75">
      <c r="A80" s="30">
        <v>61</v>
      </c>
      <c r="B80" s="32" t="s">
        <v>131</v>
      </c>
      <c r="C80" t="s">
        <v>130</v>
      </c>
      <c r="D80">
        <v>1.5</v>
      </c>
      <c r="E80" t="s">
        <v>34</v>
      </c>
      <c r="F80" s="74"/>
      <c r="G80" s="57">
        <f t="shared" si="4"/>
        <v>0</v>
      </c>
    </row>
    <row r="81" spans="1:7" ht="12.75">
      <c r="A81" s="30">
        <v>62</v>
      </c>
      <c r="B81" s="32" t="s">
        <v>133</v>
      </c>
      <c r="C81" t="s">
        <v>132</v>
      </c>
      <c r="D81">
        <v>45</v>
      </c>
      <c r="E81" t="s">
        <v>5</v>
      </c>
      <c r="F81" s="74"/>
      <c r="G81" s="57">
        <f t="shared" si="4"/>
        <v>0</v>
      </c>
    </row>
    <row r="82" spans="1:7" ht="12.75">
      <c r="A82" s="30">
        <v>63</v>
      </c>
      <c r="B82" s="32" t="s">
        <v>135</v>
      </c>
      <c r="C82" t="s">
        <v>134</v>
      </c>
      <c r="D82">
        <v>22.5</v>
      </c>
      <c r="E82" t="s">
        <v>18</v>
      </c>
      <c r="F82" s="74"/>
      <c r="G82" s="57">
        <f t="shared" si="4"/>
        <v>0</v>
      </c>
    </row>
    <row r="83" spans="1:7" ht="12.75">
      <c r="A83" s="30">
        <v>64</v>
      </c>
      <c r="B83" s="32" t="s">
        <v>138</v>
      </c>
      <c r="C83" t="s">
        <v>136</v>
      </c>
      <c r="D83">
        <v>150</v>
      </c>
      <c r="E83" t="s">
        <v>137</v>
      </c>
      <c r="F83" s="74"/>
      <c r="G83" s="57">
        <f t="shared" si="4"/>
        <v>0</v>
      </c>
    </row>
    <row r="84" spans="1:7" ht="12.75">
      <c r="A84" s="30">
        <v>65</v>
      </c>
      <c r="B84" s="32" t="s">
        <v>151</v>
      </c>
      <c r="C84" t="s">
        <v>139</v>
      </c>
      <c r="D84">
        <v>21</v>
      </c>
      <c r="E84" t="s">
        <v>18</v>
      </c>
      <c r="F84" s="74"/>
      <c r="G84" s="57">
        <f t="shared" si="4"/>
        <v>0</v>
      </c>
    </row>
    <row r="85" spans="1:7" ht="12.75">
      <c r="A85" s="30">
        <v>66</v>
      </c>
      <c r="B85" s="32" t="s">
        <v>152</v>
      </c>
      <c r="C85" t="s">
        <v>140</v>
      </c>
      <c r="D85">
        <v>1</v>
      </c>
      <c r="E85" t="s">
        <v>17</v>
      </c>
      <c r="F85" s="74"/>
      <c r="G85" s="57">
        <f t="shared" si="4"/>
        <v>0</v>
      </c>
    </row>
    <row r="86" spans="1:7" ht="12.75">
      <c r="A86" s="30">
        <v>67</v>
      </c>
      <c r="B86" s="32" t="s">
        <v>157</v>
      </c>
      <c r="C86" t="s">
        <v>141</v>
      </c>
      <c r="D86">
        <v>15</v>
      </c>
      <c r="E86" t="s">
        <v>5</v>
      </c>
      <c r="F86" s="74"/>
      <c r="G86" s="57">
        <f t="shared" si="4"/>
        <v>0</v>
      </c>
    </row>
    <row r="87" spans="2:7" s="40" customFormat="1" ht="12">
      <c r="B87" s="39" t="s">
        <v>3</v>
      </c>
      <c r="G87" s="65">
        <f>SUM(G67:G86)</f>
        <v>0</v>
      </c>
    </row>
    <row r="88" spans="2:7" s="40" customFormat="1" ht="12">
      <c r="B88" s="39"/>
      <c r="G88" s="65"/>
    </row>
    <row r="89" spans="2:7" s="40" customFormat="1" ht="12">
      <c r="B89" s="39"/>
      <c r="G89" s="65"/>
    </row>
    <row r="90" spans="2:7" s="40" customFormat="1" ht="12">
      <c r="B90" s="39"/>
      <c r="G90" s="52"/>
    </row>
    <row r="91" spans="1:8" ht="18">
      <c r="A91" s="44" t="s">
        <v>14</v>
      </c>
      <c r="B91" s="45"/>
      <c r="C91" s="45"/>
      <c r="D91" s="45"/>
      <c r="E91" s="46"/>
      <c r="F91" s="45"/>
      <c r="G91" s="54"/>
      <c r="H91" s="45"/>
    </row>
    <row r="92" ht="18">
      <c r="A92" s="2"/>
    </row>
    <row r="93" ht="12.75">
      <c r="A93" s="4" t="s">
        <v>15</v>
      </c>
    </row>
    <row r="94" spans="2:8" ht="12.75">
      <c r="B94" s="4"/>
      <c r="C94" s="4" t="s">
        <v>6</v>
      </c>
      <c r="D94" s="4"/>
      <c r="E94" s="4"/>
      <c r="F94" s="4"/>
      <c r="G94" s="5">
        <f>G18</f>
        <v>0</v>
      </c>
      <c r="H94" s="5" t="s">
        <v>9</v>
      </c>
    </row>
    <row r="95" spans="2:8" ht="12.75">
      <c r="B95" s="4"/>
      <c r="C95" s="4" t="s">
        <v>7</v>
      </c>
      <c r="D95" s="4"/>
      <c r="E95" s="4"/>
      <c r="F95" s="4"/>
      <c r="G95" s="5">
        <f>G51</f>
        <v>0</v>
      </c>
      <c r="H95" s="5" t="s">
        <v>9</v>
      </c>
    </row>
    <row r="96" spans="2:8" ht="12.75">
      <c r="B96" s="4"/>
      <c r="C96" s="23" t="s">
        <v>20</v>
      </c>
      <c r="D96" s="4"/>
      <c r="E96" s="4"/>
      <c r="F96" s="4"/>
      <c r="G96" s="5">
        <f>G63</f>
        <v>0</v>
      </c>
      <c r="H96" s="5" t="s">
        <v>9</v>
      </c>
    </row>
    <row r="97" spans="1:8" ht="12.75">
      <c r="A97" s="11"/>
      <c r="B97" s="11"/>
      <c r="C97" s="11" t="s">
        <v>4</v>
      </c>
      <c r="D97" s="11"/>
      <c r="E97" s="11"/>
      <c r="F97" s="11"/>
      <c r="G97" s="12">
        <f>G87</f>
        <v>0</v>
      </c>
      <c r="H97" s="12" t="s">
        <v>9</v>
      </c>
    </row>
    <row r="98" spans="1:8" ht="12.75">
      <c r="A98" s="4"/>
      <c r="H98" s="5"/>
    </row>
    <row r="99" spans="1:8" ht="15.75">
      <c r="A99" s="13"/>
      <c r="B99" s="13" t="s">
        <v>10</v>
      </c>
      <c r="C99" s="13"/>
      <c r="D99" s="13"/>
      <c r="E99" s="13"/>
      <c r="F99" s="13"/>
      <c r="G99" s="67">
        <f>SUM(G94:G97)</f>
        <v>0</v>
      </c>
      <c r="H99" s="14" t="s">
        <v>9</v>
      </c>
    </row>
    <row r="100" spans="1:8" ht="18">
      <c r="A100" s="2"/>
      <c r="H100" s="1"/>
    </row>
    <row r="101" spans="2:8" ht="12.75">
      <c r="B101" t="s">
        <v>79</v>
      </c>
      <c r="C101" s="3"/>
      <c r="D101" s="3"/>
      <c r="E101" s="3"/>
      <c r="F101" s="3"/>
      <c r="G101" s="5">
        <f>G99*0.03</f>
        <v>0</v>
      </c>
      <c r="H101" s="1" t="s">
        <v>9</v>
      </c>
    </row>
    <row r="102" spans="2:8" ht="12.75">
      <c r="B102" t="s">
        <v>80</v>
      </c>
      <c r="C102" s="3"/>
      <c r="D102" s="3"/>
      <c r="E102" s="3"/>
      <c r="F102" s="3"/>
      <c r="G102" s="5">
        <f>G99*0.04</f>
        <v>0</v>
      </c>
      <c r="H102" s="1" t="s">
        <v>9</v>
      </c>
    </row>
    <row r="103" spans="2:8" ht="12.75">
      <c r="B103" s="4"/>
      <c r="H103" s="1"/>
    </row>
    <row r="104" spans="1:9" ht="15">
      <c r="A104" s="41"/>
      <c r="B104" s="41" t="s">
        <v>11</v>
      </c>
      <c r="C104" s="41"/>
      <c r="D104" s="41"/>
      <c r="E104" s="41"/>
      <c r="F104" s="41"/>
      <c r="G104" s="42">
        <f>SUM(G99:G103)</f>
        <v>0</v>
      </c>
      <c r="H104" s="43" t="s">
        <v>9</v>
      </c>
      <c r="I104" s="7"/>
    </row>
  </sheetData>
  <printOptions/>
  <pageMargins left="0.75" right="0.75" top="1" bottom="1" header="0.4921259845" footer="0.4921259845"/>
  <pageSetup horizontalDpi="300" verticalDpi="300" orientation="landscape" paperSize="9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</dc:creator>
  <cp:keywords/>
  <dc:description/>
  <cp:lastModifiedBy>Gruberova</cp:lastModifiedBy>
  <cp:lastPrinted>2009-03-27T14:00:58Z</cp:lastPrinted>
  <dcterms:created xsi:type="dcterms:W3CDTF">2002-01-18T15:32:16Z</dcterms:created>
  <dcterms:modified xsi:type="dcterms:W3CDTF">2011-09-06T06:40:23Z</dcterms:modified>
  <cp:category/>
  <cp:version/>
  <cp:contentType/>
  <cp:contentStatus/>
</cp:coreProperties>
</file>