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23299 - SO  1 - Odtěžení..." sheetId="2" r:id="rId2"/>
    <sheet name="Pokyny pro vyplnění" sheetId="3" r:id="rId3"/>
  </sheets>
  <definedNames>
    <definedName name="_xlnm._FilterDatabase" localSheetId="1" hidden="1">'223299 - SO  1 - Odtěžení...'!$C$88:$K$88</definedName>
    <definedName name="_xlnm.Print_Titles" localSheetId="1">'223299 - SO  1 - Odtěžení...'!$88:$88</definedName>
    <definedName name="_xlnm.Print_Titles" localSheetId="0">'Rekapitulace stavby'!$49:$49</definedName>
    <definedName name="_xlnm.Print_Area" localSheetId="1">'223299 - SO  1 - Odtěžení...'!$C$4:$J$38,'223299 - SO  1 - Odtěžení...'!$C$44:$J$68,'223299 - SO  1 - Odtěžení...'!$C$74:$K$372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<sst xmlns="http://schemas.openxmlformats.org/spreadsheetml/2006/main" count="3020" uniqueCount="669">
  <si>
    <t>Export VZ</t>
  </si>
  <si>
    <t>List obsahuje:</t>
  </si>
  <si>
    <t>3.0</t>
  </si>
  <si>
    <t>ZAMOK</t>
  </si>
  <si>
    <t>False</t>
  </si>
  <si>
    <t>{C1332F12-44C1-4188-83C6-0AC0A06FAB6A}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</si>
  <si>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</si>
  <si>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</si>
  <si>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</si>
  <si>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</si>
  <si>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</si>
  <si>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</si>
  <si>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</si>
  <si>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</si>
  <si>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223299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</si>
  <si>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</si>
  <si>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</si>
  <si>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Třebůvka, Linhartice - Mor. Třebová - 2.etapa - nánosy, opevnění</t>
  </si>
  <si>
    <t>0,1</t>
  </si>
  <si>
    <t>KSO:</t>
  </si>
  <si>
    <t>CC-CZ:</t>
  </si>
  <si>
    <t>1</t>
  </si>
  <si>
    <t>Místo:</t>
  </si>
  <si>
    <t>Linhartice</t>
  </si>
  <si>
    <t>Datum:</t>
  </si>
  <si>
    <t>17.03.2016</t>
  </si>
  <si>
    <t>10</t>
  </si>
  <si>
    <t>100</t>
  </si>
  <si>
    <t>Zadavatel:</t>
  </si>
  <si>
    <t>IČ:</t>
  </si>
  <si>
    <t>Povodí Moravy,s.p.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</si>
  <si>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</si>
  <si>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</si>
  <si>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</si>
  <si>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</si>
  <si>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</si>
  <si>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</si>
  <si>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</si>
  <si>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</si>
  <si>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</si>
  <si>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</si>
  <si>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</si>
  <si>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</si>
  <si>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</si>
  <si>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</si>
  <si>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</si>
  <si>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</si>
  <si>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</si>
  <si>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</si>
  <si>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</si>
  <si>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</si>
  <si>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</si>
  <si>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</si>
  <si>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</si>
  <si>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</si>
  <si>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</si>
  <si>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</si>
  <si>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</si>
  <si>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</si>
  <si>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</si>
  <si>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</si>
  <si>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</si>
  <si>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</si>
  <si>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</si>
  <si>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</si>
  <si>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</si>
  <si>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</si>
  <si>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</si>
  <si>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</si>
  <si>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</si>
  <si>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</si>
  <si>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</si>
  <si>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</si>
  <si>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</si>
  <si>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</si>
  <si>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</si>
  <si>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Soupis prací</t>
  </si>
  <si>
    <t>STA</t>
  </si>
  <si>
    <t>{5F509A23-63FB-4B1F-9D50-AAC76B7E3642}</t>
  </si>
  <si>
    <t>2</t>
  </si>
  <si>
    <t>SO  1 - Odtěžení nánosů</t>
  </si>
  <si>
    <t>Soupis</t>
  </si>
  <si>
    <t>{BF5FA5FC-2B9C-4A4D-B9DD-06D8A0B5C6CB}</t>
  </si>
  <si>
    <t>Zpět na list:</t>
  </si>
  <si>
    <t>KRYCÍ LIST SOUPISU</t>
  </si>
  <si>
    <t>Objekt:</t>
  </si>
  <si>
    <t>223299 - Soupis prací</t>
  </si>
  <si>
    <t>Soupis:</t>
  </si>
  <si>
    <t>223299 - SO  1 - Odtěžení nánosů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</si>
  <si>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</si>
  <si>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</si>
  <si>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</si>
  <si>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</si>
  <si>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</si>
  <si>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</si>
  <si>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</si>
  <si>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</si>
  <si>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4 - Vodorovné konstrukce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</si>
  <si>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</si>
  <si>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</si>
  <si>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</si>
  <si>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</si>
  <si>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</si>
  <si>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</si>
  <si>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</si>
  <si>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</si>
  <si>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</si>
  <si>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</si>
  <si>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</si>
  <si>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</si>
  <si>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</si>
  <si>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</si>
  <si>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</si>
  <si>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</si>
  <si>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</si>
  <si>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</si>
  <si>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</si>
  <si>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</si>
  <si>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</si>
  <si>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</si>
  <si>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</si>
  <si>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</si>
  <si>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</si>
  <si>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</si>
  <si>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2015 02</t>
  </si>
  <si>
    <t>4</t>
  </si>
  <si>
    <t>-1376557595</t>
  </si>
  <si>
    <t>PP</t>
  </si>
  <si>
    <t>Odstranění křovin a stromů s ponecháním kořenů průměru kmene do 100 mm, při jakémkoliv sklonu terénu mimo LTM, při celkové ploše do 1 000 m2</t>
  </si>
  <si>
    <t>VV</t>
  </si>
  <si>
    <t>"odstranění náletových keřů jednotlivě v patě svahu toku - dle technické zprávy" 30</t>
  </si>
  <si>
    <t>111301111</t>
  </si>
  <si>
    <t>Sejmutí drnu tl do 100 mm s přemístěním do 50 m nebo naložením na dopravní prostředek</t>
  </si>
  <si>
    <t>-839379722</t>
  </si>
  <si>
    <t>Sejmutí drnu tl. do 100 mm, v jakékoliv ploše</t>
  </si>
  <si>
    <t>"dle technické zprávy část 5-Výpis hlavních prací a kubatur"</t>
  </si>
  <si>
    <t>"sejmutí v místě průlehů" 12,0*4,3+11,0*4,2+17,6*5,0</t>
  </si>
  <si>
    <t>3</t>
  </si>
  <si>
    <t>127301401</t>
  </si>
  <si>
    <t>Hloubení rýh pod vodou objem do 1000 m3 v hornině tř. 3 a 4</t>
  </si>
  <si>
    <t>m3</t>
  </si>
  <si>
    <t>-1813803909</t>
  </si>
  <si>
    <t>Hloubení rýh pod vodou v hloubce do 5 m pod projektem stanovenou pracovní hladinou vody, pro nábřežní zdi, patky, záhozy, prahy, podélné a příčné zpevnění atd. pod obrysem výkopu množství do 1 000 m3 horniny tř. 3 a 4</t>
  </si>
  <si>
    <t>"dle technické zprávy část 5-Výpis hlavních prací a kubatur a výkres D1b6-Sanace břehové výtrže "</t>
  </si>
  <si>
    <t>"výkop pro záhozovou patku u výtrží" (1,0+0,5)/2*0,5*(8,5+11,6+10,5)</t>
  </si>
  <si>
    <t>129203201</t>
  </si>
  <si>
    <t>Čištění otevřených koryt vodotečí š dna přes 5 m hl do 5 m v hornině tř. 3</t>
  </si>
  <si>
    <t>175990638</t>
  </si>
  <si>
    <t>Čištění otevřených koryt vodotečí s přehozením rozpojeného nánosu do 3 m nebo s naložením na dopravní prostředek při šířce původního dna přes 5 m a hloubce koryta do 5 m v hornině tř. 3</t>
  </si>
  <si>
    <t>"odstranění nánosů - viz výkres D1b3 - Příčné profily toku"</t>
  </si>
  <si>
    <t>"navázání před PF1" (0,00+4,87)/2*3</t>
  </si>
  <si>
    <t>"PF1-PF2" (4,87+2,95)/2*21,5</t>
  </si>
  <si>
    <t>"PF2-PF3" (2,95+3,17)/2*25,3</t>
  </si>
  <si>
    <t>"PF3-PF4" (3,17+2,28)/2*26,2</t>
  </si>
  <si>
    <t>"PF4-PF5" (2,28+2,53)/2*25,7</t>
  </si>
  <si>
    <t>"PF5-PF6" (2,53+3,34)/2*29,4</t>
  </si>
  <si>
    <t>"PF6-PF7" (3,34+1,54)/2*27,6</t>
  </si>
  <si>
    <t>"PF7-PF8" (1,54+2,07)/2*21,7</t>
  </si>
  <si>
    <t>"PF8-PF9" (2,07+3,06)/2*24,6</t>
  </si>
  <si>
    <t>"PF9-PF10" (3,06+3,50)/2*51,5</t>
  </si>
  <si>
    <t>"PF10-PF11" (3,50+3,11)/2*28,0</t>
  </si>
  <si>
    <t>"PF11-PF12" (3,11+2,14)/2*34,5</t>
  </si>
  <si>
    <t>"PF12-PF13" (2,14+1,43)/2*44,4</t>
  </si>
  <si>
    <t>"PF13-PF14" (1,43+2,70)/2*19,3</t>
  </si>
  <si>
    <t>"PF14-PF15" (2,70+1,40)/2*43,1</t>
  </si>
  <si>
    <t>"PF15-PF16" (1,40+2,94)/2*23,9</t>
  </si>
  <si>
    <t>"PF16-PF17" (2,94+1,03)/2*24,7</t>
  </si>
  <si>
    <t>"PF17-PF18" (1,03+2,49)/2*42,8</t>
  </si>
  <si>
    <t>"PF18-PF19" (2,49+2,64)/2*40,2</t>
  </si>
  <si>
    <t>"PF19-PF20" (2,64+4,08)/2*35,0</t>
  </si>
  <si>
    <t>"PF20-PF21" (4,08+4,59)/2*52,7</t>
  </si>
  <si>
    <t>"PF21-PF22" (4,59+3,31)/2*43,4</t>
  </si>
  <si>
    <t>"PF22-PF23" (3,31+2,19)/2*56,8</t>
  </si>
  <si>
    <t>"PF23-PF24" (2,19+2,54)/2*24,7</t>
  </si>
  <si>
    <t>"PF24-PF25" (2,54+2,11)/2*35,5</t>
  </si>
  <si>
    <t>"PF25-PF26" (2,11+2,98)/2*48,8</t>
  </si>
  <si>
    <t>"PF26-PF27" (2,98+3,35)/2*34,8</t>
  </si>
  <si>
    <t>"PF27-PF28" (3,35+3,09)/2*47,7</t>
  </si>
  <si>
    <t>"PF28-PF29" (3,09+2,56)/2*42,1</t>
  </si>
  <si>
    <t>"PF29-PF30" (2,56+2,34)/2*78,8</t>
  </si>
  <si>
    <t>"PF30-PF31" (2,34+2,81)/2*45,6</t>
  </si>
  <si>
    <t>"PF31-PF32" (2,81+2,57)/2*36,5</t>
  </si>
  <si>
    <t>"PF32-PF33" (2,57+3,03)/2*31,3</t>
  </si>
  <si>
    <t>"PF33-PF34" (3,03+3,62)/2*29,6</t>
  </si>
  <si>
    <t>"PF34-PF35" (3,62+2,95)/2*33,3</t>
  </si>
  <si>
    <t>"PF35-PF36" (2,95+3,64)/2*45,8</t>
  </si>
  <si>
    <t>"PF36-PF37" (3,64+3,31)/2*22,2</t>
  </si>
  <si>
    <t>"PF37-PF38" (3,31+3,33)/2*32,8</t>
  </si>
  <si>
    <t>"PF38-PF39" (3,33+3,42)/2*27,5</t>
  </si>
  <si>
    <t>"PF39-PF40" (3,42+2,44)/2*34,4</t>
  </si>
  <si>
    <t>"PF40-PF41" (2,44+3,13)/2*22,9</t>
  </si>
  <si>
    <t>"PF41-PF42" (3,13+3,23)/2*39,0</t>
  </si>
  <si>
    <t>"PF42-PF43" (3,23+2,46)/2*30,0</t>
  </si>
  <si>
    <t>"PF43-PF44" (2,46+2,03)/2*30,2</t>
  </si>
  <si>
    <t>"PF44-PF45" (2,03+1,99)/2*27,4</t>
  </si>
  <si>
    <t>"PF45-PF46" (1,99+2,38)/2*30,4</t>
  </si>
  <si>
    <t>"PF46-PF47" (2,38+2,51)/2*35,8</t>
  </si>
  <si>
    <t>"PF47-PF48" (2,51+2,48)/2*43,4</t>
  </si>
  <si>
    <t>"PF48-PF49" (2,48+3,16)/2*27,6</t>
  </si>
  <si>
    <t>"PF49-PF50" (3,16+3,40)/2*29,3</t>
  </si>
  <si>
    <t>"PF50-PF51" (3,40+3,45)/2*33,7</t>
  </si>
  <si>
    <t>"PF51-PF52" (3,45+4,10)/2*56,1</t>
  </si>
  <si>
    <t>"PF52-PF53" (4,10+2,82)/2*66,2</t>
  </si>
  <si>
    <t>"PF53-PF54" (2,82+3,13)/2*35,4</t>
  </si>
  <si>
    <t>"PF54-PF55" (3,13+3,11)/2*26,4</t>
  </si>
  <si>
    <t>"PF55-PF56" (3,11+2,29)/2*26,0</t>
  </si>
  <si>
    <t>"PF56-PF57" (2,29+3,01)/2*36,7</t>
  </si>
  <si>
    <t>"PF57-PF58" (3,01+3,83)/2*29,5</t>
  </si>
  <si>
    <t>"PF58-PF59" (3,83+3,76)/2*29,6</t>
  </si>
  <si>
    <t>"PF59-PF60" (3,76+3,03)/2*26,7</t>
  </si>
  <si>
    <t>"PF60-PF61" (3,03+4,11)/2*27,3</t>
  </si>
  <si>
    <t>"PF61-PF62" (4,11+2,62)/2*25,1</t>
  </si>
  <si>
    <t>"PF62-PF63" (2,62+0,57)/2*13,7</t>
  </si>
  <si>
    <t>"navázání za PF63" (0,57+0,00)/2*3</t>
  </si>
  <si>
    <t>Součet</t>
  </si>
  <si>
    <t>5</t>
  </si>
  <si>
    <t>129203109</t>
  </si>
  <si>
    <t>Příplatek k čištění otevřených koryt vodotečí v hornině tř. 3 za lepivost</t>
  </si>
  <si>
    <t>98896026</t>
  </si>
  <si>
    <t>Čištění otevřených koryt vodotečí Příplatek k cenám za lepivost horniny v hornině tř. 3</t>
  </si>
  <si>
    <t>"50%"     6204,975*0,50</t>
  </si>
  <si>
    <t>6</t>
  </si>
  <si>
    <t>0300-R8</t>
  </si>
  <si>
    <t>Příplatek za ztížené čištění otevřených koryt vodotečí š dna přes 5 m hl do 2,5 m v hornině tř. 3, ruční výkop</t>
  </si>
  <si>
    <t>322421233</t>
  </si>
  <si>
    <t>Příplatek za ztížené čištění otevřených koryt vodotečí s přehozením rozpojeného nánosu do 3 m nebo s naložením na dopravní prostředek při šířce původního dna do 5m a hloubce koryta do 2,5 m v hornině tř. 3</t>
  </si>
  <si>
    <t>"ztížený výkop pod mosty, v místech špatného přístupu mechanizace k toku"</t>
  </si>
  <si>
    <t>"dle technické zprávy část 5-Výpis hlavních prací a kubatur - mezi PF20-21 a PF51-52"</t>
  </si>
  <si>
    <t>38,0*4,34+6*3,77</t>
  </si>
  <si>
    <t>7</t>
  </si>
  <si>
    <t>0300-R26</t>
  </si>
  <si>
    <t>Příplatek za těžení nánosu s nutným přemístěním</t>
  </si>
  <si>
    <t>-941360558</t>
  </si>
  <si>
    <t>"v místech bez možnosti najet nákladním autem k toku"</t>
  </si>
  <si>
    <t>"odhad cca 10% z objemu nánosů" 6204,975*0,10</t>
  </si>
  <si>
    <t>8</t>
  </si>
  <si>
    <t>162701105</t>
  </si>
  <si>
    <t>Vodorovné přemístění do 10000 m výkopku/sypaniny z horniny tř. 1 až 4</t>
  </si>
  <si>
    <t>8425184</t>
  </si>
  <si>
    <t>Vodorovné přemístění výkopku nebo sypaniny po suchu na obvyklém dopravním prostředku, bez naložení výkopku, avšak se složením bez rozhrnutí z horniny tř. 1 až 4 na vzdálenost přes 9 000 do 10 000 m</t>
  </si>
  <si>
    <t>"odvoz výkopku na skládku - čištění koryt+hloubení pod vodou-zásyp průlehů na hrázi-zásyp výtrží"</t>
  </si>
  <si>
    <t xml:space="preserve">"pol.129203201 + 127301401 - 171101101 - 174101101" </t>
  </si>
  <si>
    <t>6204,975+11,475-88,311-50,18</t>
  </si>
  <si>
    <t>9</t>
  </si>
  <si>
    <t>162701109</t>
  </si>
  <si>
    <t>Příplatek k vodorovnému přemístění výkopku/sypaniny z horniny tř. 1 až 4 ZKD 1000 m přes 10000 m</t>
  </si>
  <si>
    <t>563449412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</si>
  <si>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</si>
  <si>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"přesun do vzdálenosti 26 km - skládka Březinka II u obce Slatina" 16*6077,959</t>
  </si>
  <si>
    <t>171101101</t>
  </si>
  <si>
    <t>Uložení sypaniny z hornin soudržných do násypů zhutněných na 95 % PS</t>
  </si>
  <si>
    <t>-451186588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</si>
  <si>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</si>
  <si>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"dle technické zprávy část 5-Výpis hlavních prací a kubatur "</t>
  </si>
  <si>
    <t>"PB km 33,531" 0,15*4,6*12,0+0,842*12,0</t>
  </si>
  <si>
    <t>"PB km 33,317" 0,15*6,5*11,0+1,222*11,0</t>
  </si>
  <si>
    <t>"LB km 33,317" 0,15*7,5*17,6+1,475*17,6</t>
  </si>
  <si>
    <t>11</t>
  </si>
  <si>
    <t>171201201</t>
  </si>
  <si>
    <t>Uložení sypaniny na skládky</t>
  </si>
  <si>
    <t>1719941713</t>
  </si>
  <si>
    <t>"čištění koryt+hloubení pod vodou-zásyp průlehů na hrázi-zásyp výtrží"</t>
  </si>
  <si>
    <t>12</t>
  </si>
  <si>
    <t>0300-R24</t>
  </si>
  <si>
    <t>Poplatek za likvidaci nánosů v souladu se zákonem o odpadech</t>
  </si>
  <si>
    <t>t</t>
  </si>
  <si>
    <t>695568072</t>
  </si>
  <si>
    <t>Poplatek za uložení odpadu (nánosů) na skládku (skládkovné+poplatek obci)</t>
  </si>
  <si>
    <t>"cena včetně uložení a poplatku obci za uložení na skládku"</t>
  </si>
  <si>
    <t>"z čištění koryt+hloubení pod vodou-zásyp průlehů na hrázi-zásyp výtrží"</t>
  </si>
  <si>
    <t>"dle nabídky uložení na skládku Březinka II"</t>
  </si>
  <si>
    <t>(6204,975+11,475-88,311-50,18)</t>
  </si>
  <si>
    <t>"převod na tuny" 6077,959 * 1,80</t>
  </si>
  <si>
    <t>13</t>
  </si>
  <si>
    <t>174101101</t>
  </si>
  <si>
    <t>Zásyp jam, šachet rýh nebo kolem objektů sypaninou se zhutněním</t>
  </si>
  <si>
    <t>1204883350</t>
  </si>
  <si>
    <t>Zásyp sypaninou z jakékoliv horniny s uložením výkopku ve vrstvách se zhutněním jam, šachet, rýh nebo kolem objektů v těchto vykopávkách</t>
  </si>
  <si>
    <t>"zásyp břehových výtrží - 3 ks včetně 10% rezervy v objemu"(2,0*8,5+1,2*11,6+1,4*10,5)*1,1</t>
  </si>
  <si>
    <t>14</t>
  </si>
  <si>
    <t>182101101</t>
  </si>
  <si>
    <t>Svahování v zářezech v hornině tř. 1 až 4</t>
  </si>
  <si>
    <t>1378894225</t>
  </si>
  <si>
    <t>Svahování trvalých svahů do projektovaných profilů s potřebným přemístěním výkopku při svahování v zářezech v hornině tř. 1 až 4</t>
  </si>
  <si>
    <t>"úprava břehů po odtěžení nánosů - viz výkres D1b3 - Příčné profily toku"</t>
  </si>
  <si>
    <t>"navázání před PF1" (8,20+11,15)/2*3</t>
  </si>
  <si>
    <t>"PF1-PF2" (11,15+8,88)/2*21,5</t>
  </si>
  <si>
    <t>"PF2-PF3" (8,88+8,44)/2*25,3</t>
  </si>
  <si>
    <t>"PF3-PF4" (8,44+8,91)/2*26,2</t>
  </si>
  <si>
    <t>"PF4-PF5" (8,91+7,99)/2*25,7</t>
  </si>
  <si>
    <t>"PF5-PF6" (7,99+7,76)/2*29,4</t>
  </si>
  <si>
    <t>"PF6-PF7" (7,76+6,90)/2*27,6</t>
  </si>
  <si>
    <t>"PF7-PF8" (6,90+6,65)/2*21,7</t>
  </si>
  <si>
    <t>"PF8-PF9" (6,65+5,77)/2*24,6</t>
  </si>
  <si>
    <t>"PF9-PF10" (5,77+8,13)/2*51,5</t>
  </si>
  <si>
    <t>"PF10-PF11" (8,13+5,27)/2*28,0</t>
  </si>
  <si>
    <t>"PF11-PF12" (5,27+4,85)/2*34,5</t>
  </si>
  <si>
    <t>"PF12-PF13" (4,85+6,56)/2*44,4</t>
  </si>
  <si>
    <t>"PF13-PF14" (6,56+7,40)/2*19,3</t>
  </si>
  <si>
    <t>"PF14-PF15" (7,40+6,11)/2*43,1</t>
  </si>
  <si>
    <t>"PF15-PF16" (6,11+7,51)/2*23,9</t>
  </si>
  <si>
    <t>"PF16-PF17" (7,51+7,14)/2*24,7</t>
  </si>
  <si>
    <t>"PF17-PF18" (7,14+6,72)/2*42,8</t>
  </si>
  <si>
    <t>"PF18-PF19" (6,72+8,60)/2*40,2</t>
  </si>
  <si>
    <t>"PF19-PF20" (8,60+7,54)/2*35,0</t>
  </si>
  <si>
    <t>"PF20-PF21" (7,54+9,59)/2*52,7</t>
  </si>
  <si>
    <t>"PF21-PF22" (9,59+6,35)/2*43,4</t>
  </si>
  <si>
    <t>"PF22-PF23" (6,35+4,70)/2*56,8</t>
  </si>
  <si>
    <t>"PF23-PF24" (4,70+6,16)/2*24,7</t>
  </si>
  <si>
    <t>"PF24-PF25" (6,16+6,17)/2*35,5</t>
  </si>
  <si>
    <t>"PF25-PF26" (6,17+6,27)/2*48,8</t>
  </si>
  <si>
    <t>"PF26-PF27" (6,27+6,51)/2*34,8</t>
  </si>
  <si>
    <t>"PF27-PF28" (6,51+6,25)/2*47,7</t>
  </si>
  <si>
    <t>"PF28-PF29" (6,25+5,60)/2*42,1</t>
  </si>
  <si>
    <t>"PF29-PF30" (5,60+4,75)/2*78,8</t>
  </si>
  <si>
    <t>"PF30-PF31" (4,75+5,83)/2*45,6</t>
  </si>
  <si>
    <t>"PF31-PF32" (5,83+5,70)/2*36,5</t>
  </si>
  <si>
    <t>"PF32-PF33" (5,70+5,58)/2*31,3</t>
  </si>
  <si>
    <t>"PF33-PF34" (5,58+5,30)/2*29,6</t>
  </si>
  <si>
    <t>"PF34-PF35" (5,30+5,51)/2*33,3</t>
  </si>
  <si>
    <t>"PF35-PF36" (5,51+5,37)/2*45,8</t>
  </si>
  <si>
    <t>"PF36-PF37" (5,37+5,73)/2*22,2</t>
  </si>
  <si>
    <t>"PF37-PF38" (5,73+5,76)/2*32,8</t>
  </si>
  <si>
    <t>"PF38-PF39" (5,76+5,41)/2*27,5</t>
  </si>
  <si>
    <t>"PF39-PF40" (5,41+5,64)/2*34,4</t>
  </si>
  <si>
    <t>"PF40-PF41" (5,64+6,21)/2*22,9</t>
  </si>
  <si>
    <t>"PF41-PF42" (6,21+5,52)/2*39,0</t>
  </si>
  <si>
    <t>"PF42-PF43" (5,52+5,61)/2*30,0</t>
  </si>
  <si>
    <t>"PF43-PF44" (5,61+3,42)/2*30,2</t>
  </si>
  <si>
    <t>"PF44-PF45" (3,42+5,23)/2*27,4</t>
  </si>
  <si>
    <t>"PF45-PF46" (5,23+5,19)/2*30,4</t>
  </si>
  <si>
    <t>"PF46-PF47" (5,19+5,59)/2*35,8</t>
  </si>
  <si>
    <t>"PF47-PF48" (5,59+5,90)/2*43,4</t>
  </si>
  <si>
    <t>"PF48-PF49" (5,90+5,39)/2*27,6</t>
  </si>
  <si>
    <t>"PF49-PF50" (5,39+5,93)/2*29,3</t>
  </si>
  <si>
    <t>"PF50-PF51" (5,93+6,36)/2*33,7</t>
  </si>
  <si>
    <t>"PF51-PF52" (6,36+6,46)/2*56,1</t>
  </si>
  <si>
    <t>"PF52-PF53" (6,46+5,65)/2*66,2</t>
  </si>
  <si>
    <t>"PF53-PF54" (5,65+5,55)/2*35,4</t>
  </si>
  <si>
    <t>"PF54-PF55" (5,55+3,43)/2*26,4</t>
  </si>
  <si>
    <t>"PF55-PF56" (3,43+5,80)/2*26,0</t>
  </si>
  <si>
    <t>"PF56-PF57" (5,80+6,66)/2*36,7</t>
  </si>
  <si>
    <t>"PF57-PF58" (6,66+6,24)/2*29,5</t>
  </si>
  <si>
    <t>"PF58-PF59" (6,24+5,43)/2*29,6</t>
  </si>
  <si>
    <t>"PF59-PF60" (5,43+5,54)/2*26,7</t>
  </si>
  <si>
    <t>"PF60-PF61" (5,54+4,78)/2*27,3</t>
  </si>
  <si>
    <t>"PF61-PF62" (4,78+6,97)/2*25,1</t>
  </si>
  <si>
    <t>"PF62-PF63" (6,97+2,61)/2*13,7</t>
  </si>
  <si>
    <t>"navázání za PF63" (2,61+2,25)/2*3</t>
  </si>
  <si>
    <t>184807111</t>
  </si>
  <si>
    <t>Zřízení ochrany stromu bedněním</t>
  </si>
  <si>
    <t>1256386898</t>
  </si>
  <si>
    <t>Ochrana kmene bedněním před poškozením stavebním provozem zřízení</t>
  </si>
  <si>
    <t>"ochrana stromů na břehu v místech pohybu mechanismů - jednotlivě v místech pohybu techniky podél toku"</t>
  </si>
  <si>
    <t>"průměr kmene do 15cm - 15 ks, na výšku 1,5m"</t>
  </si>
  <si>
    <t>0,15*3,14*1,5*15</t>
  </si>
  <si>
    <t>"průměr kmene do 30cm - 20 ks, na výšku 1,5m"</t>
  </si>
  <si>
    <t>0,3*3,14*1,5*20</t>
  </si>
  <si>
    <t>"průměr kmene do 50cm - 28 ks, na výšku 1,5m"</t>
  </si>
  <si>
    <t>0,5*3,14*1,5*28</t>
  </si>
  <si>
    <t>"průměr kmene do 70cm - 12 ks, na výšku 1,5m"</t>
  </si>
  <si>
    <t>0,8*3,14*1,5*12</t>
  </si>
  <si>
    <t>16</t>
  </si>
  <si>
    <t>184807112</t>
  </si>
  <si>
    <t>Odstranění ochrany stromu bedněním</t>
  </si>
  <si>
    <t>654562750</t>
  </si>
  <si>
    <t>Ochrana kmene bedněním před poškozením stavebním provozem odstranění</t>
  </si>
  <si>
    <t>"odstranění ochrany stromů na břehu v místech pohybu mechanismů - jednotlivě v místech pohybu techniky podél toku"</t>
  </si>
  <si>
    <t>18</t>
  </si>
  <si>
    <t>Zemní práce - povrchové úpravy terénu</t>
  </si>
  <si>
    <t>17</t>
  </si>
  <si>
    <t>181451123</t>
  </si>
  <si>
    <t>Založení lučního trávníku výsevem plochy přes 1000 m2 ve svahu do 1:1</t>
  </si>
  <si>
    <t>1909069163</t>
  </si>
  <si>
    <t>Založení trávníku na půdě předem připravené plochy přes 1000 m2 výsevem včetně utažení lučního na svahu přes 1:2 do 1:1</t>
  </si>
  <si>
    <t>"po odtěžení sedimentů - viz. výkresu D1b3 - Příčné profily toku" 13308,78</t>
  </si>
  <si>
    <t>"po zásypu průlehů - pol.111301111" 17,6*5,0+11,0*4,2+12*4,3</t>
  </si>
  <si>
    <t>M</t>
  </si>
  <si>
    <t>005724740</t>
  </si>
  <si>
    <t>osivo směs travní krajinná - svahová</t>
  </si>
  <si>
    <t>kg</t>
  </si>
  <si>
    <t>497699437</t>
  </si>
  <si>
    <t>Osiva pícnin směsi travní balení obvykle 25 kg technická - svahová (10 kg)</t>
  </si>
  <si>
    <t>13494,58*0,015 'Přepočtené koeficientem množství</t>
  </si>
  <si>
    <t>Vodorovné konstrukce</t>
  </si>
  <si>
    <t>19</t>
  </si>
  <si>
    <t>462511270</t>
  </si>
  <si>
    <t>Zához z lomového kamene bez proštěrkování z terénu hmotnost do 200 kg</t>
  </si>
  <si>
    <t>-2021861676</t>
  </si>
  <si>
    <t>Zához z lomového kamene neupraveného záhozového bez proštěrkování z terénu, hmotnosti jednotlivých kamenů do 200 kg</t>
  </si>
  <si>
    <t>"záhozová patka u výtrží - viz položka 127301401" (1,0+0,5)/2*0,5*(8,5+11,6+10,5)</t>
  </si>
  <si>
    <t>20</t>
  </si>
  <si>
    <t>462519002</t>
  </si>
  <si>
    <t>Příplatek za urovnání ploch záhozu z lomového kamene hmotnost do 200 kg</t>
  </si>
  <si>
    <t>712221335</t>
  </si>
  <si>
    <t>Zához z lomového kamene neupraveného záhozového Příplatek k cenám za urovnání viditelných ploch záhozu z kamene, hmotnosti jednotlivých kamenů do 200 kg</t>
  </si>
  <si>
    <t>"viz. výkres D1b6-Sanace břehové výtrže "</t>
  </si>
  <si>
    <t>"urovnávaná šířka * délky jednotlivých výtrží" 0,6*(8,5+11,6+10,5)</t>
  </si>
  <si>
    <t>463211152</t>
  </si>
  <si>
    <t>Rovnanina objemu nad 3 m3 z lomového kamene záhozového hmotnosti do 200 kg s urovnáním líce</t>
  </si>
  <si>
    <t>-1907690648</t>
  </si>
  <si>
    <t>Rovnanina z lomového kamene neupraveného pro podélné i příčné objekty objemu přes 3 m3, z kamene tříděného, s urovnáním líce a vyklínováním spár úlomky kamene hmotnost jednotlivých kamenů přes 80 do 200 kg</t>
  </si>
  <si>
    <t>"rovnanina do výše 1,0 m nade dno u výtrží - výška *tloušťka * délky výtrží" 2,15*0,4*(8,5+11,6+10,5)</t>
  </si>
  <si>
    <t>998</t>
  </si>
  <si>
    <t>Přesun hmot</t>
  </si>
  <si>
    <t>22</t>
  </si>
  <si>
    <t>998332011</t>
  </si>
  <si>
    <t>Přesun hmot pro úpravy vodních toků a kanály</t>
  </si>
  <si>
    <t>1069227146</t>
  </si>
  <si>
    <t>Přesun hmot pro úpravy vodních toků a kanály, hráze rybníků apod. dopravní vzdálenost do 500 m</t>
  </si>
  <si>
    <t>23</t>
  </si>
  <si>
    <t>998332094</t>
  </si>
  <si>
    <t>Příplatek k přesunu hmot pro úpravy vodních toků za zvětšený přesun do 5000 m</t>
  </si>
  <si>
    <t>-993312451</t>
  </si>
  <si>
    <t>Přesun hmot pro úpravy vodních toků a kanály, hráze rybníků apod. Příplatek k ceně za zvětšený přesun přes vymezenou největší dopravní vzdálenost do 5 000 m</t>
  </si>
  <si>
    <t>24</t>
  </si>
  <si>
    <t>998332095</t>
  </si>
  <si>
    <t>Příplatek k přesunu hmot pro úpravy vodních toků za zvětšený přesun ZKD 5000 m</t>
  </si>
  <si>
    <t>345279238</t>
  </si>
  <si>
    <t>Přesun hmot pro úpravy vodních toků a kanály, hráze rybníků apod. Příplatek k ceně za zvětšený přesun přes vymezenou největší dopravní vzdálenost za každých dalších i započatých 5 000 m</t>
  </si>
  <si>
    <t>"přesun na dopravní vzdálenost do 35 km" 6*74,733</t>
  </si>
  <si>
    <t>VRN</t>
  </si>
  <si>
    <t>Vedlejší rozpočtové náklady</t>
  </si>
  <si>
    <t>VRN3</t>
  </si>
  <si>
    <t>Zařízení staveniště</t>
  </si>
  <si>
    <t>25</t>
  </si>
  <si>
    <t>030001000</t>
  </si>
  <si>
    <t>…</t>
  </si>
  <si>
    <t>1024</t>
  </si>
  <si>
    <t>-1998381081</t>
  </si>
  <si>
    <t>Základní rozdělení průvodních činností a nákladů zařízení staveniště</t>
  </si>
  <si>
    <t>"např. staveništní buňky, oplocení, mobilní WC atd.)"  1</t>
  </si>
  <si>
    <t>26</t>
  </si>
  <si>
    <t>0300-R10</t>
  </si>
  <si>
    <t>Biologický dozor po dobu stavby</t>
  </si>
  <si>
    <t>Soubor</t>
  </si>
  <si>
    <t>-1921501599</t>
  </si>
  <si>
    <t>"viz. technická zpráva" 1</t>
  </si>
  <si>
    <t>27</t>
  </si>
  <si>
    <t>0300-R12</t>
  </si>
  <si>
    <t>Uvedení využívaných ploch do původního stavu</t>
  </si>
  <si>
    <t>-666624175</t>
  </si>
  <si>
    <t>"týká se to všech pozemků dotčených stavbou nebo příjezdem na ni, travnatých ploch i ploch s povrchem asfaltovým" 1</t>
  </si>
  <si>
    <t xml:space="preserve">"u asfaltového povrchu - v případě poškození uvedení do původního stavu" </t>
  </si>
  <si>
    <t>"zřízení manipulačního pruhu na pozemku ZPF-urovnání povrchu, rozprostření ornice, osetí vhodným travním semenem"</t>
  </si>
  <si>
    <t>28</t>
  </si>
  <si>
    <t>0300-R14</t>
  </si>
  <si>
    <t>Odlov a transfer ryb a živočichů, dle požadavku ČRS</t>
  </si>
  <si>
    <t>-386184825</t>
  </si>
  <si>
    <t>29</t>
  </si>
  <si>
    <t>0300-R1</t>
  </si>
  <si>
    <t>Čištění komunikací - mechanicky</t>
  </si>
  <si>
    <t>-316930385</t>
  </si>
  <si>
    <t>"po výjezdu vozidel ze stavby na asfaltovou komunikaci - při znečištění komunikace" 1</t>
  </si>
  <si>
    <t>30</t>
  </si>
  <si>
    <t>0300-R2</t>
  </si>
  <si>
    <t>Čištění komunikací - vodou</t>
  </si>
  <si>
    <t>1567146798</t>
  </si>
  <si>
    <t>"v případě znečištění při výjezdu techniky na asfaltovou komunikaci" 1</t>
  </si>
  <si>
    <t>31</t>
  </si>
  <si>
    <t>0300-R23</t>
  </si>
  <si>
    <t>Havarijní plán</t>
  </si>
  <si>
    <t>1325752339</t>
  </si>
  <si>
    <t>"vypracování plánu zhotovitelem " 1</t>
  </si>
  <si>
    <t>32</t>
  </si>
  <si>
    <t>0300-R25</t>
  </si>
  <si>
    <t>Sjezd do toku v ř.km 34,150</t>
  </si>
  <si>
    <t>1821920696</t>
  </si>
  <si>
    <t>"dle výkresu C.4 - Katastrální situační výkres"</t>
  </si>
  <si>
    <t>"v místě bez přístupu vozidel na břeh toku, včetně jeho likvidace a uvedení břehu do původního stavu"  1</t>
  </si>
  <si>
    <t>33</t>
  </si>
  <si>
    <t>0300-R27</t>
  </si>
  <si>
    <t>Vybudování sjezdů ze silnice</t>
  </si>
  <si>
    <t>-2090675506</t>
  </si>
  <si>
    <t>"sjezdy budou vybudovány při dodržení podmínek odboru dopravy MěÚ  Moravská Třebová, SÚS Pardubického kraje"</t>
  </si>
  <si>
    <t>"vybudování dočasného sjezdu ze silnice III/ 3711 včetně zpevnění silničními panely, odstranění a uvedení do původního stavu</t>
  </si>
  <si>
    <t>"zpevnění 2 ks stávajících sjezdů ze silnice III/3711 a II/371 silničními panely a zpětné uvedení do původního stavu" 1</t>
  </si>
  <si>
    <t>34</t>
  </si>
  <si>
    <t>0300-R3</t>
  </si>
  <si>
    <t>Vytýčení sítí správci</t>
  </si>
  <si>
    <t>1719077390</t>
  </si>
  <si>
    <t>Vytýčení sítí jednotlivými správci</t>
  </si>
  <si>
    <t>"Vytyčení a ochrana inž. sítí před poškozením v průběhu stavby" 1</t>
  </si>
  <si>
    <t>35</t>
  </si>
  <si>
    <t>0300-R4</t>
  </si>
  <si>
    <t>Přechodné dopravní značení</t>
  </si>
  <si>
    <t>-907966396</t>
  </si>
  <si>
    <t>"zhotovitel zpracuje PDZ, odsouhlasí ho a podle něj  provede označení míst výjezdu techniky ze stavby na komunikace"  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</si>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</sst>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25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68" fontId="33" fillId="0" borderId="36" xfId="0" applyNumberFormat="1" applyFont="1" applyBorder="1" applyAlignment="1" applyProtection="1">
      <alignment horizontal="right" vertical="center"/>
      <protection/>
    </xf>
    <xf numFmtId="164" fontId="33" fillId="34" borderId="36" xfId="0" applyNumberFormat="1" applyFont="1" applyFill="1" applyBorder="1" applyAlignment="1">
      <alignment horizontal="right" vertical="center"/>
    </xf>
    <xf numFmtId="164" fontId="33" fillId="0" borderId="36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horizontal="left" vertical="center"/>
    </xf>
    <xf numFmtId="0" fontId="33" fillId="34" borderId="36" xfId="0" applyFont="1" applyFill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wrapText="1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1AA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0C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47" t="s">
        <v>0</v>
      </c>
      <c r="B1" s="248"/>
      <c r="C1" s="248"/>
      <c r="D1" s="249" t="s">
        <v>1</v>
      </c>
      <c r="E1" s="248"/>
      <c r="F1" s="248"/>
      <c r="G1" s="248"/>
      <c r="H1" s="248"/>
      <c r="I1" s="248"/>
      <c r="J1" s="248"/>
      <c r="K1" s="250" t="s">
        <v>488</v>
      </c>
      <c r="L1" s="250"/>
      <c r="M1" s="250"/>
      <c r="N1" s="250"/>
      <c r="O1" s="250"/>
      <c r="P1" s="250"/>
      <c r="Q1" s="250"/>
      <c r="R1" s="250"/>
      <c r="S1" s="250"/>
      <c r="T1" s="248"/>
      <c r="U1" s="248"/>
      <c r="V1" s="248"/>
      <c r="W1" s="250" t="s">
        <v>489</v>
      </c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4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9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04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11"/>
      <c r="AQ5" s="13"/>
      <c r="BE5" s="20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06" t="s">
        <v>17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11"/>
      <c r="AQ6" s="13"/>
      <c r="BE6" s="201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01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01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01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01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201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01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201"/>
      <c r="BS13" s="6" t="s">
        <v>18</v>
      </c>
    </row>
    <row r="14" spans="2:71" s="2" customFormat="1" ht="15.75" customHeight="1">
      <c r="B14" s="10"/>
      <c r="C14" s="11"/>
      <c r="D14" s="11"/>
      <c r="E14" s="207" t="s">
        <v>33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201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01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01"/>
      <c r="BS16" s="6" t="s">
        <v>4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201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01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01"/>
      <c r="BS19" s="6" t="s">
        <v>6</v>
      </c>
    </row>
    <row r="20" spans="2:71" s="2" customFormat="1" ht="15.75" customHeight="1">
      <c r="B20" s="10"/>
      <c r="C20" s="11"/>
      <c r="D20" s="11"/>
      <c r="E20" s="208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11"/>
      <c r="AP20" s="11"/>
      <c r="AQ20" s="13"/>
      <c r="BE20" s="201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0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01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9">
        <f>ROUND($AG$51,2)</f>
        <v>0</v>
      </c>
      <c r="AL23" s="210"/>
      <c r="AM23" s="210"/>
      <c r="AN23" s="210"/>
      <c r="AO23" s="210"/>
      <c r="AP23" s="24"/>
      <c r="AQ23" s="27"/>
      <c r="BE23" s="20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11" t="s">
        <v>39</v>
      </c>
      <c r="M25" s="212"/>
      <c r="N25" s="212"/>
      <c r="O25" s="212"/>
      <c r="P25" s="24"/>
      <c r="Q25" s="24"/>
      <c r="R25" s="24"/>
      <c r="S25" s="24"/>
      <c r="T25" s="24"/>
      <c r="U25" s="24"/>
      <c r="V25" s="24"/>
      <c r="W25" s="211" t="s">
        <v>40</v>
      </c>
      <c r="X25" s="212"/>
      <c r="Y25" s="212"/>
      <c r="Z25" s="212"/>
      <c r="AA25" s="212"/>
      <c r="AB25" s="212"/>
      <c r="AC25" s="212"/>
      <c r="AD25" s="212"/>
      <c r="AE25" s="212"/>
      <c r="AF25" s="24"/>
      <c r="AG25" s="24"/>
      <c r="AH25" s="24"/>
      <c r="AI25" s="24"/>
      <c r="AJ25" s="24"/>
      <c r="AK25" s="211" t="s">
        <v>41</v>
      </c>
      <c r="AL25" s="212"/>
      <c r="AM25" s="212"/>
      <c r="AN25" s="212"/>
      <c r="AO25" s="212"/>
      <c r="AP25" s="24"/>
      <c r="AQ25" s="27"/>
      <c r="BE25" s="202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213">
        <v>0.21</v>
      </c>
      <c r="M26" s="214"/>
      <c r="N26" s="214"/>
      <c r="O26" s="214"/>
      <c r="P26" s="30"/>
      <c r="Q26" s="30"/>
      <c r="R26" s="30"/>
      <c r="S26" s="30"/>
      <c r="T26" s="30"/>
      <c r="U26" s="30"/>
      <c r="V26" s="30"/>
      <c r="W26" s="215">
        <f>ROUND($AZ$51,2)</f>
        <v>0</v>
      </c>
      <c r="X26" s="214"/>
      <c r="Y26" s="214"/>
      <c r="Z26" s="214"/>
      <c r="AA26" s="214"/>
      <c r="AB26" s="214"/>
      <c r="AC26" s="214"/>
      <c r="AD26" s="214"/>
      <c r="AE26" s="214"/>
      <c r="AF26" s="30"/>
      <c r="AG26" s="30"/>
      <c r="AH26" s="30"/>
      <c r="AI26" s="30"/>
      <c r="AJ26" s="30"/>
      <c r="AK26" s="215">
        <f>ROUND($AV$51,2)</f>
        <v>0</v>
      </c>
      <c r="AL26" s="214"/>
      <c r="AM26" s="214"/>
      <c r="AN26" s="214"/>
      <c r="AO26" s="214"/>
      <c r="AP26" s="30"/>
      <c r="AQ26" s="31"/>
      <c r="BE26" s="203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213">
        <v>0.15</v>
      </c>
      <c r="M27" s="214"/>
      <c r="N27" s="214"/>
      <c r="O27" s="214"/>
      <c r="P27" s="30"/>
      <c r="Q27" s="30"/>
      <c r="R27" s="30"/>
      <c r="S27" s="30"/>
      <c r="T27" s="30"/>
      <c r="U27" s="30"/>
      <c r="V27" s="30"/>
      <c r="W27" s="215">
        <f>ROUND($BA$51,2)</f>
        <v>0</v>
      </c>
      <c r="X27" s="214"/>
      <c r="Y27" s="214"/>
      <c r="Z27" s="214"/>
      <c r="AA27" s="214"/>
      <c r="AB27" s="214"/>
      <c r="AC27" s="214"/>
      <c r="AD27" s="214"/>
      <c r="AE27" s="214"/>
      <c r="AF27" s="30"/>
      <c r="AG27" s="30"/>
      <c r="AH27" s="30"/>
      <c r="AI27" s="30"/>
      <c r="AJ27" s="30"/>
      <c r="AK27" s="215">
        <f>ROUND($AW$51,2)</f>
        <v>0</v>
      </c>
      <c r="AL27" s="214"/>
      <c r="AM27" s="214"/>
      <c r="AN27" s="214"/>
      <c r="AO27" s="214"/>
      <c r="AP27" s="30"/>
      <c r="AQ27" s="31"/>
      <c r="BE27" s="203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213">
        <v>0.21</v>
      </c>
      <c r="M28" s="214"/>
      <c r="N28" s="214"/>
      <c r="O28" s="214"/>
      <c r="P28" s="30"/>
      <c r="Q28" s="30"/>
      <c r="R28" s="30"/>
      <c r="S28" s="30"/>
      <c r="T28" s="30"/>
      <c r="U28" s="30"/>
      <c r="V28" s="30"/>
      <c r="W28" s="215">
        <f>ROUND($BB$51,2)</f>
        <v>0</v>
      </c>
      <c r="X28" s="214"/>
      <c r="Y28" s="214"/>
      <c r="Z28" s="214"/>
      <c r="AA28" s="214"/>
      <c r="AB28" s="214"/>
      <c r="AC28" s="214"/>
      <c r="AD28" s="214"/>
      <c r="AE28" s="214"/>
      <c r="AF28" s="30"/>
      <c r="AG28" s="30"/>
      <c r="AH28" s="30"/>
      <c r="AI28" s="30"/>
      <c r="AJ28" s="30"/>
      <c r="AK28" s="215">
        <v>0</v>
      </c>
      <c r="AL28" s="214"/>
      <c r="AM28" s="214"/>
      <c r="AN28" s="214"/>
      <c r="AO28" s="214"/>
      <c r="AP28" s="30"/>
      <c r="AQ28" s="31"/>
      <c r="BE28" s="203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213">
        <v>0.15</v>
      </c>
      <c r="M29" s="214"/>
      <c r="N29" s="214"/>
      <c r="O29" s="214"/>
      <c r="P29" s="30"/>
      <c r="Q29" s="30"/>
      <c r="R29" s="30"/>
      <c r="S29" s="30"/>
      <c r="T29" s="30"/>
      <c r="U29" s="30"/>
      <c r="V29" s="30"/>
      <c r="W29" s="215">
        <f>ROUND($BC$51,2)</f>
        <v>0</v>
      </c>
      <c r="X29" s="214"/>
      <c r="Y29" s="214"/>
      <c r="Z29" s="214"/>
      <c r="AA29" s="214"/>
      <c r="AB29" s="214"/>
      <c r="AC29" s="214"/>
      <c r="AD29" s="214"/>
      <c r="AE29" s="214"/>
      <c r="AF29" s="30"/>
      <c r="AG29" s="30"/>
      <c r="AH29" s="30"/>
      <c r="AI29" s="30"/>
      <c r="AJ29" s="30"/>
      <c r="AK29" s="215">
        <v>0</v>
      </c>
      <c r="AL29" s="214"/>
      <c r="AM29" s="214"/>
      <c r="AN29" s="214"/>
      <c r="AO29" s="214"/>
      <c r="AP29" s="30"/>
      <c r="AQ29" s="31"/>
      <c r="BE29" s="203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213">
        <v>0</v>
      </c>
      <c r="M30" s="214"/>
      <c r="N30" s="214"/>
      <c r="O30" s="214"/>
      <c r="P30" s="30"/>
      <c r="Q30" s="30"/>
      <c r="R30" s="30"/>
      <c r="S30" s="30"/>
      <c r="T30" s="30"/>
      <c r="U30" s="30"/>
      <c r="V30" s="30"/>
      <c r="W30" s="215">
        <f>ROUND($BD$51,2)</f>
        <v>0</v>
      </c>
      <c r="X30" s="214"/>
      <c r="Y30" s="214"/>
      <c r="Z30" s="214"/>
      <c r="AA30" s="214"/>
      <c r="AB30" s="214"/>
      <c r="AC30" s="214"/>
      <c r="AD30" s="214"/>
      <c r="AE30" s="214"/>
      <c r="AF30" s="30"/>
      <c r="AG30" s="30"/>
      <c r="AH30" s="30"/>
      <c r="AI30" s="30"/>
      <c r="AJ30" s="30"/>
      <c r="AK30" s="215">
        <v>0</v>
      </c>
      <c r="AL30" s="214"/>
      <c r="AM30" s="214"/>
      <c r="AN30" s="214"/>
      <c r="AO30" s="214"/>
      <c r="AP30" s="30"/>
      <c r="AQ30" s="31"/>
      <c r="BE30" s="20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2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16" t="s">
        <v>50</v>
      </c>
      <c r="Y32" s="217"/>
      <c r="Z32" s="217"/>
      <c r="AA32" s="217"/>
      <c r="AB32" s="217"/>
      <c r="AC32" s="34"/>
      <c r="AD32" s="34"/>
      <c r="AE32" s="34"/>
      <c r="AF32" s="34"/>
      <c r="AG32" s="34"/>
      <c r="AH32" s="34"/>
      <c r="AI32" s="34"/>
      <c r="AJ32" s="34"/>
      <c r="AK32" s="218">
        <f>SUM($AK$23:$AK$30)</f>
        <v>0</v>
      </c>
      <c r="AL32" s="217"/>
      <c r="AM32" s="217"/>
      <c r="AN32" s="217"/>
      <c r="AO32" s="219"/>
      <c r="AP32" s="32"/>
      <c r="AQ32" s="37"/>
      <c r="BE32" s="20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223299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20" t="str">
        <f>$K$6</f>
        <v>Třebůvka, Linhartice - Mor. Třebová - 2.etapa - nánosy, opevnění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Linhartice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22" t="str">
        <f>IF($AN$8="","",$AN$8)</f>
        <v>17.03.2016</v>
      </c>
      <c r="AN44" s="21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Povodí Moravy,s.p.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204" t="str">
        <f>IF($E$17="","",$E$17)</f>
        <v> </v>
      </c>
      <c r="AN46" s="212"/>
      <c r="AO46" s="212"/>
      <c r="AP46" s="212"/>
      <c r="AQ46" s="24"/>
      <c r="AR46" s="43"/>
      <c r="AS46" s="223" t="s">
        <v>52</v>
      </c>
      <c r="AT46" s="22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5"/>
      <c r="AT47" s="20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6"/>
      <c r="AT48" s="21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7" t="s">
        <v>53</v>
      </c>
      <c r="D49" s="217"/>
      <c r="E49" s="217"/>
      <c r="F49" s="217"/>
      <c r="G49" s="217"/>
      <c r="H49" s="34"/>
      <c r="I49" s="228" t="s">
        <v>54</v>
      </c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29" t="s">
        <v>55</v>
      </c>
      <c r="AH49" s="217"/>
      <c r="AI49" s="217"/>
      <c r="AJ49" s="217"/>
      <c r="AK49" s="217"/>
      <c r="AL49" s="217"/>
      <c r="AM49" s="217"/>
      <c r="AN49" s="228" t="s">
        <v>56</v>
      </c>
      <c r="AO49" s="217"/>
      <c r="AP49" s="217"/>
      <c r="AQ49" s="58" t="s">
        <v>57</v>
      </c>
      <c r="AR49" s="43"/>
      <c r="AS49" s="59" t="s">
        <v>58</v>
      </c>
      <c r="AT49" s="60" t="s">
        <v>59</v>
      </c>
      <c r="AU49" s="60" t="s">
        <v>60</v>
      </c>
      <c r="AV49" s="60" t="s">
        <v>61</v>
      </c>
      <c r="AW49" s="60" t="s">
        <v>62</v>
      </c>
      <c r="AX49" s="60" t="s">
        <v>63</v>
      </c>
      <c r="AY49" s="60" t="s">
        <v>64</v>
      </c>
      <c r="AZ49" s="60" t="s">
        <v>65</v>
      </c>
      <c r="BA49" s="60" t="s">
        <v>66</v>
      </c>
      <c r="BB49" s="60" t="s">
        <v>67</v>
      </c>
      <c r="BC49" s="60" t="s">
        <v>68</v>
      </c>
      <c r="BD49" s="61" t="s">
        <v>69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37">
        <f>ROUND($AG$52,2)</f>
        <v>0</v>
      </c>
      <c r="AH51" s="238"/>
      <c r="AI51" s="238"/>
      <c r="AJ51" s="238"/>
      <c r="AK51" s="238"/>
      <c r="AL51" s="238"/>
      <c r="AM51" s="238"/>
      <c r="AN51" s="237">
        <f>SUM($AG$51,$AT$51)</f>
        <v>0</v>
      </c>
      <c r="AO51" s="238"/>
      <c r="AP51" s="238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71</v>
      </c>
      <c r="BT51" s="47" t="s">
        <v>72</v>
      </c>
      <c r="BU51" s="73" t="s">
        <v>73</v>
      </c>
      <c r="BV51" s="47" t="s">
        <v>74</v>
      </c>
      <c r="BW51" s="47" t="s">
        <v>5</v>
      </c>
      <c r="BX51" s="47" t="s">
        <v>75</v>
      </c>
    </row>
    <row r="52" spans="2:91" s="74" customFormat="1" ht="28.5" customHeight="1">
      <c r="B52" s="75"/>
      <c r="C52" s="76"/>
      <c r="D52" s="232" t="s">
        <v>14</v>
      </c>
      <c r="E52" s="233"/>
      <c r="F52" s="233"/>
      <c r="G52" s="233"/>
      <c r="H52" s="233"/>
      <c r="I52" s="76"/>
      <c r="J52" s="232" t="s">
        <v>76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0">
        <f>ROUND($AG$53,2)</f>
        <v>0</v>
      </c>
      <c r="AH52" s="231"/>
      <c r="AI52" s="231"/>
      <c r="AJ52" s="231"/>
      <c r="AK52" s="231"/>
      <c r="AL52" s="231"/>
      <c r="AM52" s="231"/>
      <c r="AN52" s="230">
        <f>SUM($AG$52,$AT$52)</f>
        <v>0</v>
      </c>
      <c r="AO52" s="231"/>
      <c r="AP52" s="231"/>
      <c r="AQ52" s="77" t="s">
        <v>77</v>
      </c>
      <c r="AR52" s="78"/>
      <c r="AS52" s="79">
        <f>ROUND($AS$53,2)</f>
        <v>0</v>
      </c>
      <c r="AT52" s="80">
        <f>ROUND(SUM($AV$52:$AW$52),2)</f>
        <v>0</v>
      </c>
      <c r="AU52" s="81">
        <f>ROUND($AU$53,5)</f>
        <v>0</v>
      </c>
      <c r="AV52" s="80">
        <f>ROUND($AZ$52*$L$26,2)</f>
        <v>0</v>
      </c>
      <c r="AW52" s="80">
        <f>ROUND($BA$52*$L$27,2)</f>
        <v>0</v>
      </c>
      <c r="AX52" s="80">
        <f>ROUND($BB$52*$L$26,2)</f>
        <v>0</v>
      </c>
      <c r="AY52" s="80">
        <f>ROUND($BC$52*$L$27,2)</f>
        <v>0</v>
      </c>
      <c r="AZ52" s="80">
        <f>ROUND($AZ$53,2)</f>
        <v>0</v>
      </c>
      <c r="BA52" s="80">
        <f>ROUND($BA$53,2)</f>
        <v>0</v>
      </c>
      <c r="BB52" s="80">
        <f>ROUND($BB$53,2)</f>
        <v>0</v>
      </c>
      <c r="BC52" s="80">
        <f>ROUND($BC$53,2)</f>
        <v>0</v>
      </c>
      <c r="BD52" s="82">
        <f>ROUND($BD$53,2)</f>
        <v>0</v>
      </c>
      <c r="BS52" s="74" t="s">
        <v>71</v>
      </c>
      <c r="BT52" s="74" t="s">
        <v>21</v>
      </c>
      <c r="BU52" s="74" t="s">
        <v>73</v>
      </c>
      <c r="BV52" s="74" t="s">
        <v>74</v>
      </c>
      <c r="BW52" s="74" t="s">
        <v>78</v>
      </c>
      <c r="BX52" s="74" t="s">
        <v>5</v>
      </c>
      <c r="CM52" s="74" t="s">
        <v>79</v>
      </c>
    </row>
    <row r="53" spans="1:76" s="83" customFormat="1" ht="23.25" customHeight="1">
      <c r="A53" s="243" t="s">
        <v>490</v>
      </c>
      <c r="B53" s="84"/>
      <c r="C53" s="85"/>
      <c r="D53" s="85"/>
      <c r="E53" s="236" t="s">
        <v>14</v>
      </c>
      <c r="F53" s="235"/>
      <c r="G53" s="235"/>
      <c r="H53" s="235"/>
      <c r="I53" s="235"/>
      <c r="J53" s="85"/>
      <c r="K53" s="236" t="s">
        <v>80</v>
      </c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4">
        <f>'223299 - SO  1 - Odtěžení...'!$J$29</f>
        <v>0</v>
      </c>
      <c r="AH53" s="235"/>
      <c r="AI53" s="235"/>
      <c r="AJ53" s="235"/>
      <c r="AK53" s="235"/>
      <c r="AL53" s="235"/>
      <c r="AM53" s="235"/>
      <c r="AN53" s="234">
        <f>SUM($AG$53,$AT$53)</f>
        <v>0</v>
      </c>
      <c r="AO53" s="235"/>
      <c r="AP53" s="235"/>
      <c r="AQ53" s="86" t="s">
        <v>81</v>
      </c>
      <c r="AR53" s="87"/>
      <c r="AS53" s="88">
        <v>0</v>
      </c>
      <c r="AT53" s="89">
        <f>ROUND(SUM($AV$53:$AW$53),2)</f>
        <v>0</v>
      </c>
      <c r="AU53" s="90">
        <f>'223299 - SO  1 - Odtěžení...'!$P$89</f>
        <v>0</v>
      </c>
      <c r="AV53" s="89">
        <f>'223299 - SO  1 - Odtěžení...'!$J$32</f>
        <v>0</v>
      </c>
      <c r="AW53" s="89">
        <f>'223299 - SO  1 - Odtěžení...'!$J$33</f>
        <v>0</v>
      </c>
      <c r="AX53" s="89">
        <f>'223299 - SO  1 - Odtěžení...'!$J$34</f>
        <v>0</v>
      </c>
      <c r="AY53" s="89">
        <f>'223299 - SO  1 - Odtěžení...'!$J$35</f>
        <v>0</v>
      </c>
      <c r="AZ53" s="89">
        <f>'223299 - SO  1 - Odtěžení...'!$F$32</f>
        <v>0</v>
      </c>
      <c r="BA53" s="89">
        <f>'223299 - SO  1 - Odtěžení...'!$F$33</f>
        <v>0</v>
      </c>
      <c r="BB53" s="89">
        <f>'223299 - SO  1 - Odtěžení...'!$F$34</f>
        <v>0</v>
      </c>
      <c r="BC53" s="89">
        <f>'223299 - SO  1 - Odtěžení...'!$F$35</f>
        <v>0</v>
      </c>
      <c r="BD53" s="91">
        <f>'223299 - SO  1 - Odtěžení...'!$F$36</f>
        <v>0</v>
      </c>
      <c r="BT53" s="83" t="s">
        <v>79</v>
      </c>
      <c r="BV53" s="83" t="s">
        <v>74</v>
      </c>
      <c r="BW53" s="83" t="s">
        <v>82</v>
      </c>
      <c r="BX53" s="83" t="s">
        <v>78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E53:I53"/>
    <mergeCell ref="K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223299 - SO  1 - Odtěžení...'!C2" tooltip="223299 - SO  1 - Odtěžení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5"/>
      <c r="C1" s="245"/>
      <c r="D1" s="244" t="s">
        <v>1</v>
      </c>
      <c r="E1" s="245"/>
      <c r="F1" s="246" t="s">
        <v>491</v>
      </c>
      <c r="G1" s="251" t="s">
        <v>492</v>
      </c>
      <c r="H1" s="251"/>
      <c r="I1" s="245"/>
      <c r="J1" s="246" t="s">
        <v>493</v>
      </c>
      <c r="K1" s="244" t="s">
        <v>83</v>
      </c>
      <c r="L1" s="246" t="s">
        <v>494</v>
      </c>
      <c r="M1" s="246"/>
      <c r="N1" s="246"/>
      <c r="O1" s="246"/>
      <c r="P1" s="246"/>
      <c r="Q1" s="246"/>
      <c r="R1" s="246"/>
      <c r="S1" s="246"/>
      <c r="T1" s="246"/>
      <c r="U1" s="242"/>
      <c r="V1" s="24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9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2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0" t="str">
        <f>'Rekapitulace stavby'!$K$6</f>
        <v>Třebůvka, Linhartice - Mor. Třebová - 2.etapa - nánosy, opevnění</v>
      </c>
      <c r="F7" s="205"/>
      <c r="G7" s="205"/>
      <c r="H7" s="205"/>
      <c r="J7" s="11"/>
      <c r="K7" s="13"/>
    </row>
    <row r="8" spans="2:11" s="2" customFormat="1" ht="15.75" customHeight="1">
      <c r="B8" s="10"/>
      <c r="C8" s="11"/>
      <c r="D8" s="19" t="s">
        <v>85</v>
      </c>
      <c r="E8" s="11"/>
      <c r="F8" s="11"/>
      <c r="G8" s="11"/>
      <c r="H8" s="11"/>
      <c r="J8" s="11"/>
      <c r="K8" s="13"/>
    </row>
    <row r="9" spans="2:11" s="93" customFormat="1" ht="16.5" customHeight="1">
      <c r="B9" s="94"/>
      <c r="C9" s="95"/>
      <c r="D9" s="95"/>
      <c r="E9" s="240" t="s">
        <v>86</v>
      </c>
      <c r="F9" s="241"/>
      <c r="G9" s="241"/>
      <c r="H9" s="241"/>
      <c r="J9" s="95"/>
      <c r="K9" s="96"/>
    </row>
    <row r="10" spans="2:11" s="6" customFormat="1" ht="15.75" customHeight="1">
      <c r="B10" s="23"/>
      <c r="C10" s="24"/>
      <c r="D10" s="19" t="s">
        <v>87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220" t="s">
        <v>88</v>
      </c>
      <c r="F11" s="212"/>
      <c r="G11" s="212"/>
      <c r="H11" s="21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97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97" t="s">
        <v>24</v>
      </c>
      <c r="J14" s="52" t="str">
        <f>'Rekapitulace stavby'!$AN$8</f>
        <v>17.03.2016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97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97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97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97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97" t="s">
        <v>29</v>
      </c>
      <c r="J22" s="17">
        <f>IF('Rekapitulace stavby'!$AN$16="","",'Rekapitulace stavby'!$AN$16)</f>
      </c>
      <c r="K22" s="27"/>
    </row>
    <row r="23" spans="2:11" s="6" customFormat="1" ht="18.75" customHeight="1">
      <c r="B23" s="23"/>
      <c r="C23" s="24"/>
      <c r="D23" s="24"/>
      <c r="E23" s="17" t="str">
        <f>IF('Rekapitulace stavby'!$E$17="","",'Rekapitulace stavby'!$E$17)</f>
        <v> </v>
      </c>
      <c r="F23" s="24"/>
      <c r="G23" s="24"/>
      <c r="H23" s="24"/>
      <c r="I23" s="97" t="s">
        <v>31</v>
      </c>
      <c r="J23" s="17">
        <f>IF('Rekapitulace stavby'!$AN$17="","",'Rekapitulace stavby'!$AN$17)</f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3" customFormat="1" ht="15.75" customHeight="1">
      <c r="B26" s="94"/>
      <c r="C26" s="95"/>
      <c r="D26" s="95"/>
      <c r="E26" s="208"/>
      <c r="F26" s="241"/>
      <c r="G26" s="241"/>
      <c r="H26" s="241"/>
      <c r="J26" s="95"/>
      <c r="K26" s="96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8"/>
    </row>
    <row r="29" spans="2:11" s="6" customFormat="1" ht="26.25" customHeight="1">
      <c r="B29" s="23"/>
      <c r="C29" s="24"/>
      <c r="D29" s="99" t="s">
        <v>38</v>
      </c>
      <c r="E29" s="24"/>
      <c r="F29" s="24"/>
      <c r="G29" s="24"/>
      <c r="H29" s="24"/>
      <c r="J29" s="67">
        <f>ROUND($J$89,2)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98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0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1">
        <f>ROUND(SUM($BE$89:$BE$372),2)</f>
        <v>0</v>
      </c>
      <c r="G32" s="24"/>
      <c r="H32" s="24"/>
      <c r="I32" s="102">
        <v>0.21</v>
      </c>
      <c r="J32" s="101">
        <f>ROUND(ROUND((SUM($BE$89:$BE$372)),2)*$I$32,2)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1">
        <f>ROUND(SUM($BF$89:$BF$372),2)</f>
        <v>0</v>
      </c>
      <c r="G33" s="24"/>
      <c r="H33" s="24"/>
      <c r="I33" s="102">
        <v>0.15</v>
      </c>
      <c r="J33" s="101">
        <f>ROUND(ROUND((SUM($BF$89:$BF$372)),2)*$I$33,2)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1">
        <f>ROUND(SUM($BG$89:$BG$372),2)</f>
        <v>0</v>
      </c>
      <c r="G34" s="24"/>
      <c r="H34" s="24"/>
      <c r="I34" s="102">
        <v>0.21</v>
      </c>
      <c r="J34" s="101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1">
        <f>ROUND(SUM($BH$89:$BH$372),2)</f>
        <v>0</v>
      </c>
      <c r="G35" s="24"/>
      <c r="H35" s="24"/>
      <c r="I35" s="102">
        <v>0.15</v>
      </c>
      <c r="J35" s="101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1">
        <f>ROUND(SUM($BI$89:$BI$372),2)</f>
        <v>0</v>
      </c>
      <c r="G36" s="24"/>
      <c r="H36" s="24"/>
      <c r="I36" s="102">
        <v>0</v>
      </c>
      <c r="J36" s="101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3" t="s">
        <v>49</v>
      </c>
      <c r="H38" s="35" t="s">
        <v>50</v>
      </c>
      <c r="I38" s="104"/>
      <c r="J38" s="36">
        <f>SUM($J$29:$J$36)</f>
        <v>0</v>
      </c>
      <c r="K38" s="105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6"/>
      <c r="J39" s="39"/>
      <c r="K39" s="40"/>
    </row>
    <row r="43" spans="2:11" s="6" customFormat="1" ht="7.5" customHeight="1">
      <c r="B43" s="107"/>
      <c r="C43" s="108"/>
      <c r="D43" s="108"/>
      <c r="E43" s="108"/>
      <c r="F43" s="108"/>
      <c r="G43" s="108"/>
      <c r="H43" s="108"/>
      <c r="I43" s="108"/>
      <c r="J43" s="108"/>
      <c r="K43" s="109"/>
    </row>
    <row r="44" spans="2:11" s="6" customFormat="1" ht="37.5" customHeight="1">
      <c r="B44" s="23"/>
      <c r="C44" s="12" t="s">
        <v>89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240" t="str">
        <f>$E$7</f>
        <v>Třebůvka, Linhartice - Mor. Třebová - 2.etapa - nánosy, opevnění</v>
      </c>
      <c r="F47" s="212"/>
      <c r="G47" s="212"/>
      <c r="H47" s="212"/>
      <c r="J47" s="24"/>
      <c r="K47" s="27"/>
    </row>
    <row r="48" spans="2:11" s="2" customFormat="1" ht="15.75" customHeight="1">
      <c r="B48" s="10"/>
      <c r="C48" s="19" t="s">
        <v>85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240" t="s">
        <v>86</v>
      </c>
      <c r="F49" s="212"/>
      <c r="G49" s="212"/>
      <c r="H49" s="212"/>
      <c r="J49" s="24"/>
      <c r="K49" s="27"/>
    </row>
    <row r="50" spans="2:11" s="6" customFormat="1" ht="15" customHeight="1">
      <c r="B50" s="23"/>
      <c r="C50" s="19" t="s">
        <v>87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220" t="str">
        <f>$E$11</f>
        <v>223299 - SO  1 - Odtěžení nánosů</v>
      </c>
      <c r="F51" s="212"/>
      <c r="G51" s="212"/>
      <c r="H51" s="21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Linhartice</v>
      </c>
      <c r="G53" s="24"/>
      <c r="H53" s="24"/>
      <c r="I53" s="97" t="s">
        <v>24</v>
      </c>
      <c r="J53" s="52" t="str">
        <f>IF($J$14="","",$J$14)</f>
        <v>17.03.2016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Povodí Moravy,s.p.</v>
      </c>
      <c r="G55" s="24"/>
      <c r="H55" s="24"/>
      <c r="I55" s="97" t="s">
        <v>34</v>
      </c>
      <c r="J55" s="17" t="str">
        <f>$E$23</f>
        <v> 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0" t="s">
        <v>90</v>
      </c>
      <c r="D58" s="32"/>
      <c r="E58" s="32"/>
      <c r="F58" s="32"/>
      <c r="G58" s="32"/>
      <c r="H58" s="32"/>
      <c r="I58" s="111"/>
      <c r="J58" s="112" t="s">
        <v>91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92</v>
      </c>
      <c r="D60" s="24"/>
      <c r="E60" s="24"/>
      <c r="F60" s="24"/>
      <c r="G60" s="24"/>
      <c r="H60" s="24"/>
      <c r="J60" s="67">
        <f>$J$89</f>
        <v>0</v>
      </c>
      <c r="K60" s="27"/>
      <c r="AU60" s="6" t="s">
        <v>93</v>
      </c>
    </row>
    <row r="61" spans="2:11" s="73" customFormat="1" ht="25.5" customHeight="1">
      <c r="B61" s="113"/>
      <c r="C61" s="114"/>
      <c r="D61" s="115" t="s">
        <v>94</v>
      </c>
      <c r="E61" s="115"/>
      <c r="F61" s="115"/>
      <c r="G61" s="115"/>
      <c r="H61" s="115"/>
      <c r="I61" s="116"/>
      <c r="J61" s="117">
        <f>$J$90</f>
        <v>0</v>
      </c>
      <c r="K61" s="118"/>
    </row>
    <row r="62" spans="2:11" s="83" customFormat="1" ht="21" customHeight="1">
      <c r="B62" s="119"/>
      <c r="C62" s="85"/>
      <c r="D62" s="120" t="s">
        <v>95</v>
      </c>
      <c r="E62" s="120"/>
      <c r="F62" s="120"/>
      <c r="G62" s="120"/>
      <c r="H62" s="120"/>
      <c r="I62" s="121"/>
      <c r="J62" s="122">
        <f>$J$91</f>
        <v>0</v>
      </c>
      <c r="K62" s="123"/>
    </row>
    <row r="63" spans="2:11" s="83" customFormat="1" ht="15.75" customHeight="1">
      <c r="B63" s="119"/>
      <c r="C63" s="85"/>
      <c r="D63" s="120" t="s">
        <v>96</v>
      </c>
      <c r="E63" s="120"/>
      <c r="F63" s="120"/>
      <c r="G63" s="120"/>
      <c r="H63" s="120"/>
      <c r="I63" s="121"/>
      <c r="J63" s="122">
        <f>$J$305</f>
        <v>0</v>
      </c>
      <c r="K63" s="123"/>
    </row>
    <row r="64" spans="2:11" s="83" customFormat="1" ht="21" customHeight="1">
      <c r="B64" s="119"/>
      <c r="C64" s="85"/>
      <c r="D64" s="120" t="s">
        <v>97</v>
      </c>
      <c r="E64" s="120"/>
      <c r="F64" s="120"/>
      <c r="G64" s="120"/>
      <c r="H64" s="120"/>
      <c r="I64" s="121"/>
      <c r="J64" s="122">
        <f>$J$314</f>
        <v>0</v>
      </c>
      <c r="K64" s="123"/>
    </row>
    <row r="65" spans="2:11" s="83" customFormat="1" ht="21" customHeight="1">
      <c r="B65" s="119"/>
      <c r="C65" s="85"/>
      <c r="D65" s="120" t="s">
        <v>98</v>
      </c>
      <c r="E65" s="120"/>
      <c r="F65" s="120"/>
      <c r="G65" s="120"/>
      <c r="H65" s="120"/>
      <c r="I65" s="121"/>
      <c r="J65" s="122">
        <f>$J$327</f>
        <v>0</v>
      </c>
      <c r="K65" s="123"/>
    </row>
    <row r="66" spans="2:11" s="73" customFormat="1" ht="25.5" customHeight="1">
      <c r="B66" s="113"/>
      <c r="C66" s="114"/>
      <c r="D66" s="115" t="s">
        <v>99</v>
      </c>
      <c r="E66" s="115"/>
      <c r="F66" s="115"/>
      <c r="G66" s="115"/>
      <c r="H66" s="115"/>
      <c r="I66" s="116"/>
      <c r="J66" s="117">
        <f>$J$335</f>
        <v>0</v>
      </c>
      <c r="K66" s="118"/>
    </row>
    <row r="67" spans="2:11" s="83" customFormat="1" ht="21" customHeight="1">
      <c r="B67" s="119"/>
      <c r="C67" s="85"/>
      <c r="D67" s="120" t="s">
        <v>100</v>
      </c>
      <c r="E67" s="120"/>
      <c r="F67" s="120"/>
      <c r="G67" s="120"/>
      <c r="H67" s="120"/>
      <c r="I67" s="121"/>
      <c r="J67" s="122">
        <f>$J$336</f>
        <v>0</v>
      </c>
      <c r="K67" s="123"/>
    </row>
    <row r="68" spans="2:11" s="6" customFormat="1" ht="22.5" customHeight="1">
      <c r="B68" s="23"/>
      <c r="C68" s="24"/>
      <c r="D68" s="24"/>
      <c r="E68" s="24"/>
      <c r="F68" s="24"/>
      <c r="G68" s="24"/>
      <c r="H68" s="24"/>
      <c r="J68" s="24"/>
      <c r="K68" s="27"/>
    </row>
    <row r="69" spans="2:11" s="6" customFormat="1" ht="7.5" customHeight="1">
      <c r="B69" s="38"/>
      <c r="C69" s="39"/>
      <c r="D69" s="39"/>
      <c r="E69" s="39"/>
      <c r="F69" s="39"/>
      <c r="G69" s="39"/>
      <c r="H69" s="39"/>
      <c r="I69" s="106"/>
      <c r="J69" s="39"/>
      <c r="K69" s="40"/>
    </row>
    <row r="73" spans="2:12" s="6" customFormat="1" ht="7.5" customHeight="1">
      <c r="B73" s="41"/>
      <c r="C73" s="42"/>
      <c r="D73" s="42"/>
      <c r="E73" s="42"/>
      <c r="F73" s="42"/>
      <c r="G73" s="42"/>
      <c r="H73" s="42"/>
      <c r="I73" s="108"/>
      <c r="J73" s="42"/>
      <c r="K73" s="42"/>
      <c r="L73" s="43"/>
    </row>
    <row r="74" spans="2:12" s="6" customFormat="1" ht="37.5" customHeight="1">
      <c r="B74" s="23"/>
      <c r="C74" s="12" t="s">
        <v>101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" customHeight="1">
      <c r="B76" s="23"/>
      <c r="C76" s="19" t="s">
        <v>16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6.5" customHeight="1">
      <c r="B77" s="23"/>
      <c r="C77" s="24"/>
      <c r="D77" s="24"/>
      <c r="E77" s="240" t="str">
        <f>$E$7</f>
        <v>Třebůvka, Linhartice - Mor. Třebová - 2.etapa - nánosy, opevnění</v>
      </c>
      <c r="F77" s="212"/>
      <c r="G77" s="212"/>
      <c r="H77" s="212"/>
      <c r="J77" s="24"/>
      <c r="K77" s="24"/>
      <c r="L77" s="43"/>
    </row>
    <row r="78" spans="2:12" s="2" customFormat="1" ht="15.75" customHeight="1">
      <c r="B78" s="10"/>
      <c r="C78" s="19" t="s">
        <v>85</v>
      </c>
      <c r="D78" s="11"/>
      <c r="E78" s="11"/>
      <c r="F78" s="11"/>
      <c r="G78" s="11"/>
      <c r="H78" s="11"/>
      <c r="J78" s="11"/>
      <c r="K78" s="11"/>
      <c r="L78" s="124"/>
    </row>
    <row r="79" spans="2:12" s="6" customFormat="1" ht="16.5" customHeight="1">
      <c r="B79" s="23"/>
      <c r="C79" s="24"/>
      <c r="D79" s="24"/>
      <c r="E79" s="240" t="s">
        <v>86</v>
      </c>
      <c r="F79" s="212"/>
      <c r="G79" s="212"/>
      <c r="H79" s="212"/>
      <c r="J79" s="24"/>
      <c r="K79" s="24"/>
      <c r="L79" s="43"/>
    </row>
    <row r="80" spans="2:12" s="6" customFormat="1" ht="15" customHeight="1">
      <c r="B80" s="23"/>
      <c r="C80" s="19" t="s">
        <v>87</v>
      </c>
      <c r="D80" s="24"/>
      <c r="E80" s="24"/>
      <c r="F80" s="24"/>
      <c r="G80" s="24"/>
      <c r="H80" s="24"/>
      <c r="J80" s="24"/>
      <c r="K80" s="24"/>
      <c r="L80" s="43"/>
    </row>
    <row r="81" spans="2:12" s="6" customFormat="1" ht="19.5" customHeight="1">
      <c r="B81" s="23"/>
      <c r="C81" s="24"/>
      <c r="D81" s="24"/>
      <c r="E81" s="220" t="str">
        <f>$E$11</f>
        <v>223299 - SO  1 - Odtěžení nánosů</v>
      </c>
      <c r="F81" s="212"/>
      <c r="G81" s="212"/>
      <c r="H81" s="212"/>
      <c r="J81" s="24"/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8.75" customHeight="1">
      <c r="B83" s="23"/>
      <c r="C83" s="19" t="s">
        <v>22</v>
      </c>
      <c r="D83" s="24"/>
      <c r="E83" s="24"/>
      <c r="F83" s="17" t="str">
        <f>$F$14</f>
        <v>Linhartice</v>
      </c>
      <c r="G83" s="24"/>
      <c r="H83" s="24"/>
      <c r="I83" s="97" t="s">
        <v>24</v>
      </c>
      <c r="J83" s="52" t="str">
        <f>IF($J$14="","",$J$14)</f>
        <v>17.03.2016</v>
      </c>
      <c r="K83" s="24"/>
      <c r="L83" s="43"/>
    </row>
    <row r="84" spans="2:12" s="6" customFormat="1" ht="7.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12" s="6" customFormat="1" ht="15.75" customHeight="1">
      <c r="B85" s="23"/>
      <c r="C85" s="19" t="s">
        <v>28</v>
      </c>
      <c r="D85" s="24"/>
      <c r="E85" s="24"/>
      <c r="F85" s="17" t="str">
        <f>$E$17</f>
        <v>Povodí Moravy,s.p.</v>
      </c>
      <c r="G85" s="24"/>
      <c r="H85" s="24"/>
      <c r="I85" s="97" t="s">
        <v>34</v>
      </c>
      <c r="J85" s="17" t="str">
        <f>$E$23</f>
        <v> </v>
      </c>
      <c r="K85" s="24"/>
      <c r="L85" s="43"/>
    </row>
    <row r="86" spans="2:12" s="6" customFormat="1" ht="15" customHeight="1">
      <c r="B86" s="23"/>
      <c r="C86" s="19" t="s">
        <v>32</v>
      </c>
      <c r="D86" s="24"/>
      <c r="E86" s="24"/>
      <c r="F86" s="17">
        <f>IF($E$20="","",$E$20)</f>
      </c>
      <c r="G86" s="24"/>
      <c r="H86" s="24"/>
      <c r="J86" s="24"/>
      <c r="K86" s="24"/>
      <c r="L86" s="43"/>
    </row>
    <row r="87" spans="2:12" s="6" customFormat="1" ht="11.2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20" s="125" customFormat="1" ht="30" customHeight="1">
      <c r="B88" s="126"/>
      <c r="C88" s="127" t="s">
        <v>102</v>
      </c>
      <c r="D88" s="128" t="s">
        <v>57</v>
      </c>
      <c r="E88" s="128" t="s">
        <v>53</v>
      </c>
      <c r="F88" s="128" t="s">
        <v>103</v>
      </c>
      <c r="G88" s="128" t="s">
        <v>104</v>
      </c>
      <c r="H88" s="128" t="s">
        <v>105</v>
      </c>
      <c r="I88" s="129" t="s">
        <v>106</v>
      </c>
      <c r="J88" s="128" t="s">
        <v>107</v>
      </c>
      <c r="K88" s="130" t="s">
        <v>108</v>
      </c>
      <c r="L88" s="131"/>
      <c r="M88" s="59" t="s">
        <v>109</v>
      </c>
      <c r="N88" s="60" t="s">
        <v>42</v>
      </c>
      <c r="O88" s="60" t="s">
        <v>110</v>
      </c>
      <c r="P88" s="60" t="s">
        <v>111</v>
      </c>
      <c r="Q88" s="60" t="s">
        <v>112</v>
      </c>
      <c r="R88" s="60" t="s">
        <v>113</v>
      </c>
      <c r="S88" s="60" t="s">
        <v>114</v>
      </c>
      <c r="T88" s="61" t="s">
        <v>115</v>
      </c>
    </row>
    <row r="89" spans="2:63" s="6" customFormat="1" ht="30" customHeight="1">
      <c r="B89" s="23"/>
      <c r="C89" s="66" t="s">
        <v>92</v>
      </c>
      <c r="D89" s="24"/>
      <c r="E89" s="24"/>
      <c r="F89" s="24"/>
      <c r="G89" s="24"/>
      <c r="H89" s="24"/>
      <c r="J89" s="132">
        <f>$BK$89</f>
        <v>0</v>
      </c>
      <c r="K89" s="24"/>
      <c r="L89" s="43"/>
      <c r="M89" s="63"/>
      <c r="N89" s="64"/>
      <c r="O89" s="64"/>
      <c r="P89" s="133">
        <f>$P$90+$P$335</f>
        <v>0</v>
      </c>
      <c r="Q89" s="64"/>
      <c r="R89" s="133">
        <f>$R$90+$R$335</f>
        <v>74.73308660000001</v>
      </c>
      <c r="S89" s="64"/>
      <c r="T89" s="134">
        <f>$T$90+$T$335</f>
        <v>0</v>
      </c>
      <c r="AT89" s="6" t="s">
        <v>71</v>
      </c>
      <c r="AU89" s="6" t="s">
        <v>93</v>
      </c>
      <c r="BK89" s="135">
        <f>$BK$90+$BK$335</f>
        <v>0</v>
      </c>
    </row>
    <row r="90" spans="2:63" s="136" customFormat="1" ht="37.5" customHeight="1">
      <c r="B90" s="137"/>
      <c r="C90" s="138"/>
      <c r="D90" s="138" t="s">
        <v>71</v>
      </c>
      <c r="E90" s="139" t="s">
        <v>116</v>
      </c>
      <c r="F90" s="139" t="s">
        <v>117</v>
      </c>
      <c r="G90" s="138"/>
      <c r="H90" s="138"/>
      <c r="J90" s="140">
        <f>$BK$90</f>
        <v>0</v>
      </c>
      <c r="K90" s="138"/>
      <c r="L90" s="141"/>
      <c r="M90" s="142"/>
      <c r="N90" s="138"/>
      <c r="O90" s="138"/>
      <c r="P90" s="143">
        <f>$P$91+$P$314+$P$327</f>
        <v>0</v>
      </c>
      <c r="Q90" s="138"/>
      <c r="R90" s="143">
        <f>$R$91+$R$314+$R$327</f>
        <v>74.73308660000001</v>
      </c>
      <c r="S90" s="138"/>
      <c r="T90" s="144">
        <f>$T$91+$T$314+$T$327</f>
        <v>0</v>
      </c>
      <c r="AR90" s="145" t="s">
        <v>21</v>
      </c>
      <c r="AT90" s="145" t="s">
        <v>71</v>
      </c>
      <c r="AU90" s="145" t="s">
        <v>72</v>
      </c>
      <c r="AY90" s="145" t="s">
        <v>118</v>
      </c>
      <c r="BK90" s="146">
        <f>$BK$91+$BK$314+$BK$327</f>
        <v>0</v>
      </c>
    </row>
    <row r="91" spans="2:63" s="136" customFormat="1" ht="21" customHeight="1">
      <c r="B91" s="137"/>
      <c r="C91" s="138"/>
      <c r="D91" s="138" t="s">
        <v>71</v>
      </c>
      <c r="E91" s="147" t="s">
        <v>21</v>
      </c>
      <c r="F91" s="147" t="s">
        <v>119</v>
      </c>
      <c r="G91" s="138"/>
      <c r="H91" s="138"/>
      <c r="J91" s="148">
        <f>$BK$91</f>
        <v>0</v>
      </c>
      <c r="K91" s="138"/>
      <c r="L91" s="141"/>
      <c r="M91" s="142"/>
      <c r="N91" s="138"/>
      <c r="O91" s="138"/>
      <c r="P91" s="143">
        <f>$P$92+SUM($P$93:$P$305)</f>
        <v>0</v>
      </c>
      <c r="Q91" s="138"/>
      <c r="R91" s="143">
        <f>$R$92+SUM($R$93:$R$305)</f>
        <v>1.6125506</v>
      </c>
      <c r="S91" s="138"/>
      <c r="T91" s="144">
        <f>$T$92+SUM($T$93:$T$305)</f>
        <v>0</v>
      </c>
      <c r="AR91" s="145" t="s">
        <v>21</v>
      </c>
      <c r="AT91" s="145" t="s">
        <v>71</v>
      </c>
      <c r="AU91" s="145" t="s">
        <v>21</v>
      </c>
      <c r="AY91" s="145" t="s">
        <v>118</v>
      </c>
      <c r="BK91" s="146">
        <f>$BK$92+SUM($BK$93:$BK$305)</f>
        <v>0</v>
      </c>
    </row>
    <row r="92" spans="2:65" s="6" customFormat="1" ht="15.75" customHeight="1">
      <c r="B92" s="23"/>
      <c r="C92" s="149" t="s">
        <v>21</v>
      </c>
      <c r="D92" s="149" t="s">
        <v>120</v>
      </c>
      <c r="E92" s="150" t="s">
        <v>121</v>
      </c>
      <c r="F92" s="151" t="s">
        <v>122</v>
      </c>
      <c r="G92" s="152" t="s">
        <v>123</v>
      </c>
      <c r="H92" s="153">
        <v>30</v>
      </c>
      <c r="I92" s="154"/>
      <c r="J92" s="155">
        <f>ROUND($I$92*$H$92,2)</f>
        <v>0</v>
      </c>
      <c r="K92" s="151" t="s">
        <v>124</v>
      </c>
      <c r="L92" s="43"/>
      <c r="M92" s="156"/>
      <c r="N92" s="157" t="s">
        <v>43</v>
      </c>
      <c r="O92" s="24"/>
      <c r="P92" s="158">
        <f>$O$92*$H$92</f>
        <v>0</v>
      </c>
      <c r="Q92" s="158">
        <v>0</v>
      </c>
      <c r="R92" s="158">
        <f>$Q$92*$H$92</f>
        <v>0</v>
      </c>
      <c r="S92" s="158">
        <v>0</v>
      </c>
      <c r="T92" s="159">
        <f>$S$92*$H$92</f>
        <v>0</v>
      </c>
      <c r="AR92" s="93" t="s">
        <v>125</v>
      </c>
      <c r="AT92" s="93" t="s">
        <v>120</v>
      </c>
      <c r="AU92" s="93" t="s">
        <v>79</v>
      </c>
      <c r="AY92" s="6" t="s">
        <v>118</v>
      </c>
      <c r="BE92" s="160">
        <f>IF($N$92="základní",$J$92,0)</f>
        <v>0</v>
      </c>
      <c r="BF92" s="160">
        <f>IF($N$92="snížená",$J$92,0)</f>
        <v>0</v>
      </c>
      <c r="BG92" s="160">
        <f>IF($N$92="zákl. přenesená",$J$92,0)</f>
        <v>0</v>
      </c>
      <c r="BH92" s="160">
        <f>IF($N$92="sníž. přenesená",$J$92,0)</f>
        <v>0</v>
      </c>
      <c r="BI92" s="160">
        <f>IF($N$92="nulová",$J$92,0)</f>
        <v>0</v>
      </c>
      <c r="BJ92" s="93" t="s">
        <v>21</v>
      </c>
      <c r="BK92" s="160">
        <f>ROUND($I$92*$H$92,2)</f>
        <v>0</v>
      </c>
      <c r="BL92" s="93" t="s">
        <v>125</v>
      </c>
      <c r="BM92" s="93" t="s">
        <v>126</v>
      </c>
    </row>
    <row r="93" spans="2:47" s="6" customFormat="1" ht="27" customHeight="1">
      <c r="B93" s="23"/>
      <c r="C93" s="24"/>
      <c r="D93" s="161" t="s">
        <v>127</v>
      </c>
      <c r="E93" s="24"/>
      <c r="F93" s="162" t="s">
        <v>128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127</v>
      </c>
      <c r="AU93" s="6" t="s">
        <v>79</v>
      </c>
    </row>
    <row r="94" spans="2:51" s="6" customFormat="1" ht="15.75" customHeight="1">
      <c r="B94" s="163"/>
      <c r="C94" s="164"/>
      <c r="D94" s="165" t="s">
        <v>129</v>
      </c>
      <c r="E94" s="164"/>
      <c r="F94" s="166" t="s">
        <v>130</v>
      </c>
      <c r="G94" s="164"/>
      <c r="H94" s="167">
        <v>30</v>
      </c>
      <c r="J94" s="164"/>
      <c r="K94" s="164"/>
      <c r="L94" s="168"/>
      <c r="M94" s="169"/>
      <c r="N94" s="164"/>
      <c r="O94" s="164"/>
      <c r="P94" s="164"/>
      <c r="Q94" s="164"/>
      <c r="R94" s="164"/>
      <c r="S94" s="164"/>
      <c r="T94" s="170"/>
      <c r="AT94" s="171" t="s">
        <v>129</v>
      </c>
      <c r="AU94" s="171" t="s">
        <v>79</v>
      </c>
      <c r="AV94" s="171" t="s">
        <v>79</v>
      </c>
      <c r="AW94" s="171" t="s">
        <v>93</v>
      </c>
      <c r="AX94" s="171" t="s">
        <v>21</v>
      </c>
      <c r="AY94" s="171" t="s">
        <v>118</v>
      </c>
    </row>
    <row r="95" spans="2:65" s="6" customFormat="1" ht="15.75" customHeight="1">
      <c r="B95" s="23"/>
      <c r="C95" s="149" t="s">
        <v>79</v>
      </c>
      <c r="D95" s="149" t="s">
        <v>120</v>
      </c>
      <c r="E95" s="150" t="s">
        <v>131</v>
      </c>
      <c r="F95" s="151" t="s">
        <v>132</v>
      </c>
      <c r="G95" s="152" t="s">
        <v>123</v>
      </c>
      <c r="H95" s="153">
        <v>185.8</v>
      </c>
      <c r="I95" s="154"/>
      <c r="J95" s="155">
        <f>ROUND($I$95*$H$95,2)</f>
        <v>0</v>
      </c>
      <c r="K95" s="151" t="s">
        <v>124</v>
      </c>
      <c r="L95" s="43"/>
      <c r="M95" s="156"/>
      <c r="N95" s="157" t="s">
        <v>43</v>
      </c>
      <c r="O95" s="24"/>
      <c r="P95" s="158">
        <f>$O$95*$H$95</f>
        <v>0</v>
      </c>
      <c r="Q95" s="158">
        <v>0</v>
      </c>
      <c r="R95" s="158">
        <f>$Q$95*$H$95</f>
        <v>0</v>
      </c>
      <c r="S95" s="158">
        <v>0</v>
      </c>
      <c r="T95" s="159">
        <f>$S$95*$H$95</f>
        <v>0</v>
      </c>
      <c r="AR95" s="93" t="s">
        <v>125</v>
      </c>
      <c r="AT95" s="93" t="s">
        <v>120</v>
      </c>
      <c r="AU95" s="93" t="s">
        <v>79</v>
      </c>
      <c r="AY95" s="6" t="s">
        <v>118</v>
      </c>
      <c r="BE95" s="160">
        <f>IF($N$95="základní",$J$95,0)</f>
        <v>0</v>
      </c>
      <c r="BF95" s="160">
        <f>IF($N$95="snížená",$J$95,0)</f>
        <v>0</v>
      </c>
      <c r="BG95" s="160">
        <f>IF($N$95="zákl. přenesená",$J$95,0)</f>
        <v>0</v>
      </c>
      <c r="BH95" s="160">
        <f>IF($N$95="sníž. přenesená",$J$95,0)</f>
        <v>0</v>
      </c>
      <c r="BI95" s="160">
        <f>IF($N$95="nulová",$J$95,0)</f>
        <v>0</v>
      </c>
      <c r="BJ95" s="93" t="s">
        <v>21</v>
      </c>
      <c r="BK95" s="160">
        <f>ROUND($I$95*$H$95,2)</f>
        <v>0</v>
      </c>
      <c r="BL95" s="93" t="s">
        <v>125</v>
      </c>
      <c r="BM95" s="93" t="s">
        <v>133</v>
      </c>
    </row>
    <row r="96" spans="2:47" s="6" customFormat="1" ht="16.5" customHeight="1">
      <c r="B96" s="23"/>
      <c r="C96" s="24"/>
      <c r="D96" s="161" t="s">
        <v>127</v>
      </c>
      <c r="E96" s="24"/>
      <c r="F96" s="162" t="s">
        <v>134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127</v>
      </c>
      <c r="AU96" s="6" t="s">
        <v>79</v>
      </c>
    </row>
    <row r="97" spans="2:51" s="6" customFormat="1" ht="15.75" customHeight="1">
      <c r="B97" s="172"/>
      <c r="C97" s="173"/>
      <c r="D97" s="165" t="s">
        <v>129</v>
      </c>
      <c r="E97" s="173"/>
      <c r="F97" s="174" t="s">
        <v>135</v>
      </c>
      <c r="G97" s="173"/>
      <c r="H97" s="173"/>
      <c r="J97" s="173"/>
      <c r="K97" s="173"/>
      <c r="L97" s="175"/>
      <c r="M97" s="176"/>
      <c r="N97" s="173"/>
      <c r="O97" s="173"/>
      <c r="P97" s="173"/>
      <c r="Q97" s="173"/>
      <c r="R97" s="173"/>
      <c r="S97" s="173"/>
      <c r="T97" s="177"/>
      <c r="AT97" s="178" t="s">
        <v>129</v>
      </c>
      <c r="AU97" s="178" t="s">
        <v>79</v>
      </c>
      <c r="AV97" s="178" t="s">
        <v>21</v>
      </c>
      <c r="AW97" s="178" t="s">
        <v>93</v>
      </c>
      <c r="AX97" s="178" t="s">
        <v>72</v>
      </c>
      <c r="AY97" s="178" t="s">
        <v>118</v>
      </c>
    </row>
    <row r="98" spans="2:51" s="6" customFormat="1" ht="15.75" customHeight="1">
      <c r="B98" s="163"/>
      <c r="C98" s="164"/>
      <c r="D98" s="165" t="s">
        <v>129</v>
      </c>
      <c r="E98" s="164"/>
      <c r="F98" s="166" t="s">
        <v>136</v>
      </c>
      <c r="G98" s="164"/>
      <c r="H98" s="167">
        <v>185.8</v>
      </c>
      <c r="J98" s="164"/>
      <c r="K98" s="164"/>
      <c r="L98" s="168"/>
      <c r="M98" s="169"/>
      <c r="N98" s="164"/>
      <c r="O98" s="164"/>
      <c r="P98" s="164"/>
      <c r="Q98" s="164"/>
      <c r="R98" s="164"/>
      <c r="S98" s="164"/>
      <c r="T98" s="170"/>
      <c r="AT98" s="171" t="s">
        <v>129</v>
      </c>
      <c r="AU98" s="171" t="s">
        <v>79</v>
      </c>
      <c r="AV98" s="171" t="s">
        <v>79</v>
      </c>
      <c r="AW98" s="171" t="s">
        <v>93</v>
      </c>
      <c r="AX98" s="171" t="s">
        <v>21</v>
      </c>
      <c r="AY98" s="171" t="s">
        <v>118</v>
      </c>
    </row>
    <row r="99" spans="2:65" s="6" customFormat="1" ht="15.75" customHeight="1">
      <c r="B99" s="23"/>
      <c r="C99" s="149" t="s">
        <v>137</v>
      </c>
      <c r="D99" s="149" t="s">
        <v>120</v>
      </c>
      <c r="E99" s="150" t="s">
        <v>138</v>
      </c>
      <c r="F99" s="151" t="s">
        <v>139</v>
      </c>
      <c r="G99" s="152" t="s">
        <v>140</v>
      </c>
      <c r="H99" s="153">
        <v>11.475</v>
      </c>
      <c r="I99" s="154"/>
      <c r="J99" s="155">
        <f>ROUND($I$99*$H$99,2)</f>
        <v>0</v>
      </c>
      <c r="K99" s="151" t="s">
        <v>124</v>
      </c>
      <c r="L99" s="43"/>
      <c r="M99" s="156"/>
      <c r="N99" s="157" t="s">
        <v>43</v>
      </c>
      <c r="O99" s="24"/>
      <c r="P99" s="158">
        <f>$O$99*$H$99</f>
        <v>0</v>
      </c>
      <c r="Q99" s="158">
        <v>0</v>
      </c>
      <c r="R99" s="158">
        <f>$Q$99*$H$99</f>
        <v>0</v>
      </c>
      <c r="S99" s="158">
        <v>0</v>
      </c>
      <c r="T99" s="159">
        <f>$S$99*$H$99</f>
        <v>0</v>
      </c>
      <c r="AR99" s="93" t="s">
        <v>125</v>
      </c>
      <c r="AT99" s="93" t="s">
        <v>120</v>
      </c>
      <c r="AU99" s="93" t="s">
        <v>79</v>
      </c>
      <c r="AY99" s="6" t="s">
        <v>118</v>
      </c>
      <c r="BE99" s="160">
        <f>IF($N$99="základní",$J$99,0)</f>
        <v>0</v>
      </c>
      <c r="BF99" s="160">
        <f>IF($N$99="snížená",$J$99,0)</f>
        <v>0</v>
      </c>
      <c r="BG99" s="160">
        <f>IF($N$99="zákl. přenesená",$J$99,0)</f>
        <v>0</v>
      </c>
      <c r="BH99" s="160">
        <f>IF($N$99="sníž. přenesená",$J$99,0)</f>
        <v>0</v>
      </c>
      <c r="BI99" s="160">
        <f>IF($N$99="nulová",$J$99,0)</f>
        <v>0</v>
      </c>
      <c r="BJ99" s="93" t="s">
        <v>21</v>
      </c>
      <c r="BK99" s="160">
        <f>ROUND($I$99*$H$99,2)</f>
        <v>0</v>
      </c>
      <c r="BL99" s="93" t="s">
        <v>125</v>
      </c>
      <c r="BM99" s="93" t="s">
        <v>141</v>
      </c>
    </row>
    <row r="100" spans="2:47" s="6" customFormat="1" ht="27" customHeight="1">
      <c r="B100" s="23"/>
      <c r="C100" s="24"/>
      <c r="D100" s="161" t="s">
        <v>127</v>
      </c>
      <c r="E100" s="24"/>
      <c r="F100" s="162" t="s">
        <v>142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127</v>
      </c>
      <c r="AU100" s="6" t="s">
        <v>79</v>
      </c>
    </row>
    <row r="101" spans="2:51" s="6" customFormat="1" ht="15.75" customHeight="1">
      <c r="B101" s="172"/>
      <c r="C101" s="173"/>
      <c r="D101" s="165" t="s">
        <v>129</v>
      </c>
      <c r="E101" s="173"/>
      <c r="F101" s="174" t="s">
        <v>143</v>
      </c>
      <c r="G101" s="173"/>
      <c r="H101" s="173"/>
      <c r="J101" s="173"/>
      <c r="K101" s="173"/>
      <c r="L101" s="175"/>
      <c r="M101" s="176"/>
      <c r="N101" s="173"/>
      <c r="O101" s="173"/>
      <c r="P101" s="173"/>
      <c r="Q101" s="173"/>
      <c r="R101" s="173"/>
      <c r="S101" s="173"/>
      <c r="T101" s="177"/>
      <c r="AT101" s="178" t="s">
        <v>129</v>
      </c>
      <c r="AU101" s="178" t="s">
        <v>79</v>
      </c>
      <c r="AV101" s="178" t="s">
        <v>21</v>
      </c>
      <c r="AW101" s="178" t="s">
        <v>93</v>
      </c>
      <c r="AX101" s="178" t="s">
        <v>72</v>
      </c>
      <c r="AY101" s="178" t="s">
        <v>118</v>
      </c>
    </row>
    <row r="102" spans="2:51" s="6" customFormat="1" ht="15.75" customHeight="1">
      <c r="B102" s="163"/>
      <c r="C102" s="164"/>
      <c r="D102" s="165" t="s">
        <v>129</v>
      </c>
      <c r="E102" s="164"/>
      <c r="F102" s="166" t="s">
        <v>144</v>
      </c>
      <c r="G102" s="164"/>
      <c r="H102" s="167">
        <v>11.475</v>
      </c>
      <c r="J102" s="164"/>
      <c r="K102" s="164"/>
      <c r="L102" s="168"/>
      <c r="M102" s="169"/>
      <c r="N102" s="164"/>
      <c r="O102" s="164"/>
      <c r="P102" s="164"/>
      <c r="Q102" s="164"/>
      <c r="R102" s="164"/>
      <c r="S102" s="164"/>
      <c r="T102" s="170"/>
      <c r="AT102" s="171" t="s">
        <v>129</v>
      </c>
      <c r="AU102" s="171" t="s">
        <v>79</v>
      </c>
      <c r="AV102" s="171" t="s">
        <v>79</v>
      </c>
      <c r="AW102" s="171" t="s">
        <v>93</v>
      </c>
      <c r="AX102" s="171" t="s">
        <v>21</v>
      </c>
      <c r="AY102" s="171" t="s">
        <v>118</v>
      </c>
    </row>
    <row r="103" spans="2:65" s="6" customFormat="1" ht="15.75" customHeight="1">
      <c r="B103" s="23"/>
      <c r="C103" s="149" t="s">
        <v>125</v>
      </c>
      <c r="D103" s="149" t="s">
        <v>120</v>
      </c>
      <c r="E103" s="150" t="s">
        <v>145</v>
      </c>
      <c r="F103" s="151" t="s">
        <v>146</v>
      </c>
      <c r="G103" s="152" t="s">
        <v>140</v>
      </c>
      <c r="H103" s="153">
        <v>6204.975</v>
      </c>
      <c r="I103" s="154"/>
      <c r="J103" s="155">
        <f>ROUND($I$103*$H$103,2)</f>
        <v>0</v>
      </c>
      <c r="K103" s="151" t="s">
        <v>124</v>
      </c>
      <c r="L103" s="43"/>
      <c r="M103" s="156"/>
      <c r="N103" s="157" t="s">
        <v>43</v>
      </c>
      <c r="O103" s="24"/>
      <c r="P103" s="158">
        <f>$O$103*$H$103</f>
        <v>0</v>
      </c>
      <c r="Q103" s="158">
        <v>0</v>
      </c>
      <c r="R103" s="158">
        <f>$Q$103*$H$103</f>
        <v>0</v>
      </c>
      <c r="S103" s="158">
        <v>0</v>
      </c>
      <c r="T103" s="159">
        <f>$S$103*$H$103</f>
        <v>0</v>
      </c>
      <c r="AR103" s="93" t="s">
        <v>125</v>
      </c>
      <c r="AT103" s="93" t="s">
        <v>120</v>
      </c>
      <c r="AU103" s="93" t="s">
        <v>79</v>
      </c>
      <c r="AY103" s="6" t="s">
        <v>118</v>
      </c>
      <c r="BE103" s="160">
        <f>IF($N$103="základní",$J$103,0)</f>
        <v>0</v>
      </c>
      <c r="BF103" s="160">
        <f>IF($N$103="snížená",$J$103,0)</f>
        <v>0</v>
      </c>
      <c r="BG103" s="160">
        <f>IF($N$103="zákl. přenesená",$J$103,0)</f>
        <v>0</v>
      </c>
      <c r="BH103" s="160">
        <f>IF($N$103="sníž. přenesená",$J$103,0)</f>
        <v>0</v>
      </c>
      <c r="BI103" s="160">
        <f>IF($N$103="nulová",$J$103,0)</f>
        <v>0</v>
      </c>
      <c r="BJ103" s="93" t="s">
        <v>21</v>
      </c>
      <c r="BK103" s="160">
        <f>ROUND($I$103*$H$103,2)</f>
        <v>0</v>
      </c>
      <c r="BL103" s="93" t="s">
        <v>125</v>
      </c>
      <c r="BM103" s="93" t="s">
        <v>147</v>
      </c>
    </row>
    <row r="104" spans="2:47" s="6" customFormat="1" ht="27" customHeight="1">
      <c r="B104" s="23"/>
      <c r="C104" s="24"/>
      <c r="D104" s="161" t="s">
        <v>127</v>
      </c>
      <c r="E104" s="24"/>
      <c r="F104" s="162" t="s">
        <v>148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127</v>
      </c>
      <c r="AU104" s="6" t="s">
        <v>79</v>
      </c>
    </row>
    <row r="105" spans="2:51" s="6" customFormat="1" ht="15.75" customHeight="1">
      <c r="B105" s="172"/>
      <c r="C105" s="173"/>
      <c r="D105" s="165" t="s">
        <v>129</v>
      </c>
      <c r="E105" s="173"/>
      <c r="F105" s="174" t="s">
        <v>149</v>
      </c>
      <c r="G105" s="173"/>
      <c r="H105" s="173"/>
      <c r="J105" s="173"/>
      <c r="K105" s="173"/>
      <c r="L105" s="175"/>
      <c r="M105" s="176"/>
      <c r="N105" s="173"/>
      <c r="O105" s="173"/>
      <c r="P105" s="173"/>
      <c r="Q105" s="173"/>
      <c r="R105" s="173"/>
      <c r="S105" s="173"/>
      <c r="T105" s="177"/>
      <c r="AT105" s="178" t="s">
        <v>129</v>
      </c>
      <c r="AU105" s="178" t="s">
        <v>79</v>
      </c>
      <c r="AV105" s="178" t="s">
        <v>21</v>
      </c>
      <c r="AW105" s="178" t="s">
        <v>93</v>
      </c>
      <c r="AX105" s="178" t="s">
        <v>72</v>
      </c>
      <c r="AY105" s="178" t="s">
        <v>118</v>
      </c>
    </row>
    <row r="106" spans="2:51" s="6" customFormat="1" ht="15.75" customHeight="1">
      <c r="B106" s="163"/>
      <c r="C106" s="164"/>
      <c r="D106" s="165" t="s">
        <v>129</v>
      </c>
      <c r="E106" s="164"/>
      <c r="F106" s="166" t="s">
        <v>150</v>
      </c>
      <c r="G106" s="164"/>
      <c r="H106" s="167">
        <v>7.305</v>
      </c>
      <c r="J106" s="164"/>
      <c r="K106" s="164"/>
      <c r="L106" s="168"/>
      <c r="M106" s="169"/>
      <c r="N106" s="164"/>
      <c r="O106" s="164"/>
      <c r="P106" s="164"/>
      <c r="Q106" s="164"/>
      <c r="R106" s="164"/>
      <c r="S106" s="164"/>
      <c r="T106" s="170"/>
      <c r="AT106" s="171" t="s">
        <v>129</v>
      </c>
      <c r="AU106" s="171" t="s">
        <v>79</v>
      </c>
      <c r="AV106" s="171" t="s">
        <v>79</v>
      </c>
      <c r="AW106" s="171" t="s">
        <v>93</v>
      </c>
      <c r="AX106" s="171" t="s">
        <v>72</v>
      </c>
      <c r="AY106" s="171" t="s">
        <v>118</v>
      </c>
    </row>
    <row r="107" spans="2:51" s="6" customFormat="1" ht="15.75" customHeight="1">
      <c r="B107" s="163"/>
      <c r="C107" s="164"/>
      <c r="D107" s="165" t="s">
        <v>129</v>
      </c>
      <c r="E107" s="164"/>
      <c r="F107" s="166" t="s">
        <v>151</v>
      </c>
      <c r="G107" s="164"/>
      <c r="H107" s="167">
        <v>84.065</v>
      </c>
      <c r="J107" s="164"/>
      <c r="K107" s="164"/>
      <c r="L107" s="168"/>
      <c r="M107" s="169"/>
      <c r="N107" s="164"/>
      <c r="O107" s="164"/>
      <c r="P107" s="164"/>
      <c r="Q107" s="164"/>
      <c r="R107" s="164"/>
      <c r="S107" s="164"/>
      <c r="T107" s="170"/>
      <c r="AT107" s="171" t="s">
        <v>129</v>
      </c>
      <c r="AU107" s="171" t="s">
        <v>79</v>
      </c>
      <c r="AV107" s="171" t="s">
        <v>79</v>
      </c>
      <c r="AW107" s="171" t="s">
        <v>93</v>
      </c>
      <c r="AX107" s="171" t="s">
        <v>72</v>
      </c>
      <c r="AY107" s="171" t="s">
        <v>118</v>
      </c>
    </row>
    <row r="108" spans="2:51" s="6" customFormat="1" ht="15.75" customHeight="1">
      <c r="B108" s="163"/>
      <c r="C108" s="164"/>
      <c r="D108" s="165" t="s">
        <v>129</v>
      </c>
      <c r="E108" s="164"/>
      <c r="F108" s="166" t="s">
        <v>152</v>
      </c>
      <c r="G108" s="164"/>
      <c r="H108" s="167">
        <v>77.418</v>
      </c>
      <c r="J108" s="164"/>
      <c r="K108" s="164"/>
      <c r="L108" s="168"/>
      <c r="M108" s="169"/>
      <c r="N108" s="164"/>
      <c r="O108" s="164"/>
      <c r="P108" s="164"/>
      <c r="Q108" s="164"/>
      <c r="R108" s="164"/>
      <c r="S108" s="164"/>
      <c r="T108" s="170"/>
      <c r="AT108" s="171" t="s">
        <v>129</v>
      </c>
      <c r="AU108" s="171" t="s">
        <v>79</v>
      </c>
      <c r="AV108" s="171" t="s">
        <v>79</v>
      </c>
      <c r="AW108" s="171" t="s">
        <v>93</v>
      </c>
      <c r="AX108" s="171" t="s">
        <v>72</v>
      </c>
      <c r="AY108" s="171" t="s">
        <v>118</v>
      </c>
    </row>
    <row r="109" spans="2:51" s="6" customFormat="1" ht="15.75" customHeight="1">
      <c r="B109" s="163"/>
      <c r="C109" s="164"/>
      <c r="D109" s="165" t="s">
        <v>129</v>
      </c>
      <c r="E109" s="164"/>
      <c r="F109" s="166" t="s">
        <v>153</v>
      </c>
      <c r="G109" s="164"/>
      <c r="H109" s="167">
        <v>71.395</v>
      </c>
      <c r="J109" s="164"/>
      <c r="K109" s="164"/>
      <c r="L109" s="168"/>
      <c r="M109" s="169"/>
      <c r="N109" s="164"/>
      <c r="O109" s="164"/>
      <c r="P109" s="164"/>
      <c r="Q109" s="164"/>
      <c r="R109" s="164"/>
      <c r="S109" s="164"/>
      <c r="T109" s="170"/>
      <c r="AT109" s="171" t="s">
        <v>129</v>
      </c>
      <c r="AU109" s="171" t="s">
        <v>79</v>
      </c>
      <c r="AV109" s="171" t="s">
        <v>79</v>
      </c>
      <c r="AW109" s="171" t="s">
        <v>93</v>
      </c>
      <c r="AX109" s="171" t="s">
        <v>72</v>
      </c>
      <c r="AY109" s="171" t="s">
        <v>118</v>
      </c>
    </row>
    <row r="110" spans="2:51" s="6" customFormat="1" ht="15.75" customHeight="1">
      <c r="B110" s="163"/>
      <c r="C110" s="164"/>
      <c r="D110" s="165" t="s">
        <v>129</v>
      </c>
      <c r="E110" s="164"/>
      <c r="F110" s="166" t="s">
        <v>154</v>
      </c>
      <c r="G110" s="164"/>
      <c r="H110" s="167">
        <v>61.809</v>
      </c>
      <c r="J110" s="164"/>
      <c r="K110" s="164"/>
      <c r="L110" s="168"/>
      <c r="M110" s="169"/>
      <c r="N110" s="164"/>
      <c r="O110" s="164"/>
      <c r="P110" s="164"/>
      <c r="Q110" s="164"/>
      <c r="R110" s="164"/>
      <c r="S110" s="164"/>
      <c r="T110" s="170"/>
      <c r="AT110" s="171" t="s">
        <v>129</v>
      </c>
      <c r="AU110" s="171" t="s">
        <v>79</v>
      </c>
      <c r="AV110" s="171" t="s">
        <v>79</v>
      </c>
      <c r="AW110" s="171" t="s">
        <v>93</v>
      </c>
      <c r="AX110" s="171" t="s">
        <v>72</v>
      </c>
      <c r="AY110" s="171" t="s">
        <v>118</v>
      </c>
    </row>
    <row r="111" spans="2:51" s="6" customFormat="1" ht="15.75" customHeight="1">
      <c r="B111" s="163"/>
      <c r="C111" s="164"/>
      <c r="D111" s="165" t="s">
        <v>129</v>
      </c>
      <c r="E111" s="164"/>
      <c r="F111" s="166" t="s">
        <v>155</v>
      </c>
      <c r="G111" s="164"/>
      <c r="H111" s="167">
        <v>86.289</v>
      </c>
      <c r="J111" s="164"/>
      <c r="K111" s="164"/>
      <c r="L111" s="168"/>
      <c r="M111" s="169"/>
      <c r="N111" s="164"/>
      <c r="O111" s="164"/>
      <c r="P111" s="164"/>
      <c r="Q111" s="164"/>
      <c r="R111" s="164"/>
      <c r="S111" s="164"/>
      <c r="T111" s="170"/>
      <c r="AT111" s="171" t="s">
        <v>129</v>
      </c>
      <c r="AU111" s="171" t="s">
        <v>79</v>
      </c>
      <c r="AV111" s="171" t="s">
        <v>79</v>
      </c>
      <c r="AW111" s="171" t="s">
        <v>93</v>
      </c>
      <c r="AX111" s="171" t="s">
        <v>72</v>
      </c>
      <c r="AY111" s="171" t="s">
        <v>118</v>
      </c>
    </row>
    <row r="112" spans="2:51" s="6" customFormat="1" ht="15.75" customHeight="1">
      <c r="B112" s="163"/>
      <c r="C112" s="164"/>
      <c r="D112" s="165" t="s">
        <v>129</v>
      </c>
      <c r="E112" s="164"/>
      <c r="F112" s="166" t="s">
        <v>156</v>
      </c>
      <c r="G112" s="164"/>
      <c r="H112" s="167">
        <v>67.344</v>
      </c>
      <c r="J112" s="164"/>
      <c r="K112" s="164"/>
      <c r="L112" s="168"/>
      <c r="M112" s="169"/>
      <c r="N112" s="164"/>
      <c r="O112" s="164"/>
      <c r="P112" s="164"/>
      <c r="Q112" s="164"/>
      <c r="R112" s="164"/>
      <c r="S112" s="164"/>
      <c r="T112" s="170"/>
      <c r="AT112" s="171" t="s">
        <v>129</v>
      </c>
      <c r="AU112" s="171" t="s">
        <v>79</v>
      </c>
      <c r="AV112" s="171" t="s">
        <v>79</v>
      </c>
      <c r="AW112" s="171" t="s">
        <v>93</v>
      </c>
      <c r="AX112" s="171" t="s">
        <v>72</v>
      </c>
      <c r="AY112" s="171" t="s">
        <v>118</v>
      </c>
    </row>
    <row r="113" spans="2:51" s="6" customFormat="1" ht="15.75" customHeight="1">
      <c r="B113" s="163"/>
      <c r="C113" s="164"/>
      <c r="D113" s="165" t="s">
        <v>129</v>
      </c>
      <c r="E113" s="164"/>
      <c r="F113" s="166" t="s">
        <v>157</v>
      </c>
      <c r="G113" s="164"/>
      <c r="H113" s="167">
        <v>39.169</v>
      </c>
      <c r="J113" s="164"/>
      <c r="K113" s="164"/>
      <c r="L113" s="168"/>
      <c r="M113" s="169"/>
      <c r="N113" s="164"/>
      <c r="O113" s="164"/>
      <c r="P113" s="164"/>
      <c r="Q113" s="164"/>
      <c r="R113" s="164"/>
      <c r="S113" s="164"/>
      <c r="T113" s="170"/>
      <c r="AT113" s="171" t="s">
        <v>129</v>
      </c>
      <c r="AU113" s="171" t="s">
        <v>79</v>
      </c>
      <c r="AV113" s="171" t="s">
        <v>79</v>
      </c>
      <c r="AW113" s="171" t="s">
        <v>93</v>
      </c>
      <c r="AX113" s="171" t="s">
        <v>72</v>
      </c>
      <c r="AY113" s="171" t="s">
        <v>118</v>
      </c>
    </row>
    <row r="114" spans="2:51" s="6" customFormat="1" ht="15.75" customHeight="1">
      <c r="B114" s="163"/>
      <c r="C114" s="164"/>
      <c r="D114" s="165" t="s">
        <v>129</v>
      </c>
      <c r="E114" s="164"/>
      <c r="F114" s="166" t="s">
        <v>158</v>
      </c>
      <c r="G114" s="164"/>
      <c r="H114" s="167">
        <v>63.099</v>
      </c>
      <c r="J114" s="164"/>
      <c r="K114" s="164"/>
      <c r="L114" s="168"/>
      <c r="M114" s="169"/>
      <c r="N114" s="164"/>
      <c r="O114" s="164"/>
      <c r="P114" s="164"/>
      <c r="Q114" s="164"/>
      <c r="R114" s="164"/>
      <c r="S114" s="164"/>
      <c r="T114" s="170"/>
      <c r="AT114" s="171" t="s">
        <v>129</v>
      </c>
      <c r="AU114" s="171" t="s">
        <v>79</v>
      </c>
      <c r="AV114" s="171" t="s">
        <v>79</v>
      </c>
      <c r="AW114" s="171" t="s">
        <v>93</v>
      </c>
      <c r="AX114" s="171" t="s">
        <v>72</v>
      </c>
      <c r="AY114" s="171" t="s">
        <v>118</v>
      </c>
    </row>
    <row r="115" spans="2:51" s="6" customFormat="1" ht="15.75" customHeight="1">
      <c r="B115" s="163"/>
      <c r="C115" s="164"/>
      <c r="D115" s="165" t="s">
        <v>129</v>
      </c>
      <c r="E115" s="164"/>
      <c r="F115" s="166" t="s">
        <v>159</v>
      </c>
      <c r="G115" s="164"/>
      <c r="H115" s="167">
        <v>168.92</v>
      </c>
      <c r="J115" s="164"/>
      <c r="K115" s="164"/>
      <c r="L115" s="168"/>
      <c r="M115" s="169"/>
      <c r="N115" s="164"/>
      <c r="O115" s="164"/>
      <c r="P115" s="164"/>
      <c r="Q115" s="164"/>
      <c r="R115" s="164"/>
      <c r="S115" s="164"/>
      <c r="T115" s="170"/>
      <c r="AT115" s="171" t="s">
        <v>129</v>
      </c>
      <c r="AU115" s="171" t="s">
        <v>79</v>
      </c>
      <c r="AV115" s="171" t="s">
        <v>79</v>
      </c>
      <c r="AW115" s="171" t="s">
        <v>93</v>
      </c>
      <c r="AX115" s="171" t="s">
        <v>72</v>
      </c>
      <c r="AY115" s="171" t="s">
        <v>118</v>
      </c>
    </row>
    <row r="116" spans="2:51" s="6" customFormat="1" ht="15.75" customHeight="1">
      <c r="B116" s="163"/>
      <c r="C116" s="164"/>
      <c r="D116" s="165" t="s">
        <v>129</v>
      </c>
      <c r="E116" s="164"/>
      <c r="F116" s="166" t="s">
        <v>160</v>
      </c>
      <c r="G116" s="164"/>
      <c r="H116" s="167">
        <v>92.54</v>
      </c>
      <c r="J116" s="164"/>
      <c r="K116" s="164"/>
      <c r="L116" s="168"/>
      <c r="M116" s="169"/>
      <c r="N116" s="164"/>
      <c r="O116" s="164"/>
      <c r="P116" s="164"/>
      <c r="Q116" s="164"/>
      <c r="R116" s="164"/>
      <c r="S116" s="164"/>
      <c r="T116" s="170"/>
      <c r="AT116" s="171" t="s">
        <v>129</v>
      </c>
      <c r="AU116" s="171" t="s">
        <v>79</v>
      </c>
      <c r="AV116" s="171" t="s">
        <v>79</v>
      </c>
      <c r="AW116" s="171" t="s">
        <v>93</v>
      </c>
      <c r="AX116" s="171" t="s">
        <v>72</v>
      </c>
      <c r="AY116" s="171" t="s">
        <v>118</v>
      </c>
    </row>
    <row r="117" spans="2:51" s="6" customFormat="1" ht="15.75" customHeight="1">
      <c r="B117" s="163"/>
      <c r="C117" s="164"/>
      <c r="D117" s="165" t="s">
        <v>129</v>
      </c>
      <c r="E117" s="164"/>
      <c r="F117" s="166" t="s">
        <v>161</v>
      </c>
      <c r="G117" s="164"/>
      <c r="H117" s="167">
        <v>90.563</v>
      </c>
      <c r="J117" s="164"/>
      <c r="K117" s="164"/>
      <c r="L117" s="168"/>
      <c r="M117" s="169"/>
      <c r="N117" s="164"/>
      <c r="O117" s="164"/>
      <c r="P117" s="164"/>
      <c r="Q117" s="164"/>
      <c r="R117" s="164"/>
      <c r="S117" s="164"/>
      <c r="T117" s="170"/>
      <c r="AT117" s="171" t="s">
        <v>129</v>
      </c>
      <c r="AU117" s="171" t="s">
        <v>79</v>
      </c>
      <c r="AV117" s="171" t="s">
        <v>79</v>
      </c>
      <c r="AW117" s="171" t="s">
        <v>93</v>
      </c>
      <c r="AX117" s="171" t="s">
        <v>72</v>
      </c>
      <c r="AY117" s="171" t="s">
        <v>118</v>
      </c>
    </row>
    <row r="118" spans="2:51" s="6" customFormat="1" ht="15.75" customHeight="1">
      <c r="B118" s="163"/>
      <c r="C118" s="164"/>
      <c r="D118" s="165" t="s">
        <v>129</v>
      </c>
      <c r="E118" s="164"/>
      <c r="F118" s="166" t="s">
        <v>162</v>
      </c>
      <c r="G118" s="164"/>
      <c r="H118" s="167">
        <v>79.254</v>
      </c>
      <c r="J118" s="164"/>
      <c r="K118" s="164"/>
      <c r="L118" s="168"/>
      <c r="M118" s="169"/>
      <c r="N118" s="164"/>
      <c r="O118" s="164"/>
      <c r="P118" s="164"/>
      <c r="Q118" s="164"/>
      <c r="R118" s="164"/>
      <c r="S118" s="164"/>
      <c r="T118" s="170"/>
      <c r="AT118" s="171" t="s">
        <v>129</v>
      </c>
      <c r="AU118" s="171" t="s">
        <v>79</v>
      </c>
      <c r="AV118" s="171" t="s">
        <v>79</v>
      </c>
      <c r="AW118" s="171" t="s">
        <v>93</v>
      </c>
      <c r="AX118" s="171" t="s">
        <v>72</v>
      </c>
      <c r="AY118" s="171" t="s">
        <v>118</v>
      </c>
    </row>
    <row r="119" spans="2:51" s="6" customFormat="1" ht="15.75" customHeight="1">
      <c r="B119" s="163"/>
      <c r="C119" s="164"/>
      <c r="D119" s="165" t="s">
        <v>129</v>
      </c>
      <c r="E119" s="164"/>
      <c r="F119" s="166" t="s">
        <v>163</v>
      </c>
      <c r="G119" s="164"/>
      <c r="H119" s="167">
        <v>39.855</v>
      </c>
      <c r="J119" s="164"/>
      <c r="K119" s="164"/>
      <c r="L119" s="168"/>
      <c r="M119" s="169"/>
      <c r="N119" s="164"/>
      <c r="O119" s="164"/>
      <c r="P119" s="164"/>
      <c r="Q119" s="164"/>
      <c r="R119" s="164"/>
      <c r="S119" s="164"/>
      <c r="T119" s="170"/>
      <c r="AT119" s="171" t="s">
        <v>129</v>
      </c>
      <c r="AU119" s="171" t="s">
        <v>79</v>
      </c>
      <c r="AV119" s="171" t="s">
        <v>79</v>
      </c>
      <c r="AW119" s="171" t="s">
        <v>93</v>
      </c>
      <c r="AX119" s="171" t="s">
        <v>72</v>
      </c>
      <c r="AY119" s="171" t="s">
        <v>118</v>
      </c>
    </row>
    <row r="120" spans="2:51" s="6" customFormat="1" ht="15.75" customHeight="1">
      <c r="B120" s="163"/>
      <c r="C120" s="164"/>
      <c r="D120" s="165" t="s">
        <v>129</v>
      </c>
      <c r="E120" s="164"/>
      <c r="F120" s="166" t="s">
        <v>164</v>
      </c>
      <c r="G120" s="164"/>
      <c r="H120" s="167">
        <v>88.355</v>
      </c>
      <c r="J120" s="164"/>
      <c r="K120" s="164"/>
      <c r="L120" s="168"/>
      <c r="M120" s="169"/>
      <c r="N120" s="164"/>
      <c r="O120" s="164"/>
      <c r="P120" s="164"/>
      <c r="Q120" s="164"/>
      <c r="R120" s="164"/>
      <c r="S120" s="164"/>
      <c r="T120" s="170"/>
      <c r="AT120" s="171" t="s">
        <v>129</v>
      </c>
      <c r="AU120" s="171" t="s">
        <v>79</v>
      </c>
      <c r="AV120" s="171" t="s">
        <v>79</v>
      </c>
      <c r="AW120" s="171" t="s">
        <v>93</v>
      </c>
      <c r="AX120" s="171" t="s">
        <v>72</v>
      </c>
      <c r="AY120" s="171" t="s">
        <v>118</v>
      </c>
    </row>
    <row r="121" spans="2:51" s="6" customFormat="1" ht="15.75" customHeight="1">
      <c r="B121" s="163"/>
      <c r="C121" s="164"/>
      <c r="D121" s="165" t="s">
        <v>129</v>
      </c>
      <c r="E121" s="164"/>
      <c r="F121" s="166" t="s">
        <v>165</v>
      </c>
      <c r="G121" s="164"/>
      <c r="H121" s="167">
        <v>51.863</v>
      </c>
      <c r="J121" s="164"/>
      <c r="K121" s="164"/>
      <c r="L121" s="168"/>
      <c r="M121" s="169"/>
      <c r="N121" s="164"/>
      <c r="O121" s="164"/>
      <c r="P121" s="164"/>
      <c r="Q121" s="164"/>
      <c r="R121" s="164"/>
      <c r="S121" s="164"/>
      <c r="T121" s="170"/>
      <c r="AT121" s="171" t="s">
        <v>129</v>
      </c>
      <c r="AU121" s="171" t="s">
        <v>79</v>
      </c>
      <c r="AV121" s="171" t="s">
        <v>79</v>
      </c>
      <c r="AW121" s="171" t="s">
        <v>93</v>
      </c>
      <c r="AX121" s="171" t="s">
        <v>72</v>
      </c>
      <c r="AY121" s="171" t="s">
        <v>118</v>
      </c>
    </row>
    <row r="122" spans="2:51" s="6" customFormat="1" ht="15.75" customHeight="1">
      <c r="B122" s="163"/>
      <c r="C122" s="164"/>
      <c r="D122" s="165" t="s">
        <v>129</v>
      </c>
      <c r="E122" s="164"/>
      <c r="F122" s="166" t="s">
        <v>166</v>
      </c>
      <c r="G122" s="164"/>
      <c r="H122" s="167">
        <v>49.03</v>
      </c>
      <c r="J122" s="164"/>
      <c r="K122" s="164"/>
      <c r="L122" s="168"/>
      <c r="M122" s="169"/>
      <c r="N122" s="164"/>
      <c r="O122" s="164"/>
      <c r="P122" s="164"/>
      <c r="Q122" s="164"/>
      <c r="R122" s="164"/>
      <c r="S122" s="164"/>
      <c r="T122" s="170"/>
      <c r="AT122" s="171" t="s">
        <v>129</v>
      </c>
      <c r="AU122" s="171" t="s">
        <v>79</v>
      </c>
      <c r="AV122" s="171" t="s">
        <v>79</v>
      </c>
      <c r="AW122" s="171" t="s">
        <v>93</v>
      </c>
      <c r="AX122" s="171" t="s">
        <v>72</v>
      </c>
      <c r="AY122" s="171" t="s">
        <v>118</v>
      </c>
    </row>
    <row r="123" spans="2:51" s="6" customFormat="1" ht="15.75" customHeight="1">
      <c r="B123" s="163"/>
      <c r="C123" s="164"/>
      <c r="D123" s="165" t="s">
        <v>129</v>
      </c>
      <c r="E123" s="164"/>
      <c r="F123" s="166" t="s">
        <v>167</v>
      </c>
      <c r="G123" s="164"/>
      <c r="H123" s="167">
        <v>75.328</v>
      </c>
      <c r="J123" s="164"/>
      <c r="K123" s="164"/>
      <c r="L123" s="168"/>
      <c r="M123" s="169"/>
      <c r="N123" s="164"/>
      <c r="O123" s="164"/>
      <c r="P123" s="164"/>
      <c r="Q123" s="164"/>
      <c r="R123" s="164"/>
      <c r="S123" s="164"/>
      <c r="T123" s="170"/>
      <c r="AT123" s="171" t="s">
        <v>129</v>
      </c>
      <c r="AU123" s="171" t="s">
        <v>79</v>
      </c>
      <c r="AV123" s="171" t="s">
        <v>79</v>
      </c>
      <c r="AW123" s="171" t="s">
        <v>93</v>
      </c>
      <c r="AX123" s="171" t="s">
        <v>72</v>
      </c>
      <c r="AY123" s="171" t="s">
        <v>118</v>
      </c>
    </row>
    <row r="124" spans="2:51" s="6" customFormat="1" ht="15.75" customHeight="1">
      <c r="B124" s="163"/>
      <c r="C124" s="164"/>
      <c r="D124" s="165" t="s">
        <v>129</v>
      </c>
      <c r="E124" s="164"/>
      <c r="F124" s="166" t="s">
        <v>168</v>
      </c>
      <c r="G124" s="164"/>
      <c r="H124" s="167">
        <v>103.113</v>
      </c>
      <c r="J124" s="164"/>
      <c r="K124" s="164"/>
      <c r="L124" s="168"/>
      <c r="M124" s="169"/>
      <c r="N124" s="164"/>
      <c r="O124" s="164"/>
      <c r="P124" s="164"/>
      <c r="Q124" s="164"/>
      <c r="R124" s="164"/>
      <c r="S124" s="164"/>
      <c r="T124" s="170"/>
      <c r="AT124" s="171" t="s">
        <v>129</v>
      </c>
      <c r="AU124" s="171" t="s">
        <v>79</v>
      </c>
      <c r="AV124" s="171" t="s">
        <v>79</v>
      </c>
      <c r="AW124" s="171" t="s">
        <v>93</v>
      </c>
      <c r="AX124" s="171" t="s">
        <v>72</v>
      </c>
      <c r="AY124" s="171" t="s">
        <v>118</v>
      </c>
    </row>
    <row r="125" spans="2:51" s="6" customFormat="1" ht="15.75" customHeight="1">
      <c r="B125" s="163"/>
      <c r="C125" s="164"/>
      <c r="D125" s="165" t="s">
        <v>129</v>
      </c>
      <c r="E125" s="164"/>
      <c r="F125" s="166" t="s">
        <v>169</v>
      </c>
      <c r="G125" s="164"/>
      <c r="H125" s="167">
        <v>117.6</v>
      </c>
      <c r="J125" s="164"/>
      <c r="K125" s="164"/>
      <c r="L125" s="168"/>
      <c r="M125" s="169"/>
      <c r="N125" s="164"/>
      <c r="O125" s="164"/>
      <c r="P125" s="164"/>
      <c r="Q125" s="164"/>
      <c r="R125" s="164"/>
      <c r="S125" s="164"/>
      <c r="T125" s="170"/>
      <c r="AT125" s="171" t="s">
        <v>129</v>
      </c>
      <c r="AU125" s="171" t="s">
        <v>79</v>
      </c>
      <c r="AV125" s="171" t="s">
        <v>79</v>
      </c>
      <c r="AW125" s="171" t="s">
        <v>93</v>
      </c>
      <c r="AX125" s="171" t="s">
        <v>72</v>
      </c>
      <c r="AY125" s="171" t="s">
        <v>118</v>
      </c>
    </row>
    <row r="126" spans="2:51" s="6" customFormat="1" ht="15.75" customHeight="1">
      <c r="B126" s="163"/>
      <c r="C126" s="164"/>
      <c r="D126" s="165" t="s">
        <v>129</v>
      </c>
      <c r="E126" s="164"/>
      <c r="F126" s="166" t="s">
        <v>170</v>
      </c>
      <c r="G126" s="164"/>
      <c r="H126" s="167">
        <v>228.455</v>
      </c>
      <c r="J126" s="164"/>
      <c r="K126" s="164"/>
      <c r="L126" s="168"/>
      <c r="M126" s="169"/>
      <c r="N126" s="164"/>
      <c r="O126" s="164"/>
      <c r="P126" s="164"/>
      <c r="Q126" s="164"/>
      <c r="R126" s="164"/>
      <c r="S126" s="164"/>
      <c r="T126" s="170"/>
      <c r="AT126" s="171" t="s">
        <v>129</v>
      </c>
      <c r="AU126" s="171" t="s">
        <v>79</v>
      </c>
      <c r="AV126" s="171" t="s">
        <v>79</v>
      </c>
      <c r="AW126" s="171" t="s">
        <v>93</v>
      </c>
      <c r="AX126" s="171" t="s">
        <v>72</v>
      </c>
      <c r="AY126" s="171" t="s">
        <v>118</v>
      </c>
    </row>
    <row r="127" spans="2:51" s="6" customFormat="1" ht="15.75" customHeight="1">
      <c r="B127" s="163"/>
      <c r="C127" s="164"/>
      <c r="D127" s="165" t="s">
        <v>129</v>
      </c>
      <c r="E127" s="164"/>
      <c r="F127" s="166" t="s">
        <v>171</v>
      </c>
      <c r="G127" s="164"/>
      <c r="H127" s="167">
        <v>171.43</v>
      </c>
      <c r="J127" s="164"/>
      <c r="K127" s="164"/>
      <c r="L127" s="168"/>
      <c r="M127" s="169"/>
      <c r="N127" s="164"/>
      <c r="O127" s="164"/>
      <c r="P127" s="164"/>
      <c r="Q127" s="164"/>
      <c r="R127" s="164"/>
      <c r="S127" s="164"/>
      <c r="T127" s="170"/>
      <c r="AT127" s="171" t="s">
        <v>129</v>
      </c>
      <c r="AU127" s="171" t="s">
        <v>79</v>
      </c>
      <c r="AV127" s="171" t="s">
        <v>79</v>
      </c>
      <c r="AW127" s="171" t="s">
        <v>93</v>
      </c>
      <c r="AX127" s="171" t="s">
        <v>72</v>
      </c>
      <c r="AY127" s="171" t="s">
        <v>118</v>
      </c>
    </row>
    <row r="128" spans="2:51" s="6" customFormat="1" ht="15.75" customHeight="1">
      <c r="B128" s="163"/>
      <c r="C128" s="164"/>
      <c r="D128" s="165" t="s">
        <v>129</v>
      </c>
      <c r="E128" s="164"/>
      <c r="F128" s="166" t="s">
        <v>172</v>
      </c>
      <c r="G128" s="164"/>
      <c r="H128" s="167">
        <v>156.2</v>
      </c>
      <c r="J128" s="164"/>
      <c r="K128" s="164"/>
      <c r="L128" s="168"/>
      <c r="M128" s="169"/>
      <c r="N128" s="164"/>
      <c r="O128" s="164"/>
      <c r="P128" s="164"/>
      <c r="Q128" s="164"/>
      <c r="R128" s="164"/>
      <c r="S128" s="164"/>
      <c r="T128" s="170"/>
      <c r="AT128" s="171" t="s">
        <v>129</v>
      </c>
      <c r="AU128" s="171" t="s">
        <v>79</v>
      </c>
      <c r="AV128" s="171" t="s">
        <v>79</v>
      </c>
      <c r="AW128" s="171" t="s">
        <v>93</v>
      </c>
      <c r="AX128" s="171" t="s">
        <v>72</v>
      </c>
      <c r="AY128" s="171" t="s">
        <v>118</v>
      </c>
    </row>
    <row r="129" spans="2:51" s="6" customFormat="1" ht="15.75" customHeight="1">
      <c r="B129" s="163"/>
      <c r="C129" s="164"/>
      <c r="D129" s="165" t="s">
        <v>129</v>
      </c>
      <c r="E129" s="164"/>
      <c r="F129" s="166" t="s">
        <v>173</v>
      </c>
      <c r="G129" s="164"/>
      <c r="H129" s="167">
        <v>58.416</v>
      </c>
      <c r="J129" s="164"/>
      <c r="K129" s="164"/>
      <c r="L129" s="168"/>
      <c r="M129" s="169"/>
      <c r="N129" s="164"/>
      <c r="O129" s="164"/>
      <c r="P129" s="164"/>
      <c r="Q129" s="164"/>
      <c r="R129" s="164"/>
      <c r="S129" s="164"/>
      <c r="T129" s="170"/>
      <c r="AT129" s="171" t="s">
        <v>129</v>
      </c>
      <c r="AU129" s="171" t="s">
        <v>79</v>
      </c>
      <c r="AV129" s="171" t="s">
        <v>79</v>
      </c>
      <c r="AW129" s="171" t="s">
        <v>93</v>
      </c>
      <c r="AX129" s="171" t="s">
        <v>72</v>
      </c>
      <c r="AY129" s="171" t="s">
        <v>118</v>
      </c>
    </row>
    <row r="130" spans="2:51" s="6" customFormat="1" ht="15.75" customHeight="1">
      <c r="B130" s="163"/>
      <c r="C130" s="164"/>
      <c r="D130" s="165" t="s">
        <v>129</v>
      </c>
      <c r="E130" s="164"/>
      <c r="F130" s="166" t="s">
        <v>174</v>
      </c>
      <c r="G130" s="164"/>
      <c r="H130" s="167">
        <v>82.538</v>
      </c>
      <c r="J130" s="164"/>
      <c r="K130" s="164"/>
      <c r="L130" s="168"/>
      <c r="M130" s="169"/>
      <c r="N130" s="164"/>
      <c r="O130" s="164"/>
      <c r="P130" s="164"/>
      <c r="Q130" s="164"/>
      <c r="R130" s="164"/>
      <c r="S130" s="164"/>
      <c r="T130" s="170"/>
      <c r="AT130" s="171" t="s">
        <v>129</v>
      </c>
      <c r="AU130" s="171" t="s">
        <v>79</v>
      </c>
      <c r="AV130" s="171" t="s">
        <v>79</v>
      </c>
      <c r="AW130" s="171" t="s">
        <v>93</v>
      </c>
      <c r="AX130" s="171" t="s">
        <v>72</v>
      </c>
      <c r="AY130" s="171" t="s">
        <v>118</v>
      </c>
    </row>
    <row r="131" spans="2:51" s="6" customFormat="1" ht="15.75" customHeight="1">
      <c r="B131" s="163"/>
      <c r="C131" s="164"/>
      <c r="D131" s="165" t="s">
        <v>129</v>
      </c>
      <c r="E131" s="164"/>
      <c r="F131" s="166" t="s">
        <v>175</v>
      </c>
      <c r="G131" s="164"/>
      <c r="H131" s="167">
        <v>124.196</v>
      </c>
      <c r="J131" s="164"/>
      <c r="K131" s="164"/>
      <c r="L131" s="168"/>
      <c r="M131" s="169"/>
      <c r="N131" s="164"/>
      <c r="O131" s="164"/>
      <c r="P131" s="164"/>
      <c r="Q131" s="164"/>
      <c r="R131" s="164"/>
      <c r="S131" s="164"/>
      <c r="T131" s="170"/>
      <c r="AT131" s="171" t="s">
        <v>129</v>
      </c>
      <c r="AU131" s="171" t="s">
        <v>79</v>
      </c>
      <c r="AV131" s="171" t="s">
        <v>79</v>
      </c>
      <c r="AW131" s="171" t="s">
        <v>93</v>
      </c>
      <c r="AX131" s="171" t="s">
        <v>72</v>
      </c>
      <c r="AY131" s="171" t="s">
        <v>118</v>
      </c>
    </row>
    <row r="132" spans="2:51" s="6" customFormat="1" ht="15.75" customHeight="1">
      <c r="B132" s="163"/>
      <c r="C132" s="164"/>
      <c r="D132" s="165" t="s">
        <v>129</v>
      </c>
      <c r="E132" s="164"/>
      <c r="F132" s="166" t="s">
        <v>176</v>
      </c>
      <c r="G132" s="164"/>
      <c r="H132" s="167">
        <v>110.142</v>
      </c>
      <c r="J132" s="164"/>
      <c r="K132" s="164"/>
      <c r="L132" s="168"/>
      <c r="M132" s="169"/>
      <c r="N132" s="164"/>
      <c r="O132" s="164"/>
      <c r="P132" s="164"/>
      <c r="Q132" s="164"/>
      <c r="R132" s="164"/>
      <c r="S132" s="164"/>
      <c r="T132" s="170"/>
      <c r="AT132" s="171" t="s">
        <v>129</v>
      </c>
      <c r="AU132" s="171" t="s">
        <v>79</v>
      </c>
      <c r="AV132" s="171" t="s">
        <v>79</v>
      </c>
      <c r="AW132" s="171" t="s">
        <v>93</v>
      </c>
      <c r="AX132" s="171" t="s">
        <v>72</v>
      </c>
      <c r="AY132" s="171" t="s">
        <v>118</v>
      </c>
    </row>
    <row r="133" spans="2:51" s="6" customFormat="1" ht="15.75" customHeight="1">
      <c r="B133" s="163"/>
      <c r="C133" s="164"/>
      <c r="D133" s="165" t="s">
        <v>129</v>
      </c>
      <c r="E133" s="164"/>
      <c r="F133" s="166" t="s">
        <v>177</v>
      </c>
      <c r="G133" s="164"/>
      <c r="H133" s="167">
        <v>153.594</v>
      </c>
      <c r="J133" s="164"/>
      <c r="K133" s="164"/>
      <c r="L133" s="168"/>
      <c r="M133" s="169"/>
      <c r="N133" s="164"/>
      <c r="O133" s="164"/>
      <c r="P133" s="164"/>
      <c r="Q133" s="164"/>
      <c r="R133" s="164"/>
      <c r="S133" s="164"/>
      <c r="T133" s="170"/>
      <c r="AT133" s="171" t="s">
        <v>129</v>
      </c>
      <c r="AU133" s="171" t="s">
        <v>79</v>
      </c>
      <c r="AV133" s="171" t="s">
        <v>79</v>
      </c>
      <c r="AW133" s="171" t="s">
        <v>93</v>
      </c>
      <c r="AX133" s="171" t="s">
        <v>72</v>
      </c>
      <c r="AY133" s="171" t="s">
        <v>118</v>
      </c>
    </row>
    <row r="134" spans="2:51" s="6" customFormat="1" ht="15.75" customHeight="1">
      <c r="B134" s="163"/>
      <c r="C134" s="164"/>
      <c r="D134" s="165" t="s">
        <v>129</v>
      </c>
      <c r="E134" s="164"/>
      <c r="F134" s="166" t="s">
        <v>178</v>
      </c>
      <c r="G134" s="164"/>
      <c r="H134" s="167">
        <v>118.933</v>
      </c>
      <c r="J134" s="164"/>
      <c r="K134" s="164"/>
      <c r="L134" s="168"/>
      <c r="M134" s="169"/>
      <c r="N134" s="164"/>
      <c r="O134" s="164"/>
      <c r="P134" s="164"/>
      <c r="Q134" s="164"/>
      <c r="R134" s="164"/>
      <c r="S134" s="164"/>
      <c r="T134" s="170"/>
      <c r="AT134" s="171" t="s">
        <v>129</v>
      </c>
      <c r="AU134" s="171" t="s">
        <v>79</v>
      </c>
      <c r="AV134" s="171" t="s">
        <v>79</v>
      </c>
      <c r="AW134" s="171" t="s">
        <v>93</v>
      </c>
      <c r="AX134" s="171" t="s">
        <v>72</v>
      </c>
      <c r="AY134" s="171" t="s">
        <v>118</v>
      </c>
    </row>
    <row r="135" spans="2:51" s="6" customFormat="1" ht="15.75" customHeight="1">
      <c r="B135" s="163"/>
      <c r="C135" s="164"/>
      <c r="D135" s="165" t="s">
        <v>129</v>
      </c>
      <c r="E135" s="164"/>
      <c r="F135" s="166" t="s">
        <v>179</v>
      </c>
      <c r="G135" s="164"/>
      <c r="H135" s="167">
        <v>193.06</v>
      </c>
      <c r="J135" s="164"/>
      <c r="K135" s="164"/>
      <c r="L135" s="168"/>
      <c r="M135" s="169"/>
      <c r="N135" s="164"/>
      <c r="O135" s="164"/>
      <c r="P135" s="164"/>
      <c r="Q135" s="164"/>
      <c r="R135" s="164"/>
      <c r="S135" s="164"/>
      <c r="T135" s="170"/>
      <c r="AT135" s="171" t="s">
        <v>129</v>
      </c>
      <c r="AU135" s="171" t="s">
        <v>79</v>
      </c>
      <c r="AV135" s="171" t="s">
        <v>79</v>
      </c>
      <c r="AW135" s="171" t="s">
        <v>93</v>
      </c>
      <c r="AX135" s="171" t="s">
        <v>72</v>
      </c>
      <c r="AY135" s="171" t="s">
        <v>118</v>
      </c>
    </row>
    <row r="136" spans="2:51" s="6" customFormat="1" ht="15.75" customHeight="1">
      <c r="B136" s="163"/>
      <c r="C136" s="164"/>
      <c r="D136" s="165" t="s">
        <v>129</v>
      </c>
      <c r="E136" s="164"/>
      <c r="F136" s="166" t="s">
        <v>180</v>
      </c>
      <c r="G136" s="164"/>
      <c r="H136" s="167">
        <v>117.42</v>
      </c>
      <c r="J136" s="164"/>
      <c r="K136" s="164"/>
      <c r="L136" s="168"/>
      <c r="M136" s="169"/>
      <c r="N136" s="164"/>
      <c r="O136" s="164"/>
      <c r="P136" s="164"/>
      <c r="Q136" s="164"/>
      <c r="R136" s="164"/>
      <c r="S136" s="164"/>
      <c r="T136" s="170"/>
      <c r="AT136" s="171" t="s">
        <v>129</v>
      </c>
      <c r="AU136" s="171" t="s">
        <v>79</v>
      </c>
      <c r="AV136" s="171" t="s">
        <v>79</v>
      </c>
      <c r="AW136" s="171" t="s">
        <v>93</v>
      </c>
      <c r="AX136" s="171" t="s">
        <v>72</v>
      </c>
      <c r="AY136" s="171" t="s">
        <v>118</v>
      </c>
    </row>
    <row r="137" spans="2:51" s="6" customFormat="1" ht="15.75" customHeight="1">
      <c r="B137" s="163"/>
      <c r="C137" s="164"/>
      <c r="D137" s="165" t="s">
        <v>129</v>
      </c>
      <c r="E137" s="164"/>
      <c r="F137" s="166" t="s">
        <v>181</v>
      </c>
      <c r="G137" s="164"/>
      <c r="H137" s="167">
        <v>98.185</v>
      </c>
      <c r="J137" s="164"/>
      <c r="K137" s="164"/>
      <c r="L137" s="168"/>
      <c r="M137" s="169"/>
      <c r="N137" s="164"/>
      <c r="O137" s="164"/>
      <c r="P137" s="164"/>
      <c r="Q137" s="164"/>
      <c r="R137" s="164"/>
      <c r="S137" s="164"/>
      <c r="T137" s="170"/>
      <c r="AT137" s="171" t="s">
        <v>129</v>
      </c>
      <c r="AU137" s="171" t="s">
        <v>79</v>
      </c>
      <c r="AV137" s="171" t="s">
        <v>79</v>
      </c>
      <c r="AW137" s="171" t="s">
        <v>93</v>
      </c>
      <c r="AX137" s="171" t="s">
        <v>72</v>
      </c>
      <c r="AY137" s="171" t="s">
        <v>118</v>
      </c>
    </row>
    <row r="138" spans="2:51" s="6" customFormat="1" ht="15.75" customHeight="1">
      <c r="B138" s="163"/>
      <c r="C138" s="164"/>
      <c r="D138" s="165" t="s">
        <v>129</v>
      </c>
      <c r="E138" s="164"/>
      <c r="F138" s="166" t="s">
        <v>182</v>
      </c>
      <c r="G138" s="164"/>
      <c r="H138" s="167">
        <v>87.64</v>
      </c>
      <c r="J138" s="164"/>
      <c r="K138" s="164"/>
      <c r="L138" s="168"/>
      <c r="M138" s="169"/>
      <c r="N138" s="164"/>
      <c r="O138" s="164"/>
      <c r="P138" s="164"/>
      <c r="Q138" s="164"/>
      <c r="R138" s="164"/>
      <c r="S138" s="164"/>
      <c r="T138" s="170"/>
      <c r="AT138" s="171" t="s">
        <v>129</v>
      </c>
      <c r="AU138" s="171" t="s">
        <v>79</v>
      </c>
      <c r="AV138" s="171" t="s">
        <v>79</v>
      </c>
      <c r="AW138" s="171" t="s">
        <v>93</v>
      </c>
      <c r="AX138" s="171" t="s">
        <v>72</v>
      </c>
      <c r="AY138" s="171" t="s">
        <v>118</v>
      </c>
    </row>
    <row r="139" spans="2:51" s="6" customFormat="1" ht="15.75" customHeight="1">
      <c r="B139" s="163"/>
      <c r="C139" s="164"/>
      <c r="D139" s="165" t="s">
        <v>129</v>
      </c>
      <c r="E139" s="164"/>
      <c r="F139" s="166" t="s">
        <v>183</v>
      </c>
      <c r="G139" s="164"/>
      <c r="H139" s="167">
        <v>98.42</v>
      </c>
      <c r="J139" s="164"/>
      <c r="K139" s="164"/>
      <c r="L139" s="168"/>
      <c r="M139" s="169"/>
      <c r="N139" s="164"/>
      <c r="O139" s="164"/>
      <c r="P139" s="164"/>
      <c r="Q139" s="164"/>
      <c r="R139" s="164"/>
      <c r="S139" s="164"/>
      <c r="T139" s="170"/>
      <c r="AT139" s="171" t="s">
        <v>129</v>
      </c>
      <c r="AU139" s="171" t="s">
        <v>79</v>
      </c>
      <c r="AV139" s="171" t="s">
        <v>79</v>
      </c>
      <c r="AW139" s="171" t="s">
        <v>93</v>
      </c>
      <c r="AX139" s="171" t="s">
        <v>72</v>
      </c>
      <c r="AY139" s="171" t="s">
        <v>118</v>
      </c>
    </row>
    <row r="140" spans="2:51" s="6" customFormat="1" ht="15.75" customHeight="1">
      <c r="B140" s="163"/>
      <c r="C140" s="164"/>
      <c r="D140" s="165" t="s">
        <v>129</v>
      </c>
      <c r="E140" s="164"/>
      <c r="F140" s="166" t="s">
        <v>184</v>
      </c>
      <c r="G140" s="164"/>
      <c r="H140" s="167">
        <v>109.391</v>
      </c>
      <c r="J140" s="164"/>
      <c r="K140" s="164"/>
      <c r="L140" s="168"/>
      <c r="M140" s="169"/>
      <c r="N140" s="164"/>
      <c r="O140" s="164"/>
      <c r="P140" s="164"/>
      <c r="Q140" s="164"/>
      <c r="R140" s="164"/>
      <c r="S140" s="164"/>
      <c r="T140" s="170"/>
      <c r="AT140" s="171" t="s">
        <v>129</v>
      </c>
      <c r="AU140" s="171" t="s">
        <v>79</v>
      </c>
      <c r="AV140" s="171" t="s">
        <v>79</v>
      </c>
      <c r="AW140" s="171" t="s">
        <v>93</v>
      </c>
      <c r="AX140" s="171" t="s">
        <v>72</v>
      </c>
      <c r="AY140" s="171" t="s">
        <v>118</v>
      </c>
    </row>
    <row r="141" spans="2:51" s="6" customFormat="1" ht="15.75" customHeight="1">
      <c r="B141" s="163"/>
      <c r="C141" s="164"/>
      <c r="D141" s="165" t="s">
        <v>129</v>
      </c>
      <c r="E141" s="164"/>
      <c r="F141" s="166" t="s">
        <v>185</v>
      </c>
      <c r="G141" s="164"/>
      <c r="H141" s="167">
        <v>150.911</v>
      </c>
      <c r="J141" s="164"/>
      <c r="K141" s="164"/>
      <c r="L141" s="168"/>
      <c r="M141" s="169"/>
      <c r="N141" s="164"/>
      <c r="O141" s="164"/>
      <c r="P141" s="164"/>
      <c r="Q141" s="164"/>
      <c r="R141" s="164"/>
      <c r="S141" s="164"/>
      <c r="T141" s="170"/>
      <c r="AT141" s="171" t="s">
        <v>129</v>
      </c>
      <c r="AU141" s="171" t="s">
        <v>79</v>
      </c>
      <c r="AV141" s="171" t="s">
        <v>79</v>
      </c>
      <c r="AW141" s="171" t="s">
        <v>93</v>
      </c>
      <c r="AX141" s="171" t="s">
        <v>72</v>
      </c>
      <c r="AY141" s="171" t="s">
        <v>118</v>
      </c>
    </row>
    <row r="142" spans="2:51" s="6" customFormat="1" ht="15.75" customHeight="1">
      <c r="B142" s="163"/>
      <c r="C142" s="164"/>
      <c r="D142" s="165" t="s">
        <v>129</v>
      </c>
      <c r="E142" s="164"/>
      <c r="F142" s="166" t="s">
        <v>186</v>
      </c>
      <c r="G142" s="164"/>
      <c r="H142" s="167">
        <v>77.145</v>
      </c>
      <c r="J142" s="164"/>
      <c r="K142" s="164"/>
      <c r="L142" s="168"/>
      <c r="M142" s="169"/>
      <c r="N142" s="164"/>
      <c r="O142" s="164"/>
      <c r="P142" s="164"/>
      <c r="Q142" s="164"/>
      <c r="R142" s="164"/>
      <c r="S142" s="164"/>
      <c r="T142" s="170"/>
      <c r="AT142" s="171" t="s">
        <v>129</v>
      </c>
      <c r="AU142" s="171" t="s">
        <v>79</v>
      </c>
      <c r="AV142" s="171" t="s">
        <v>79</v>
      </c>
      <c r="AW142" s="171" t="s">
        <v>93</v>
      </c>
      <c r="AX142" s="171" t="s">
        <v>72</v>
      </c>
      <c r="AY142" s="171" t="s">
        <v>118</v>
      </c>
    </row>
    <row r="143" spans="2:51" s="6" customFormat="1" ht="15.75" customHeight="1">
      <c r="B143" s="163"/>
      <c r="C143" s="164"/>
      <c r="D143" s="165" t="s">
        <v>129</v>
      </c>
      <c r="E143" s="164"/>
      <c r="F143" s="166" t="s">
        <v>187</v>
      </c>
      <c r="G143" s="164"/>
      <c r="H143" s="167">
        <v>108.896</v>
      </c>
      <c r="J143" s="164"/>
      <c r="K143" s="164"/>
      <c r="L143" s="168"/>
      <c r="M143" s="169"/>
      <c r="N143" s="164"/>
      <c r="O143" s="164"/>
      <c r="P143" s="164"/>
      <c r="Q143" s="164"/>
      <c r="R143" s="164"/>
      <c r="S143" s="164"/>
      <c r="T143" s="170"/>
      <c r="AT143" s="171" t="s">
        <v>129</v>
      </c>
      <c r="AU143" s="171" t="s">
        <v>79</v>
      </c>
      <c r="AV143" s="171" t="s">
        <v>79</v>
      </c>
      <c r="AW143" s="171" t="s">
        <v>93</v>
      </c>
      <c r="AX143" s="171" t="s">
        <v>72</v>
      </c>
      <c r="AY143" s="171" t="s">
        <v>118</v>
      </c>
    </row>
    <row r="144" spans="2:51" s="6" customFormat="1" ht="15.75" customHeight="1">
      <c r="B144" s="163"/>
      <c r="C144" s="164"/>
      <c r="D144" s="165" t="s">
        <v>129</v>
      </c>
      <c r="E144" s="164"/>
      <c r="F144" s="166" t="s">
        <v>188</v>
      </c>
      <c r="G144" s="164"/>
      <c r="H144" s="167">
        <v>92.813</v>
      </c>
      <c r="J144" s="164"/>
      <c r="K144" s="164"/>
      <c r="L144" s="168"/>
      <c r="M144" s="169"/>
      <c r="N144" s="164"/>
      <c r="O144" s="164"/>
      <c r="P144" s="164"/>
      <c r="Q144" s="164"/>
      <c r="R144" s="164"/>
      <c r="S144" s="164"/>
      <c r="T144" s="170"/>
      <c r="AT144" s="171" t="s">
        <v>129</v>
      </c>
      <c r="AU144" s="171" t="s">
        <v>79</v>
      </c>
      <c r="AV144" s="171" t="s">
        <v>79</v>
      </c>
      <c r="AW144" s="171" t="s">
        <v>93</v>
      </c>
      <c r="AX144" s="171" t="s">
        <v>72</v>
      </c>
      <c r="AY144" s="171" t="s">
        <v>118</v>
      </c>
    </row>
    <row r="145" spans="2:51" s="6" customFormat="1" ht="15.75" customHeight="1">
      <c r="B145" s="163"/>
      <c r="C145" s="164"/>
      <c r="D145" s="165" t="s">
        <v>129</v>
      </c>
      <c r="E145" s="164"/>
      <c r="F145" s="166" t="s">
        <v>189</v>
      </c>
      <c r="G145" s="164"/>
      <c r="H145" s="167">
        <v>100.792</v>
      </c>
      <c r="J145" s="164"/>
      <c r="K145" s="164"/>
      <c r="L145" s="168"/>
      <c r="M145" s="169"/>
      <c r="N145" s="164"/>
      <c r="O145" s="164"/>
      <c r="P145" s="164"/>
      <c r="Q145" s="164"/>
      <c r="R145" s="164"/>
      <c r="S145" s="164"/>
      <c r="T145" s="170"/>
      <c r="AT145" s="171" t="s">
        <v>129</v>
      </c>
      <c r="AU145" s="171" t="s">
        <v>79</v>
      </c>
      <c r="AV145" s="171" t="s">
        <v>79</v>
      </c>
      <c r="AW145" s="171" t="s">
        <v>93</v>
      </c>
      <c r="AX145" s="171" t="s">
        <v>72</v>
      </c>
      <c r="AY145" s="171" t="s">
        <v>118</v>
      </c>
    </row>
    <row r="146" spans="2:51" s="6" customFormat="1" ht="15.75" customHeight="1">
      <c r="B146" s="163"/>
      <c r="C146" s="164"/>
      <c r="D146" s="165" t="s">
        <v>129</v>
      </c>
      <c r="E146" s="164"/>
      <c r="F146" s="166" t="s">
        <v>190</v>
      </c>
      <c r="G146" s="164"/>
      <c r="H146" s="167">
        <v>63.777</v>
      </c>
      <c r="J146" s="164"/>
      <c r="K146" s="164"/>
      <c r="L146" s="168"/>
      <c r="M146" s="169"/>
      <c r="N146" s="164"/>
      <c r="O146" s="164"/>
      <c r="P146" s="164"/>
      <c r="Q146" s="164"/>
      <c r="R146" s="164"/>
      <c r="S146" s="164"/>
      <c r="T146" s="170"/>
      <c r="AT146" s="171" t="s">
        <v>129</v>
      </c>
      <c r="AU146" s="171" t="s">
        <v>79</v>
      </c>
      <c r="AV146" s="171" t="s">
        <v>79</v>
      </c>
      <c r="AW146" s="171" t="s">
        <v>93</v>
      </c>
      <c r="AX146" s="171" t="s">
        <v>72</v>
      </c>
      <c r="AY146" s="171" t="s">
        <v>118</v>
      </c>
    </row>
    <row r="147" spans="2:51" s="6" customFormat="1" ht="15.75" customHeight="1">
      <c r="B147" s="163"/>
      <c r="C147" s="164"/>
      <c r="D147" s="165" t="s">
        <v>129</v>
      </c>
      <c r="E147" s="164"/>
      <c r="F147" s="166" t="s">
        <v>191</v>
      </c>
      <c r="G147" s="164"/>
      <c r="H147" s="167">
        <v>124.02</v>
      </c>
      <c r="J147" s="164"/>
      <c r="K147" s="164"/>
      <c r="L147" s="168"/>
      <c r="M147" s="169"/>
      <c r="N147" s="164"/>
      <c r="O147" s="164"/>
      <c r="P147" s="164"/>
      <c r="Q147" s="164"/>
      <c r="R147" s="164"/>
      <c r="S147" s="164"/>
      <c r="T147" s="170"/>
      <c r="AT147" s="171" t="s">
        <v>129</v>
      </c>
      <c r="AU147" s="171" t="s">
        <v>79</v>
      </c>
      <c r="AV147" s="171" t="s">
        <v>79</v>
      </c>
      <c r="AW147" s="171" t="s">
        <v>93</v>
      </c>
      <c r="AX147" s="171" t="s">
        <v>72</v>
      </c>
      <c r="AY147" s="171" t="s">
        <v>118</v>
      </c>
    </row>
    <row r="148" spans="2:51" s="6" customFormat="1" ht="15.75" customHeight="1">
      <c r="B148" s="163"/>
      <c r="C148" s="164"/>
      <c r="D148" s="165" t="s">
        <v>129</v>
      </c>
      <c r="E148" s="164"/>
      <c r="F148" s="166" t="s">
        <v>192</v>
      </c>
      <c r="G148" s="164"/>
      <c r="H148" s="167">
        <v>85.35</v>
      </c>
      <c r="J148" s="164"/>
      <c r="K148" s="164"/>
      <c r="L148" s="168"/>
      <c r="M148" s="169"/>
      <c r="N148" s="164"/>
      <c r="O148" s="164"/>
      <c r="P148" s="164"/>
      <c r="Q148" s="164"/>
      <c r="R148" s="164"/>
      <c r="S148" s="164"/>
      <c r="T148" s="170"/>
      <c r="AT148" s="171" t="s">
        <v>129</v>
      </c>
      <c r="AU148" s="171" t="s">
        <v>79</v>
      </c>
      <c r="AV148" s="171" t="s">
        <v>79</v>
      </c>
      <c r="AW148" s="171" t="s">
        <v>93</v>
      </c>
      <c r="AX148" s="171" t="s">
        <v>72</v>
      </c>
      <c r="AY148" s="171" t="s">
        <v>118</v>
      </c>
    </row>
    <row r="149" spans="2:51" s="6" customFormat="1" ht="15.75" customHeight="1">
      <c r="B149" s="163"/>
      <c r="C149" s="164"/>
      <c r="D149" s="165" t="s">
        <v>129</v>
      </c>
      <c r="E149" s="164"/>
      <c r="F149" s="166" t="s">
        <v>193</v>
      </c>
      <c r="G149" s="164"/>
      <c r="H149" s="167">
        <v>67.799</v>
      </c>
      <c r="J149" s="164"/>
      <c r="K149" s="164"/>
      <c r="L149" s="168"/>
      <c r="M149" s="169"/>
      <c r="N149" s="164"/>
      <c r="O149" s="164"/>
      <c r="P149" s="164"/>
      <c r="Q149" s="164"/>
      <c r="R149" s="164"/>
      <c r="S149" s="164"/>
      <c r="T149" s="170"/>
      <c r="AT149" s="171" t="s">
        <v>129</v>
      </c>
      <c r="AU149" s="171" t="s">
        <v>79</v>
      </c>
      <c r="AV149" s="171" t="s">
        <v>79</v>
      </c>
      <c r="AW149" s="171" t="s">
        <v>93</v>
      </c>
      <c r="AX149" s="171" t="s">
        <v>72</v>
      </c>
      <c r="AY149" s="171" t="s">
        <v>118</v>
      </c>
    </row>
    <row r="150" spans="2:51" s="6" customFormat="1" ht="15.75" customHeight="1">
      <c r="B150" s="163"/>
      <c r="C150" s="164"/>
      <c r="D150" s="165" t="s">
        <v>129</v>
      </c>
      <c r="E150" s="164"/>
      <c r="F150" s="166" t="s">
        <v>194</v>
      </c>
      <c r="G150" s="164"/>
      <c r="H150" s="167">
        <v>55.074</v>
      </c>
      <c r="J150" s="164"/>
      <c r="K150" s="164"/>
      <c r="L150" s="168"/>
      <c r="M150" s="169"/>
      <c r="N150" s="164"/>
      <c r="O150" s="164"/>
      <c r="P150" s="164"/>
      <c r="Q150" s="164"/>
      <c r="R150" s="164"/>
      <c r="S150" s="164"/>
      <c r="T150" s="170"/>
      <c r="AT150" s="171" t="s">
        <v>129</v>
      </c>
      <c r="AU150" s="171" t="s">
        <v>79</v>
      </c>
      <c r="AV150" s="171" t="s">
        <v>79</v>
      </c>
      <c r="AW150" s="171" t="s">
        <v>93</v>
      </c>
      <c r="AX150" s="171" t="s">
        <v>72</v>
      </c>
      <c r="AY150" s="171" t="s">
        <v>118</v>
      </c>
    </row>
    <row r="151" spans="2:51" s="6" customFormat="1" ht="15.75" customHeight="1">
      <c r="B151" s="163"/>
      <c r="C151" s="164"/>
      <c r="D151" s="165" t="s">
        <v>129</v>
      </c>
      <c r="E151" s="164"/>
      <c r="F151" s="166" t="s">
        <v>195</v>
      </c>
      <c r="G151" s="164"/>
      <c r="H151" s="167">
        <v>66.424</v>
      </c>
      <c r="J151" s="164"/>
      <c r="K151" s="164"/>
      <c r="L151" s="168"/>
      <c r="M151" s="169"/>
      <c r="N151" s="164"/>
      <c r="O151" s="164"/>
      <c r="P151" s="164"/>
      <c r="Q151" s="164"/>
      <c r="R151" s="164"/>
      <c r="S151" s="164"/>
      <c r="T151" s="170"/>
      <c r="AT151" s="171" t="s">
        <v>129</v>
      </c>
      <c r="AU151" s="171" t="s">
        <v>79</v>
      </c>
      <c r="AV151" s="171" t="s">
        <v>79</v>
      </c>
      <c r="AW151" s="171" t="s">
        <v>93</v>
      </c>
      <c r="AX151" s="171" t="s">
        <v>72</v>
      </c>
      <c r="AY151" s="171" t="s">
        <v>118</v>
      </c>
    </row>
    <row r="152" spans="2:51" s="6" customFormat="1" ht="15.75" customHeight="1">
      <c r="B152" s="163"/>
      <c r="C152" s="164"/>
      <c r="D152" s="165" t="s">
        <v>129</v>
      </c>
      <c r="E152" s="164"/>
      <c r="F152" s="166" t="s">
        <v>196</v>
      </c>
      <c r="G152" s="164"/>
      <c r="H152" s="167">
        <v>87.531</v>
      </c>
      <c r="J152" s="164"/>
      <c r="K152" s="164"/>
      <c r="L152" s="168"/>
      <c r="M152" s="169"/>
      <c r="N152" s="164"/>
      <c r="O152" s="164"/>
      <c r="P152" s="164"/>
      <c r="Q152" s="164"/>
      <c r="R152" s="164"/>
      <c r="S152" s="164"/>
      <c r="T152" s="170"/>
      <c r="AT152" s="171" t="s">
        <v>129</v>
      </c>
      <c r="AU152" s="171" t="s">
        <v>79</v>
      </c>
      <c r="AV152" s="171" t="s">
        <v>79</v>
      </c>
      <c r="AW152" s="171" t="s">
        <v>93</v>
      </c>
      <c r="AX152" s="171" t="s">
        <v>72</v>
      </c>
      <c r="AY152" s="171" t="s">
        <v>118</v>
      </c>
    </row>
    <row r="153" spans="2:51" s="6" customFormat="1" ht="15.75" customHeight="1">
      <c r="B153" s="163"/>
      <c r="C153" s="164"/>
      <c r="D153" s="165" t="s">
        <v>129</v>
      </c>
      <c r="E153" s="164"/>
      <c r="F153" s="166" t="s">
        <v>197</v>
      </c>
      <c r="G153" s="164"/>
      <c r="H153" s="167">
        <v>108.283</v>
      </c>
      <c r="J153" s="164"/>
      <c r="K153" s="164"/>
      <c r="L153" s="168"/>
      <c r="M153" s="169"/>
      <c r="N153" s="164"/>
      <c r="O153" s="164"/>
      <c r="P153" s="164"/>
      <c r="Q153" s="164"/>
      <c r="R153" s="164"/>
      <c r="S153" s="164"/>
      <c r="T153" s="170"/>
      <c r="AT153" s="171" t="s">
        <v>129</v>
      </c>
      <c r="AU153" s="171" t="s">
        <v>79</v>
      </c>
      <c r="AV153" s="171" t="s">
        <v>79</v>
      </c>
      <c r="AW153" s="171" t="s">
        <v>93</v>
      </c>
      <c r="AX153" s="171" t="s">
        <v>72</v>
      </c>
      <c r="AY153" s="171" t="s">
        <v>118</v>
      </c>
    </row>
    <row r="154" spans="2:51" s="6" customFormat="1" ht="15.75" customHeight="1">
      <c r="B154" s="163"/>
      <c r="C154" s="164"/>
      <c r="D154" s="165" t="s">
        <v>129</v>
      </c>
      <c r="E154" s="164"/>
      <c r="F154" s="166" t="s">
        <v>198</v>
      </c>
      <c r="G154" s="164"/>
      <c r="H154" s="167">
        <v>77.832</v>
      </c>
      <c r="J154" s="164"/>
      <c r="K154" s="164"/>
      <c r="L154" s="168"/>
      <c r="M154" s="169"/>
      <c r="N154" s="164"/>
      <c r="O154" s="164"/>
      <c r="P154" s="164"/>
      <c r="Q154" s="164"/>
      <c r="R154" s="164"/>
      <c r="S154" s="164"/>
      <c r="T154" s="170"/>
      <c r="AT154" s="171" t="s">
        <v>129</v>
      </c>
      <c r="AU154" s="171" t="s">
        <v>79</v>
      </c>
      <c r="AV154" s="171" t="s">
        <v>79</v>
      </c>
      <c r="AW154" s="171" t="s">
        <v>93</v>
      </c>
      <c r="AX154" s="171" t="s">
        <v>72</v>
      </c>
      <c r="AY154" s="171" t="s">
        <v>118</v>
      </c>
    </row>
    <row r="155" spans="2:51" s="6" customFormat="1" ht="15.75" customHeight="1">
      <c r="B155" s="163"/>
      <c r="C155" s="164"/>
      <c r="D155" s="165" t="s">
        <v>129</v>
      </c>
      <c r="E155" s="164"/>
      <c r="F155" s="166" t="s">
        <v>199</v>
      </c>
      <c r="G155" s="164"/>
      <c r="H155" s="167">
        <v>96.104</v>
      </c>
      <c r="J155" s="164"/>
      <c r="K155" s="164"/>
      <c r="L155" s="168"/>
      <c r="M155" s="169"/>
      <c r="N155" s="164"/>
      <c r="O155" s="164"/>
      <c r="P155" s="164"/>
      <c r="Q155" s="164"/>
      <c r="R155" s="164"/>
      <c r="S155" s="164"/>
      <c r="T155" s="170"/>
      <c r="AT155" s="171" t="s">
        <v>129</v>
      </c>
      <c r="AU155" s="171" t="s">
        <v>79</v>
      </c>
      <c r="AV155" s="171" t="s">
        <v>79</v>
      </c>
      <c r="AW155" s="171" t="s">
        <v>93</v>
      </c>
      <c r="AX155" s="171" t="s">
        <v>72</v>
      </c>
      <c r="AY155" s="171" t="s">
        <v>118</v>
      </c>
    </row>
    <row r="156" spans="2:51" s="6" customFormat="1" ht="15.75" customHeight="1">
      <c r="B156" s="163"/>
      <c r="C156" s="164"/>
      <c r="D156" s="165" t="s">
        <v>129</v>
      </c>
      <c r="E156" s="164"/>
      <c r="F156" s="166" t="s">
        <v>200</v>
      </c>
      <c r="G156" s="164"/>
      <c r="H156" s="167">
        <v>115.423</v>
      </c>
      <c r="J156" s="164"/>
      <c r="K156" s="164"/>
      <c r="L156" s="168"/>
      <c r="M156" s="169"/>
      <c r="N156" s="164"/>
      <c r="O156" s="164"/>
      <c r="P156" s="164"/>
      <c r="Q156" s="164"/>
      <c r="R156" s="164"/>
      <c r="S156" s="164"/>
      <c r="T156" s="170"/>
      <c r="AT156" s="171" t="s">
        <v>129</v>
      </c>
      <c r="AU156" s="171" t="s">
        <v>79</v>
      </c>
      <c r="AV156" s="171" t="s">
        <v>79</v>
      </c>
      <c r="AW156" s="171" t="s">
        <v>93</v>
      </c>
      <c r="AX156" s="171" t="s">
        <v>72</v>
      </c>
      <c r="AY156" s="171" t="s">
        <v>118</v>
      </c>
    </row>
    <row r="157" spans="2:51" s="6" customFormat="1" ht="15.75" customHeight="1">
      <c r="B157" s="163"/>
      <c r="C157" s="164"/>
      <c r="D157" s="165" t="s">
        <v>129</v>
      </c>
      <c r="E157" s="164"/>
      <c r="F157" s="166" t="s">
        <v>201</v>
      </c>
      <c r="G157" s="164"/>
      <c r="H157" s="167">
        <v>211.778</v>
      </c>
      <c r="J157" s="164"/>
      <c r="K157" s="164"/>
      <c r="L157" s="168"/>
      <c r="M157" s="169"/>
      <c r="N157" s="164"/>
      <c r="O157" s="164"/>
      <c r="P157" s="164"/>
      <c r="Q157" s="164"/>
      <c r="R157" s="164"/>
      <c r="S157" s="164"/>
      <c r="T157" s="170"/>
      <c r="AT157" s="171" t="s">
        <v>129</v>
      </c>
      <c r="AU157" s="171" t="s">
        <v>79</v>
      </c>
      <c r="AV157" s="171" t="s">
        <v>79</v>
      </c>
      <c r="AW157" s="171" t="s">
        <v>93</v>
      </c>
      <c r="AX157" s="171" t="s">
        <v>72</v>
      </c>
      <c r="AY157" s="171" t="s">
        <v>118</v>
      </c>
    </row>
    <row r="158" spans="2:51" s="6" customFormat="1" ht="15.75" customHeight="1">
      <c r="B158" s="163"/>
      <c r="C158" s="164"/>
      <c r="D158" s="165" t="s">
        <v>129</v>
      </c>
      <c r="E158" s="164"/>
      <c r="F158" s="166" t="s">
        <v>202</v>
      </c>
      <c r="G158" s="164"/>
      <c r="H158" s="167">
        <v>229.052</v>
      </c>
      <c r="J158" s="164"/>
      <c r="K158" s="164"/>
      <c r="L158" s="168"/>
      <c r="M158" s="169"/>
      <c r="N158" s="164"/>
      <c r="O158" s="164"/>
      <c r="P158" s="164"/>
      <c r="Q158" s="164"/>
      <c r="R158" s="164"/>
      <c r="S158" s="164"/>
      <c r="T158" s="170"/>
      <c r="AT158" s="171" t="s">
        <v>129</v>
      </c>
      <c r="AU158" s="171" t="s">
        <v>79</v>
      </c>
      <c r="AV158" s="171" t="s">
        <v>79</v>
      </c>
      <c r="AW158" s="171" t="s">
        <v>93</v>
      </c>
      <c r="AX158" s="171" t="s">
        <v>72</v>
      </c>
      <c r="AY158" s="171" t="s">
        <v>118</v>
      </c>
    </row>
    <row r="159" spans="2:51" s="6" customFormat="1" ht="15.75" customHeight="1">
      <c r="B159" s="163"/>
      <c r="C159" s="164"/>
      <c r="D159" s="165" t="s">
        <v>129</v>
      </c>
      <c r="E159" s="164"/>
      <c r="F159" s="166" t="s">
        <v>203</v>
      </c>
      <c r="G159" s="164"/>
      <c r="H159" s="167">
        <v>105.315</v>
      </c>
      <c r="J159" s="164"/>
      <c r="K159" s="164"/>
      <c r="L159" s="168"/>
      <c r="M159" s="169"/>
      <c r="N159" s="164"/>
      <c r="O159" s="164"/>
      <c r="P159" s="164"/>
      <c r="Q159" s="164"/>
      <c r="R159" s="164"/>
      <c r="S159" s="164"/>
      <c r="T159" s="170"/>
      <c r="AT159" s="171" t="s">
        <v>129</v>
      </c>
      <c r="AU159" s="171" t="s">
        <v>79</v>
      </c>
      <c r="AV159" s="171" t="s">
        <v>79</v>
      </c>
      <c r="AW159" s="171" t="s">
        <v>93</v>
      </c>
      <c r="AX159" s="171" t="s">
        <v>72</v>
      </c>
      <c r="AY159" s="171" t="s">
        <v>118</v>
      </c>
    </row>
    <row r="160" spans="2:51" s="6" customFormat="1" ht="15.75" customHeight="1">
      <c r="B160" s="163"/>
      <c r="C160" s="164"/>
      <c r="D160" s="165" t="s">
        <v>129</v>
      </c>
      <c r="E160" s="164"/>
      <c r="F160" s="166" t="s">
        <v>204</v>
      </c>
      <c r="G160" s="164"/>
      <c r="H160" s="167">
        <v>82.368</v>
      </c>
      <c r="J160" s="164"/>
      <c r="K160" s="164"/>
      <c r="L160" s="168"/>
      <c r="M160" s="169"/>
      <c r="N160" s="164"/>
      <c r="O160" s="164"/>
      <c r="P160" s="164"/>
      <c r="Q160" s="164"/>
      <c r="R160" s="164"/>
      <c r="S160" s="164"/>
      <c r="T160" s="170"/>
      <c r="AT160" s="171" t="s">
        <v>129</v>
      </c>
      <c r="AU160" s="171" t="s">
        <v>79</v>
      </c>
      <c r="AV160" s="171" t="s">
        <v>79</v>
      </c>
      <c r="AW160" s="171" t="s">
        <v>93</v>
      </c>
      <c r="AX160" s="171" t="s">
        <v>72</v>
      </c>
      <c r="AY160" s="171" t="s">
        <v>118</v>
      </c>
    </row>
    <row r="161" spans="2:51" s="6" customFormat="1" ht="15.75" customHeight="1">
      <c r="B161" s="163"/>
      <c r="C161" s="164"/>
      <c r="D161" s="165" t="s">
        <v>129</v>
      </c>
      <c r="E161" s="164"/>
      <c r="F161" s="166" t="s">
        <v>205</v>
      </c>
      <c r="G161" s="164"/>
      <c r="H161" s="167">
        <v>70.2</v>
      </c>
      <c r="J161" s="164"/>
      <c r="K161" s="164"/>
      <c r="L161" s="168"/>
      <c r="M161" s="169"/>
      <c r="N161" s="164"/>
      <c r="O161" s="164"/>
      <c r="P161" s="164"/>
      <c r="Q161" s="164"/>
      <c r="R161" s="164"/>
      <c r="S161" s="164"/>
      <c r="T161" s="170"/>
      <c r="AT161" s="171" t="s">
        <v>129</v>
      </c>
      <c r="AU161" s="171" t="s">
        <v>79</v>
      </c>
      <c r="AV161" s="171" t="s">
        <v>79</v>
      </c>
      <c r="AW161" s="171" t="s">
        <v>93</v>
      </c>
      <c r="AX161" s="171" t="s">
        <v>72</v>
      </c>
      <c r="AY161" s="171" t="s">
        <v>118</v>
      </c>
    </row>
    <row r="162" spans="2:51" s="6" customFormat="1" ht="15.75" customHeight="1">
      <c r="B162" s="163"/>
      <c r="C162" s="164"/>
      <c r="D162" s="165" t="s">
        <v>129</v>
      </c>
      <c r="E162" s="164"/>
      <c r="F162" s="166" t="s">
        <v>206</v>
      </c>
      <c r="G162" s="164"/>
      <c r="H162" s="167">
        <v>97.255</v>
      </c>
      <c r="J162" s="164"/>
      <c r="K162" s="164"/>
      <c r="L162" s="168"/>
      <c r="M162" s="169"/>
      <c r="N162" s="164"/>
      <c r="O162" s="164"/>
      <c r="P162" s="164"/>
      <c r="Q162" s="164"/>
      <c r="R162" s="164"/>
      <c r="S162" s="164"/>
      <c r="T162" s="170"/>
      <c r="AT162" s="171" t="s">
        <v>129</v>
      </c>
      <c r="AU162" s="171" t="s">
        <v>79</v>
      </c>
      <c r="AV162" s="171" t="s">
        <v>79</v>
      </c>
      <c r="AW162" s="171" t="s">
        <v>93</v>
      </c>
      <c r="AX162" s="171" t="s">
        <v>72</v>
      </c>
      <c r="AY162" s="171" t="s">
        <v>118</v>
      </c>
    </row>
    <row r="163" spans="2:51" s="6" customFormat="1" ht="15.75" customHeight="1">
      <c r="B163" s="163"/>
      <c r="C163" s="164"/>
      <c r="D163" s="165" t="s">
        <v>129</v>
      </c>
      <c r="E163" s="164"/>
      <c r="F163" s="166" t="s">
        <v>207</v>
      </c>
      <c r="G163" s="164"/>
      <c r="H163" s="167">
        <v>100.89</v>
      </c>
      <c r="J163" s="164"/>
      <c r="K163" s="164"/>
      <c r="L163" s="168"/>
      <c r="M163" s="169"/>
      <c r="N163" s="164"/>
      <c r="O163" s="164"/>
      <c r="P163" s="164"/>
      <c r="Q163" s="164"/>
      <c r="R163" s="164"/>
      <c r="S163" s="164"/>
      <c r="T163" s="170"/>
      <c r="AT163" s="171" t="s">
        <v>129</v>
      </c>
      <c r="AU163" s="171" t="s">
        <v>79</v>
      </c>
      <c r="AV163" s="171" t="s">
        <v>79</v>
      </c>
      <c r="AW163" s="171" t="s">
        <v>93</v>
      </c>
      <c r="AX163" s="171" t="s">
        <v>72</v>
      </c>
      <c r="AY163" s="171" t="s">
        <v>118</v>
      </c>
    </row>
    <row r="164" spans="2:51" s="6" customFormat="1" ht="15.75" customHeight="1">
      <c r="B164" s="163"/>
      <c r="C164" s="164"/>
      <c r="D164" s="165" t="s">
        <v>129</v>
      </c>
      <c r="E164" s="164"/>
      <c r="F164" s="166" t="s">
        <v>208</v>
      </c>
      <c r="G164" s="164"/>
      <c r="H164" s="167">
        <v>112.332</v>
      </c>
      <c r="J164" s="164"/>
      <c r="K164" s="164"/>
      <c r="L164" s="168"/>
      <c r="M164" s="169"/>
      <c r="N164" s="164"/>
      <c r="O164" s="164"/>
      <c r="P164" s="164"/>
      <c r="Q164" s="164"/>
      <c r="R164" s="164"/>
      <c r="S164" s="164"/>
      <c r="T164" s="170"/>
      <c r="AT164" s="171" t="s">
        <v>129</v>
      </c>
      <c r="AU164" s="171" t="s">
        <v>79</v>
      </c>
      <c r="AV164" s="171" t="s">
        <v>79</v>
      </c>
      <c r="AW164" s="171" t="s">
        <v>93</v>
      </c>
      <c r="AX164" s="171" t="s">
        <v>72</v>
      </c>
      <c r="AY164" s="171" t="s">
        <v>118</v>
      </c>
    </row>
    <row r="165" spans="2:51" s="6" customFormat="1" ht="15.75" customHeight="1">
      <c r="B165" s="163"/>
      <c r="C165" s="164"/>
      <c r="D165" s="165" t="s">
        <v>129</v>
      </c>
      <c r="E165" s="164"/>
      <c r="F165" s="166" t="s">
        <v>209</v>
      </c>
      <c r="G165" s="164"/>
      <c r="H165" s="167">
        <v>90.647</v>
      </c>
      <c r="J165" s="164"/>
      <c r="K165" s="164"/>
      <c r="L165" s="168"/>
      <c r="M165" s="169"/>
      <c r="N165" s="164"/>
      <c r="O165" s="164"/>
      <c r="P165" s="164"/>
      <c r="Q165" s="164"/>
      <c r="R165" s="164"/>
      <c r="S165" s="164"/>
      <c r="T165" s="170"/>
      <c r="AT165" s="171" t="s">
        <v>129</v>
      </c>
      <c r="AU165" s="171" t="s">
        <v>79</v>
      </c>
      <c r="AV165" s="171" t="s">
        <v>79</v>
      </c>
      <c r="AW165" s="171" t="s">
        <v>93</v>
      </c>
      <c r="AX165" s="171" t="s">
        <v>72</v>
      </c>
      <c r="AY165" s="171" t="s">
        <v>118</v>
      </c>
    </row>
    <row r="166" spans="2:51" s="6" customFormat="1" ht="15.75" customHeight="1">
      <c r="B166" s="163"/>
      <c r="C166" s="164"/>
      <c r="D166" s="165" t="s">
        <v>129</v>
      </c>
      <c r="E166" s="164"/>
      <c r="F166" s="166" t="s">
        <v>210</v>
      </c>
      <c r="G166" s="164"/>
      <c r="H166" s="167">
        <v>97.461</v>
      </c>
      <c r="J166" s="164"/>
      <c r="K166" s="164"/>
      <c r="L166" s="168"/>
      <c r="M166" s="169"/>
      <c r="N166" s="164"/>
      <c r="O166" s="164"/>
      <c r="P166" s="164"/>
      <c r="Q166" s="164"/>
      <c r="R166" s="164"/>
      <c r="S166" s="164"/>
      <c r="T166" s="170"/>
      <c r="AT166" s="171" t="s">
        <v>129</v>
      </c>
      <c r="AU166" s="171" t="s">
        <v>79</v>
      </c>
      <c r="AV166" s="171" t="s">
        <v>79</v>
      </c>
      <c r="AW166" s="171" t="s">
        <v>93</v>
      </c>
      <c r="AX166" s="171" t="s">
        <v>72</v>
      </c>
      <c r="AY166" s="171" t="s">
        <v>118</v>
      </c>
    </row>
    <row r="167" spans="2:51" s="6" customFormat="1" ht="15.75" customHeight="1">
      <c r="B167" s="163"/>
      <c r="C167" s="164"/>
      <c r="D167" s="165" t="s">
        <v>129</v>
      </c>
      <c r="E167" s="164"/>
      <c r="F167" s="166" t="s">
        <v>211</v>
      </c>
      <c r="G167" s="164"/>
      <c r="H167" s="167">
        <v>84.462</v>
      </c>
      <c r="J167" s="164"/>
      <c r="K167" s="164"/>
      <c r="L167" s="168"/>
      <c r="M167" s="169"/>
      <c r="N167" s="164"/>
      <c r="O167" s="164"/>
      <c r="P167" s="164"/>
      <c r="Q167" s="164"/>
      <c r="R167" s="164"/>
      <c r="S167" s="164"/>
      <c r="T167" s="170"/>
      <c r="AT167" s="171" t="s">
        <v>129</v>
      </c>
      <c r="AU167" s="171" t="s">
        <v>79</v>
      </c>
      <c r="AV167" s="171" t="s">
        <v>79</v>
      </c>
      <c r="AW167" s="171" t="s">
        <v>93</v>
      </c>
      <c r="AX167" s="171" t="s">
        <v>72</v>
      </c>
      <c r="AY167" s="171" t="s">
        <v>118</v>
      </c>
    </row>
    <row r="168" spans="2:51" s="6" customFormat="1" ht="15.75" customHeight="1">
      <c r="B168" s="163"/>
      <c r="C168" s="164"/>
      <c r="D168" s="165" t="s">
        <v>129</v>
      </c>
      <c r="E168" s="164"/>
      <c r="F168" s="166" t="s">
        <v>212</v>
      </c>
      <c r="G168" s="164"/>
      <c r="H168" s="167">
        <v>21.852</v>
      </c>
      <c r="J168" s="164"/>
      <c r="K168" s="164"/>
      <c r="L168" s="168"/>
      <c r="M168" s="169"/>
      <c r="N168" s="164"/>
      <c r="O168" s="164"/>
      <c r="P168" s="164"/>
      <c r="Q168" s="164"/>
      <c r="R168" s="164"/>
      <c r="S168" s="164"/>
      <c r="T168" s="170"/>
      <c r="AT168" s="171" t="s">
        <v>129</v>
      </c>
      <c r="AU168" s="171" t="s">
        <v>79</v>
      </c>
      <c r="AV168" s="171" t="s">
        <v>79</v>
      </c>
      <c r="AW168" s="171" t="s">
        <v>93</v>
      </c>
      <c r="AX168" s="171" t="s">
        <v>72</v>
      </c>
      <c r="AY168" s="171" t="s">
        <v>118</v>
      </c>
    </row>
    <row r="169" spans="2:51" s="6" customFormat="1" ht="15.75" customHeight="1">
      <c r="B169" s="163"/>
      <c r="C169" s="164"/>
      <c r="D169" s="165" t="s">
        <v>129</v>
      </c>
      <c r="E169" s="164"/>
      <c r="F169" s="166" t="s">
        <v>213</v>
      </c>
      <c r="G169" s="164"/>
      <c r="H169" s="167">
        <v>0.855</v>
      </c>
      <c r="J169" s="164"/>
      <c r="K169" s="164"/>
      <c r="L169" s="168"/>
      <c r="M169" s="169"/>
      <c r="N169" s="164"/>
      <c r="O169" s="164"/>
      <c r="P169" s="164"/>
      <c r="Q169" s="164"/>
      <c r="R169" s="164"/>
      <c r="S169" s="164"/>
      <c r="T169" s="170"/>
      <c r="AT169" s="171" t="s">
        <v>129</v>
      </c>
      <c r="AU169" s="171" t="s">
        <v>79</v>
      </c>
      <c r="AV169" s="171" t="s">
        <v>79</v>
      </c>
      <c r="AW169" s="171" t="s">
        <v>93</v>
      </c>
      <c r="AX169" s="171" t="s">
        <v>72</v>
      </c>
      <c r="AY169" s="171" t="s">
        <v>118</v>
      </c>
    </row>
    <row r="170" spans="2:51" s="6" customFormat="1" ht="15.75" customHeight="1">
      <c r="B170" s="179"/>
      <c r="C170" s="180"/>
      <c r="D170" s="165" t="s">
        <v>129</v>
      </c>
      <c r="E170" s="180"/>
      <c r="F170" s="181" t="s">
        <v>214</v>
      </c>
      <c r="G170" s="180"/>
      <c r="H170" s="182">
        <v>6204.975</v>
      </c>
      <c r="J170" s="180"/>
      <c r="K170" s="180"/>
      <c r="L170" s="183"/>
      <c r="M170" s="184"/>
      <c r="N170" s="180"/>
      <c r="O170" s="180"/>
      <c r="P170" s="180"/>
      <c r="Q170" s="180"/>
      <c r="R170" s="180"/>
      <c r="S170" s="180"/>
      <c r="T170" s="185"/>
      <c r="AT170" s="186" t="s">
        <v>129</v>
      </c>
      <c r="AU170" s="186" t="s">
        <v>79</v>
      </c>
      <c r="AV170" s="186" t="s">
        <v>125</v>
      </c>
      <c r="AW170" s="186" t="s">
        <v>93</v>
      </c>
      <c r="AX170" s="186" t="s">
        <v>21</v>
      </c>
      <c r="AY170" s="186" t="s">
        <v>118</v>
      </c>
    </row>
    <row r="171" spans="2:65" s="6" customFormat="1" ht="15.75" customHeight="1">
      <c r="B171" s="23"/>
      <c r="C171" s="149" t="s">
        <v>215</v>
      </c>
      <c r="D171" s="149" t="s">
        <v>120</v>
      </c>
      <c r="E171" s="150" t="s">
        <v>216</v>
      </c>
      <c r="F171" s="151" t="s">
        <v>217</v>
      </c>
      <c r="G171" s="152" t="s">
        <v>140</v>
      </c>
      <c r="H171" s="153">
        <v>3102.488</v>
      </c>
      <c r="I171" s="154"/>
      <c r="J171" s="155">
        <f>ROUND($I$171*$H$171,2)</f>
        <v>0</v>
      </c>
      <c r="K171" s="151" t="s">
        <v>124</v>
      </c>
      <c r="L171" s="43"/>
      <c r="M171" s="156"/>
      <c r="N171" s="157" t="s">
        <v>43</v>
      </c>
      <c r="O171" s="24"/>
      <c r="P171" s="158">
        <f>$O$171*$H$171</f>
        <v>0</v>
      </c>
      <c r="Q171" s="158">
        <v>0</v>
      </c>
      <c r="R171" s="158">
        <f>$Q$171*$H$171</f>
        <v>0</v>
      </c>
      <c r="S171" s="158">
        <v>0</v>
      </c>
      <c r="T171" s="159">
        <f>$S$171*$H$171</f>
        <v>0</v>
      </c>
      <c r="AR171" s="93" t="s">
        <v>125</v>
      </c>
      <c r="AT171" s="93" t="s">
        <v>120</v>
      </c>
      <c r="AU171" s="93" t="s">
        <v>79</v>
      </c>
      <c r="AY171" s="6" t="s">
        <v>118</v>
      </c>
      <c r="BE171" s="160">
        <f>IF($N$171="základní",$J$171,0)</f>
        <v>0</v>
      </c>
      <c r="BF171" s="160">
        <f>IF($N$171="snížená",$J$171,0)</f>
        <v>0</v>
      </c>
      <c r="BG171" s="160">
        <f>IF($N$171="zákl. přenesená",$J$171,0)</f>
        <v>0</v>
      </c>
      <c r="BH171" s="160">
        <f>IF($N$171="sníž. přenesená",$J$171,0)</f>
        <v>0</v>
      </c>
      <c r="BI171" s="160">
        <f>IF($N$171="nulová",$J$171,0)</f>
        <v>0</v>
      </c>
      <c r="BJ171" s="93" t="s">
        <v>21</v>
      </c>
      <c r="BK171" s="160">
        <f>ROUND($I$171*$H$171,2)</f>
        <v>0</v>
      </c>
      <c r="BL171" s="93" t="s">
        <v>125</v>
      </c>
      <c r="BM171" s="93" t="s">
        <v>218</v>
      </c>
    </row>
    <row r="172" spans="2:47" s="6" customFormat="1" ht="16.5" customHeight="1">
      <c r="B172" s="23"/>
      <c r="C172" s="24"/>
      <c r="D172" s="161" t="s">
        <v>127</v>
      </c>
      <c r="E172" s="24"/>
      <c r="F172" s="162" t="s">
        <v>219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127</v>
      </c>
      <c r="AU172" s="6" t="s">
        <v>79</v>
      </c>
    </row>
    <row r="173" spans="2:51" s="6" customFormat="1" ht="15.75" customHeight="1">
      <c r="B173" s="163"/>
      <c r="C173" s="164"/>
      <c r="D173" s="165" t="s">
        <v>129</v>
      </c>
      <c r="E173" s="164"/>
      <c r="F173" s="166" t="s">
        <v>220</v>
      </c>
      <c r="G173" s="164"/>
      <c r="H173" s="167">
        <v>3102.488</v>
      </c>
      <c r="J173" s="164"/>
      <c r="K173" s="164"/>
      <c r="L173" s="168"/>
      <c r="M173" s="169"/>
      <c r="N173" s="164"/>
      <c r="O173" s="164"/>
      <c r="P173" s="164"/>
      <c r="Q173" s="164"/>
      <c r="R173" s="164"/>
      <c r="S173" s="164"/>
      <c r="T173" s="170"/>
      <c r="AT173" s="171" t="s">
        <v>129</v>
      </c>
      <c r="AU173" s="171" t="s">
        <v>79</v>
      </c>
      <c r="AV173" s="171" t="s">
        <v>79</v>
      </c>
      <c r="AW173" s="171" t="s">
        <v>93</v>
      </c>
      <c r="AX173" s="171" t="s">
        <v>21</v>
      </c>
      <c r="AY173" s="171" t="s">
        <v>118</v>
      </c>
    </row>
    <row r="174" spans="2:65" s="6" customFormat="1" ht="27" customHeight="1">
      <c r="B174" s="23"/>
      <c r="C174" s="149" t="s">
        <v>221</v>
      </c>
      <c r="D174" s="149" t="s">
        <v>120</v>
      </c>
      <c r="E174" s="150" t="s">
        <v>222</v>
      </c>
      <c r="F174" s="151" t="s">
        <v>223</v>
      </c>
      <c r="G174" s="152" t="s">
        <v>140</v>
      </c>
      <c r="H174" s="153">
        <v>187.54</v>
      </c>
      <c r="I174" s="154"/>
      <c r="J174" s="155">
        <f>ROUND($I$174*$H$174,2)</f>
        <v>0</v>
      </c>
      <c r="K174" s="151"/>
      <c r="L174" s="43"/>
      <c r="M174" s="156"/>
      <c r="N174" s="157" t="s">
        <v>43</v>
      </c>
      <c r="O174" s="24"/>
      <c r="P174" s="158">
        <f>$O$174*$H$174</f>
        <v>0</v>
      </c>
      <c r="Q174" s="158">
        <v>0</v>
      </c>
      <c r="R174" s="158">
        <f>$Q$174*$H$174</f>
        <v>0</v>
      </c>
      <c r="S174" s="158">
        <v>0</v>
      </c>
      <c r="T174" s="159">
        <f>$S$174*$H$174</f>
        <v>0</v>
      </c>
      <c r="AR174" s="93" t="s">
        <v>125</v>
      </c>
      <c r="AT174" s="93" t="s">
        <v>120</v>
      </c>
      <c r="AU174" s="93" t="s">
        <v>79</v>
      </c>
      <c r="AY174" s="6" t="s">
        <v>118</v>
      </c>
      <c r="BE174" s="160">
        <f>IF($N$174="základní",$J$174,0)</f>
        <v>0</v>
      </c>
      <c r="BF174" s="160">
        <f>IF($N$174="snížená",$J$174,0)</f>
        <v>0</v>
      </c>
      <c r="BG174" s="160">
        <f>IF($N$174="zákl. přenesená",$J$174,0)</f>
        <v>0</v>
      </c>
      <c r="BH174" s="160">
        <f>IF($N$174="sníž. přenesená",$J$174,0)</f>
        <v>0</v>
      </c>
      <c r="BI174" s="160">
        <f>IF($N$174="nulová",$J$174,0)</f>
        <v>0</v>
      </c>
      <c r="BJ174" s="93" t="s">
        <v>21</v>
      </c>
      <c r="BK174" s="160">
        <f>ROUND($I$174*$H$174,2)</f>
        <v>0</v>
      </c>
      <c r="BL174" s="93" t="s">
        <v>125</v>
      </c>
      <c r="BM174" s="93" t="s">
        <v>224</v>
      </c>
    </row>
    <row r="175" spans="2:47" s="6" customFormat="1" ht="27" customHeight="1">
      <c r="B175" s="23"/>
      <c r="C175" s="24"/>
      <c r="D175" s="161" t="s">
        <v>127</v>
      </c>
      <c r="E175" s="24"/>
      <c r="F175" s="162" t="s">
        <v>225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127</v>
      </c>
      <c r="AU175" s="6" t="s">
        <v>79</v>
      </c>
    </row>
    <row r="176" spans="2:51" s="6" customFormat="1" ht="15.75" customHeight="1">
      <c r="B176" s="172"/>
      <c r="C176" s="173"/>
      <c r="D176" s="165" t="s">
        <v>129</v>
      </c>
      <c r="E176" s="173"/>
      <c r="F176" s="174" t="s">
        <v>226</v>
      </c>
      <c r="G176" s="173"/>
      <c r="H176" s="173"/>
      <c r="J176" s="173"/>
      <c r="K176" s="173"/>
      <c r="L176" s="175"/>
      <c r="M176" s="176"/>
      <c r="N176" s="173"/>
      <c r="O176" s="173"/>
      <c r="P176" s="173"/>
      <c r="Q176" s="173"/>
      <c r="R176" s="173"/>
      <c r="S176" s="173"/>
      <c r="T176" s="177"/>
      <c r="AT176" s="178" t="s">
        <v>129</v>
      </c>
      <c r="AU176" s="178" t="s">
        <v>79</v>
      </c>
      <c r="AV176" s="178" t="s">
        <v>21</v>
      </c>
      <c r="AW176" s="178" t="s">
        <v>93</v>
      </c>
      <c r="AX176" s="178" t="s">
        <v>72</v>
      </c>
      <c r="AY176" s="178" t="s">
        <v>118</v>
      </c>
    </row>
    <row r="177" spans="2:51" s="6" customFormat="1" ht="15.75" customHeight="1">
      <c r="B177" s="172"/>
      <c r="C177" s="173"/>
      <c r="D177" s="165" t="s">
        <v>129</v>
      </c>
      <c r="E177" s="173"/>
      <c r="F177" s="174" t="s">
        <v>227</v>
      </c>
      <c r="G177" s="173"/>
      <c r="H177" s="173"/>
      <c r="J177" s="173"/>
      <c r="K177" s="173"/>
      <c r="L177" s="175"/>
      <c r="M177" s="176"/>
      <c r="N177" s="173"/>
      <c r="O177" s="173"/>
      <c r="P177" s="173"/>
      <c r="Q177" s="173"/>
      <c r="R177" s="173"/>
      <c r="S177" s="173"/>
      <c r="T177" s="177"/>
      <c r="AT177" s="178" t="s">
        <v>129</v>
      </c>
      <c r="AU177" s="178" t="s">
        <v>79</v>
      </c>
      <c r="AV177" s="178" t="s">
        <v>21</v>
      </c>
      <c r="AW177" s="178" t="s">
        <v>93</v>
      </c>
      <c r="AX177" s="178" t="s">
        <v>72</v>
      </c>
      <c r="AY177" s="178" t="s">
        <v>118</v>
      </c>
    </row>
    <row r="178" spans="2:51" s="6" customFormat="1" ht="15.75" customHeight="1">
      <c r="B178" s="163"/>
      <c r="C178" s="164"/>
      <c r="D178" s="165" t="s">
        <v>129</v>
      </c>
      <c r="E178" s="164"/>
      <c r="F178" s="166" t="s">
        <v>228</v>
      </c>
      <c r="G178" s="164"/>
      <c r="H178" s="167">
        <v>187.54</v>
      </c>
      <c r="J178" s="164"/>
      <c r="K178" s="164"/>
      <c r="L178" s="168"/>
      <c r="M178" s="169"/>
      <c r="N178" s="164"/>
      <c r="O178" s="164"/>
      <c r="P178" s="164"/>
      <c r="Q178" s="164"/>
      <c r="R178" s="164"/>
      <c r="S178" s="164"/>
      <c r="T178" s="170"/>
      <c r="AT178" s="171" t="s">
        <v>129</v>
      </c>
      <c r="AU178" s="171" t="s">
        <v>79</v>
      </c>
      <c r="AV178" s="171" t="s">
        <v>79</v>
      </c>
      <c r="AW178" s="171" t="s">
        <v>93</v>
      </c>
      <c r="AX178" s="171" t="s">
        <v>21</v>
      </c>
      <c r="AY178" s="171" t="s">
        <v>118</v>
      </c>
    </row>
    <row r="179" spans="2:65" s="6" customFormat="1" ht="15.75" customHeight="1">
      <c r="B179" s="23"/>
      <c r="C179" s="149" t="s">
        <v>229</v>
      </c>
      <c r="D179" s="149" t="s">
        <v>120</v>
      </c>
      <c r="E179" s="150" t="s">
        <v>230</v>
      </c>
      <c r="F179" s="151" t="s">
        <v>231</v>
      </c>
      <c r="G179" s="152" t="s">
        <v>140</v>
      </c>
      <c r="H179" s="153">
        <v>620.498</v>
      </c>
      <c r="I179" s="154"/>
      <c r="J179" s="155">
        <f>ROUND($I$179*$H$179,2)</f>
        <v>0</v>
      </c>
      <c r="K179" s="151"/>
      <c r="L179" s="43"/>
      <c r="M179" s="156"/>
      <c r="N179" s="157" t="s">
        <v>43</v>
      </c>
      <c r="O179" s="24"/>
      <c r="P179" s="158">
        <f>$O$179*$H$179</f>
        <v>0</v>
      </c>
      <c r="Q179" s="158">
        <v>0</v>
      </c>
      <c r="R179" s="158">
        <f>$Q$179*$H$179</f>
        <v>0</v>
      </c>
      <c r="S179" s="158">
        <v>0</v>
      </c>
      <c r="T179" s="159">
        <f>$S$179*$H$179</f>
        <v>0</v>
      </c>
      <c r="AR179" s="93" t="s">
        <v>125</v>
      </c>
      <c r="AT179" s="93" t="s">
        <v>120</v>
      </c>
      <c r="AU179" s="93" t="s">
        <v>79</v>
      </c>
      <c r="AY179" s="6" t="s">
        <v>118</v>
      </c>
      <c r="BE179" s="160">
        <f>IF($N$179="základní",$J$179,0)</f>
        <v>0</v>
      </c>
      <c r="BF179" s="160">
        <f>IF($N$179="snížená",$J$179,0)</f>
        <v>0</v>
      </c>
      <c r="BG179" s="160">
        <f>IF($N$179="zákl. přenesená",$J$179,0)</f>
        <v>0</v>
      </c>
      <c r="BH179" s="160">
        <f>IF($N$179="sníž. přenesená",$J$179,0)</f>
        <v>0</v>
      </c>
      <c r="BI179" s="160">
        <f>IF($N$179="nulová",$J$179,0)</f>
        <v>0</v>
      </c>
      <c r="BJ179" s="93" t="s">
        <v>21</v>
      </c>
      <c r="BK179" s="160">
        <f>ROUND($I$179*$H$179,2)</f>
        <v>0</v>
      </c>
      <c r="BL179" s="93" t="s">
        <v>125</v>
      </c>
      <c r="BM179" s="93" t="s">
        <v>232</v>
      </c>
    </row>
    <row r="180" spans="2:51" s="6" customFormat="1" ht="15.75" customHeight="1">
      <c r="B180" s="172"/>
      <c r="C180" s="173"/>
      <c r="D180" s="161" t="s">
        <v>129</v>
      </c>
      <c r="E180" s="174"/>
      <c r="F180" s="174" t="s">
        <v>233</v>
      </c>
      <c r="G180" s="173"/>
      <c r="H180" s="173"/>
      <c r="J180" s="173"/>
      <c r="K180" s="173"/>
      <c r="L180" s="175"/>
      <c r="M180" s="176"/>
      <c r="N180" s="173"/>
      <c r="O180" s="173"/>
      <c r="P180" s="173"/>
      <c r="Q180" s="173"/>
      <c r="R180" s="173"/>
      <c r="S180" s="173"/>
      <c r="T180" s="177"/>
      <c r="AT180" s="178" t="s">
        <v>129</v>
      </c>
      <c r="AU180" s="178" t="s">
        <v>79</v>
      </c>
      <c r="AV180" s="178" t="s">
        <v>21</v>
      </c>
      <c r="AW180" s="178" t="s">
        <v>93</v>
      </c>
      <c r="AX180" s="178" t="s">
        <v>72</v>
      </c>
      <c r="AY180" s="178" t="s">
        <v>118</v>
      </c>
    </row>
    <row r="181" spans="2:51" s="6" customFormat="1" ht="15.75" customHeight="1">
      <c r="B181" s="163"/>
      <c r="C181" s="164"/>
      <c r="D181" s="165" t="s">
        <v>129</v>
      </c>
      <c r="E181" s="164"/>
      <c r="F181" s="166" t="s">
        <v>234</v>
      </c>
      <c r="G181" s="164"/>
      <c r="H181" s="167">
        <v>620.498</v>
      </c>
      <c r="J181" s="164"/>
      <c r="K181" s="164"/>
      <c r="L181" s="168"/>
      <c r="M181" s="169"/>
      <c r="N181" s="164"/>
      <c r="O181" s="164"/>
      <c r="P181" s="164"/>
      <c r="Q181" s="164"/>
      <c r="R181" s="164"/>
      <c r="S181" s="164"/>
      <c r="T181" s="170"/>
      <c r="AT181" s="171" t="s">
        <v>129</v>
      </c>
      <c r="AU181" s="171" t="s">
        <v>79</v>
      </c>
      <c r="AV181" s="171" t="s">
        <v>79</v>
      </c>
      <c r="AW181" s="171" t="s">
        <v>93</v>
      </c>
      <c r="AX181" s="171" t="s">
        <v>21</v>
      </c>
      <c r="AY181" s="171" t="s">
        <v>118</v>
      </c>
    </row>
    <row r="182" spans="2:65" s="6" customFormat="1" ht="15.75" customHeight="1">
      <c r="B182" s="23"/>
      <c r="C182" s="149" t="s">
        <v>235</v>
      </c>
      <c r="D182" s="149" t="s">
        <v>120</v>
      </c>
      <c r="E182" s="150" t="s">
        <v>236</v>
      </c>
      <c r="F182" s="151" t="s">
        <v>237</v>
      </c>
      <c r="G182" s="152" t="s">
        <v>140</v>
      </c>
      <c r="H182" s="153">
        <v>6077.959</v>
      </c>
      <c r="I182" s="154"/>
      <c r="J182" s="155">
        <f>ROUND($I$182*$H$182,2)</f>
        <v>0</v>
      </c>
      <c r="K182" s="151" t="s">
        <v>124</v>
      </c>
      <c r="L182" s="43"/>
      <c r="M182" s="156"/>
      <c r="N182" s="157" t="s">
        <v>43</v>
      </c>
      <c r="O182" s="24"/>
      <c r="P182" s="158">
        <f>$O$182*$H$182</f>
        <v>0</v>
      </c>
      <c r="Q182" s="158">
        <v>0</v>
      </c>
      <c r="R182" s="158">
        <f>$Q$182*$H$182</f>
        <v>0</v>
      </c>
      <c r="S182" s="158">
        <v>0</v>
      </c>
      <c r="T182" s="159">
        <f>$S$182*$H$182</f>
        <v>0</v>
      </c>
      <c r="AR182" s="93" t="s">
        <v>125</v>
      </c>
      <c r="AT182" s="93" t="s">
        <v>120</v>
      </c>
      <c r="AU182" s="93" t="s">
        <v>79</v>
      </c>
      <c r="AY182" s="6" t="s">
        <v>118</v>
      </c>
      <c r="BE182" s="160">
        <f>IF($N$182="základní",$J$182,0)</f>
        <v>0</v>
      </c>
      <c r="BF182" s="160">
        <f>IF($N$182="snížená",$J$182,0)</f>
        <v>0</v>
      </c>
      <c r="BG182" s="160">
        <f>IF($N$182="zákl. přenesená",$J$182,0)</f>
        <v>0</v>
      </c>
      <c r="BH182" s="160">
        <f>IF($N$182="sníž. přenesená",$J$182,0)</f>
        <v>0</v>
      </c>
      <c r="BI182" s="160">
        <f>IF($N$182="nulová",$J$182,0)</f>
        <v>0</v>
      </c>
      <c r="BJ182" s="93" t="s">
        <v>21</v>
      </c>
      <c r="BK182" s="160">
        <f>ROUND($I$182*$H$182,2)</f>
        <v>0</v>
      </c>
      <c r="BL182" s="93" t="s">
        <v>125</v>
      </c>
      <c r="BM182" s="93" t="s">
        <v>238</v>
      </c>
    </row>
    <row r="183" spans="2:47" s="6" customFormat="1" ht="27" customHeight="1">
      <c r="B183" s="23"/>
      <c r="C183" s="24"/>
      <c r="D183" s="161" t="s">
        <v>127</v>
      </c>
      <c r="E183" s="24"/>
      <c r="F183" s="162" t="s">
        <v>239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127</v>
      </c>
      <c r="AU183" s="6" t="s">
        <v>79</v>
      </c>
    </row>
    <row r="184" spans="2:51" s="6" customFormat="1" ht="15.75" customHeight="1">
      <c r="B184" s="172"/>
      <c r="C184" s="173"/>
      <c r="D184" s="165" t="s">
        <v>129</v>
      </c>
      <c r="E184" s="173"/>
      <c r="F184" s="174" t="s">
        <v>240</v>
      </c>
      <c r="G184" s="173"/>
      <c r="H184" s="173"/>
      <c r="J184" s="173"/>
      <c r="K184" s="173"/>
      <c r="L184" s="175"/>
      <c r="M184" s="176"/>
      <c r="N184" s="173"/>
      <c r="O184" s="173"/>
      <c r="P184" s="173"/>
      <c r="Q184" s="173"/>
      <c r="R184" s="173"/>
      <c r="S184" s="173"/>
      <c r="T184" s="177"/>
      <c r="AT184" s="178" t="s">
        <v>129</v>
      </c>
      <c r="AU184" s="178" t="s">
        <v>79</v>
      </c>
      <c r="AV184" s="178" t="s">
        <v>21</v>
      </c>
      <c r="AW184" s="178" t="s">
        <v>93</v>
      </c>
      <c r="AX184" s="178" t="s">
        <v>72</v>
      </c>
      <c r="AY184" s="178" t="s">
        <v>118</v>
      </c>
    </row>
    <row r="185" spans="2:51" s="6" customFormat="1" ht="15.75" customHeight="1">
      <c r="B185" s="172"/>
      <c r="C185" s="173"/>
      <c r="D185" s="165" t="s">
        <v>129</v>
      </c>
      <c r="E185" s="173"/>
      <c r="F185" s="174" t="s">
        <v>241</v>
      </c>
      <c r="G185" s="173"/>
      <c r="H185" s="173"/>
      <c r="J185" s="173"/>
      <c r="K185" s="173"/>
      <c r="L185" s="175"/>
      <c r="M185" s="176"/>
      <c r="N185" s="173"/>
      <c r="O185" s="173"/>
      <c r="P185" s="173"/>
      <c r="Q185" s="173"/>
      <c r="R185" s="173"/>
      <c r="S185" s="173"/>
      <c r="T185" s="177"/>
      <c r="AT185" s="178" t="s">
        <v>129</v>
      </c>
      <c r="AU185" s="178" t="s">
        <v>79</v>
      </c>
      <c r="AV185" s="178" t="s">
        <v>21</v>
      </c>
      <c r="AW185" s="178" t="s">
        <v>93</v>
      </c>
      <c r="AX185" s="178" t="s">
        <v>72</v>
      </c>
      <c r="AY185" s="178" t="s">
        <v>118</v>
      </c>
    </row>
    <row r="186" spans="2:51" s="6" customFormat="1" ht="15.75" customHeight="1">
      <c r="B186" s="163"/>
      <c r="C186" s="164"/>
      <c r="D186" s="165" t="s">
        <v>129</v>
      </c>
      <c r="E186" s="164"/>
      <c r="F186" s="166" t="s">
        <v>242</v>
      </c>
      <c r="G186" s="164"/>
      <c r="H186" s="167">
        <v>6077.959</v>
      </c>
      <c r="J186" s="164"/>
      <c r="K186" s="164"/>
      <c r="L186" s="168"/>
      <c r="M186" s="169"/>
      <c r="N186" s="164"/>
      <c r="O186" s="164"/>
      <c r="P186" s="164"/>
      <c r="Q186" s="164"/>
      <c r="R186" s="164"/>
      <c r="S186" s="164"/>
      <c r="T186" s="170"/>
      <c r="AT186" s="171" t="s">
        <v>129</v>
      </c>
      <c r="AU186" s="171" t="s">
        <v>79</v>
      </c>
      <c r="AV186" s="171" t="s">
        <v>79</v>
      </c>
      <c r="AW186" s="171" t="s">
        <v>93</v>
      </c>
      <c r="AX186" s="171" t="s">
        <v>21</v>
      </c>
      <c r="AY186" s="171" t="s">
        <v>118</v>
      </c>
    </row>
    <row r="187" spans="2:65" s="6" customFormat="1" ht="15.75" customHeight="1">
      <c r="B187" s="23"/>
      <c r="C187" s="149" t="s">
        <v>243</v>
      </c>
      <c r="D187" s="149" t="s">
        <v>120</v>
      </c>
      <c r="E187" s="150" t="s">
        <v>244</v>
      </c>
      <c r="F187" s="151" t="s">
        <v>245</v>
      </c>
      <c r="G187" s="152" t="s">
        <v>140</v>
      </c>
      <c r="H187" s="153">
        <v>97247.344</v>
      </c>
      <c r="I187" s="154"/>
      <c r="J187" s="155">
        <f>ROUND($I$187*$H$187,2)</f>
        <v>0</v>
      </c>
      <c r="K187" s="151" t="s">
        <v>124</v>
      </c>
      <c r="L187" s="43"/>
      <c r="M187" s="156"/>
      <c r="N187" s="157" t="s">
        <v>43</v>
      </c>
      <c r="O187" s="24"/>
      <c r="P187" s="158">
        <f>$O$187*$H$187</f>
        <v>0</v>
      </c>
      <c r="Q187" s="158">
        <v>0</v>
      </c>
      <c r="R187" s="158">
        <f>$Q$187*$H$187</f>
        <v>0</v>
      </c>
      <c r="S187" s="158">
        <v>0</v>
      </c>
      <c r="T187" s="159">
        <f>$S$187*$H$187</f>
        <v>0</v>
      </c>
      <c r="AR187" s="93" t="s">
        <v>125</v>
      </c>
      <c r="AT187" s="93" t="s">
        <v>120</v>
      </c>
      <c r="AU187" s="93" t="s">
        <v>79</v>
      </c>
      <c r="AY187" s="6" t="s">
        <v>118</v>
      </c>
      <c r="BE187" s="160">
        <f>IF($N$187="základní",$J$187,0)</f>
        <v>0</v>
      </c>
      <c r="BF187" s="160">
        <f>IF($N$187="snížená",$J$187,0)</f>
        <v>0</v>
      </c>
      <c r="BG187" s="160">
        <f>IF($N$187="zákl. přenesená",$J$187,0)</f>
        <v>0</v>
      </c>
      <c r="BH187" s="160">
        <f>IF($N$187="sníž. přenesená",$J$187,0)</f>
        <v>0</v>
      </c>
      <c r="BI187" s="160">
        <f>IF($N$187="nulová",$J$187,0)</f>
        <v>0</v>
      </c>
      <c r="BJ187" s="93" t="s">
        <v>21</v>
      </c>
      <c r="BK187" s="160">
        <f>ROUND($I$187*$H$187,2)</f>
        <v>0</v>
      </c>
      <c r="BL187" s="93" t="s">
        <v>125</v>
      </c>
      <c r="BM187" s="93" t="s">
        <v>246</v>
      </c>
    </row>
    <row r="188" spans="2:47" s="6" customFormat="1" ht="27" customHeight="1">
      <c r="B188" s="23"/>
      <c r="C188" s="24"/>
      <c r="D188" s="161" t="s">
        <v>127</v>
      </c>
      <c r="E188" s="24"/>
      <c r="F188" s="162" t="s">
        <v>247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127</v>
      </c>
      <c r="AU188" s="6" t="s">
        <v>79</v>
      </c>
    </row>
    <row r="189" spans="2:51" s="6" customFormat="1" ht="15.75" customHeight="1">
      <c r="B189" s="163"/>
      <c r="C189" s="164"/>
      <c r="D189" s="165" t="s">
        <v>129</v>
      </c>
      <c r="E189" s="164"/>
      <c r="F189" s="166" t="s">
        <v>248</v>
      </c>
      <c r="G189" s="164"/>
      <c r="H189" s="167">
        <v>97247.344</v>
      </c>
      <c r="J189" s="164"/>
      <c r="K189" s="164"/>
      <c r="L189" s="168"/>
      <c r="M189" s="169"/>
      <c r="N189" s="164"/>
      <c r="O189" s="164"/>
      <c r="P189" s="164"/>
      <c r="Q189" s="164"/>
      <c r="R189" s="164"/>
      <c r="S189" s="164"/>
      <c r="T189" s="170"/>
      <c r="AT189" s="171" t="s">
        <v>129</v>
      </c>
      <c r="AU189" s="171" t="s">
        <v>79</v>
      </c>
      <c r="AV189" s="171" t="s">
        <v>79</v>
      </c>
      <c r="AW189" s="171" t="s">
        <v>93</v>
      </c>
      <c r="AX189" s="171" t="s">
        <v>21</v>
      </c>
      <c r="AY189" s="171" t="s">
        <v>118</v>
      </c>
    </row>
    <row r="190" spans="2:65" s="6" customFormat="1" ht="15.75" customHeight="1">
      <c r="B190" s="23"/>
      <c r="C190" s="149" t="s">
        <v>26</v>
      </c>
      <c r="D190" s="149" t="s">
        <v>120</v>
      </c>
      <c r="E190" s="150" t="s">
        <v>249</v>
      </c>
      <c r="F190" s="151" t="s">
        <v>250</v>
      </c>
      <c r="G190" s="152" t="s">
        <v>140</v>
      </c>
      <c r="H190" s="153">
        <v>88.311</v>
      </c>
      <c r="I190" s="154"/>
      <c r="J190" s="155">
        <f>ROUND($I$190*$H$190,2)</f>
        <v>0</v>
      </c>
      <c r="K190" s="151" t="s">
        <v>124</v>
      </c>
      <c r="L190" s="43"/>
      <c r="M190" s="156"/>
      <c r="N190" s="157" t="s">
        <v>43</v>
      </c>
      <c r="O190" s="24"/>
      <c r="P190" s="158">
        <f>$O$190*$H$190</f>
        <v>0</v>
      </c>
      <c r="Q190" s="158">
        <v>0</v>
      </c>
      <c r="R190" s="158">
        <f>$Q$190*$H$190</f>
        <v>0</v>
      </c>
      <c r="S190" s="158">
        <v>0</v>
      </c>
      <c r="T190" s="159">
        <f>$S$190*$H$190</f>
        <v>0</v>
      </c>
      <c r="AR190" s="93" t="s">
        <v>125</v>
      </c>
      <c r="AT190" s="93" t="s">
        <v>120</v>
      </c>
      <c r="AU190" s="93" t="s">
        <v>79</v>
      </c>
      <c r="AY190" s="6" t="s">
        <v>118</v>
      </c>
      <c r="BE190" s="160">
        <f>IF($N$190="základní",$J$190,0)</f>
        <v>0</v>
      </c>
      <c r="BF190" s="160">
        <f>IF($N$190="snížená",$J$190,0)</f>
        <v>0</v>
      </c>
      <c r="BG190" s="160">
        <f>IF($N$190="zákl. přenesená",$J$190,0)</f>
        <v>0</v>
      </c>
      <c r="BH190" s="160">
        <f>IF($N$190="sníž. přenesená",$J$190,0)</f>
        <v>0</v>
      </c>
      <c r="BI190" s="160">
        <f>IF($N$190="nulová",$J$190,0)</f>
        <v>0</v>
      </c>
      <c r="BJ190" s="93" t="s">
        <v>21</v>
      </c>
      <c r="BK190" s="160">
        <f>ROUND($I$190*$H$190,2)</f>
        <v>0</v>
      </c>
      <c r="BL190" s="93" t="s">
        <v>125</v>
      </c>
      <c r="BM190" s="93" t="s">
        <v>251</v>
      </c>
    </row>
    <row r="191" spans="2:47" s="6" customFormat="1" ht="38.25" customHeight="1">
      <c r="B191" s="23"/>
      <c r="C191" s="24"/>
      <c r="D191" s="161" t="s">
        <v>127</v>
      </c>
      <c r="E191" s="24"/>
      <c r="F191" s="162" t="s">
        <v>252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127</v>
      </c>
      <c r="AU191" s="6" t="s">
        <v>79</v>
      </c>
    </row>
    <row r="192" spans="2:51" s="6" customFormat="1" ht="15.75" customHeight="1">
      <c r="B192" s="172"/>
      <c r="C192" s="173"/>
      <c r="D192" s="165" t="s">
        <v>129</v>
      </c>
      <c r="E192" s="173"/>
      <c r="F192" s="174" t="s">
        <v>253</v>
      </c>
      <c r="G192" s="173"/>
      <c r="H192" s="173"/>
      <c r="J192" s="173"/>
      <c r="K192" s="173"/>
      <c r="L192" s="175"/>
      <c r="M192" s="176"/>
      <c r="N192" s="173"/>
      <c r="O192" s="173"/>
      <c r="P192" s="173"/>
      <c r="Q192" s="173"/>
      <c r="R192" s="173"/>
      <c r="S192" s="173"/>
      <c r="T192" s="177"/>
      <c r="AT192" s="178" t="s">
        <v>129</v>
      </c>
      <c r="AU192" s="178" t="s">
        <v>79</v>
      </c>
      <c r="AV192" s="178" t="s">
        <v>21</v>
      </c>
      <c r="AW192" s="178" t="s">
        <v>93</v>
      </c>
      <c r="AX192" s="178" t="s">
        <v>72</v>
      </c>
      <c r="AY192" s="178" t="s">
        <v>118</v>
      </c>
    </row>
    <row r="193" spans="2:51" s="6" customFormat="1" ht="15.75" customHeight="1">
      <c r="B193" s="163"/>
      <c r="C193" s="164"/>
      <c r="D193" s="165" t="s">
        <v>129</v>
      </c>
      <c r="E193" s="164"/>
      <c r="F193" s="166" t="s">
        <v>254</v>
      </c>
      <c r="G193" s="164"/>
      <c r="H193" s="167">
        <v>18.384</v>
      </c>
      <c r="J193" s="164"/>
      <c r="K193" s="164"/>
      <c r="L193" s="168"/>
      <c r="M193" s="169"/>
      <c r="N193" s="164"/>
      <c r="O193" s="164"/>
      <c r="P193" s="164"/>
      <c r="Q193" s="164"/>
      <c r="R193" s="164"/>
      <c r="S193" s="164"/>
      <c r="T193" s="170"/>
      <c r="AT193" s="171" t="s">
        <v>129</v>
      </c>
      <c r="AU193" s="171" t="s">
        <v>79</v>
      </c>
      <c r="AV193" s="171" t="s">
        <v>79</v>
      </c>
      <c r="AW193" s="171" t="s">
        <v>93</v>
      </c>
      <c r="AX193" s="171" t="s">
        <v>72</v>
      </c>
      <c r="AY193" s="171" t="s">
        <v>118</v>
      </c>
    </row>
    <row r="194" spans="2:51" s="6" customFormat="1" ht="15.75" customHeight="1">
      <c r="B194" s="163"/>
      <c r="C194" s="164"/>
      <c r="D194" s="165" t="s">
        <v>129</v>
      </c>
      <c r="E194" s="164"/>
      <c r="F194" s="166" t="s">
        <v>255</v>
      </c>
      <c r="G194" s="164"/>
      <c r="H194" s="167">
        <v>24.167</v>
      </c>
      <c r="J194" s="164"/>
      <c r="K194" s="164"/>
      <c r="L194" s="168"/>
      <c r="M194" s="169"/>
      <c r="N194" s="164"/>
      <c r="O194" s="164"/>
      <c r="P194" s="164"/>
      <c r="Q194" s="164"/>
      <c r="R194" s="164"/>
      <c r="S194" s="164"/>
      <c r="T194" s="170"/>
      <c r="AT194" s="171" t="s">
        <v>129</v>
      </c>
      <c r="AU194" s="171" t="s">
        <v>79</v>
      </c>
      <c r="AV194" s="171" t="s">
        <v>79</v>
      </c>
      <c r="AW194" s="171" t="s">
        <v>93</v>
      </c>
      <c r="AX194" s="171" t="s">
        <v>72</v>
      </c>
      <c r="AY194" s="171" t="s">
        <v>118</v>
      </c>
    </row>
    <row r="195" spans="2:51" s="6" customFormat="1" ht="15.75" customHeight="1">
      <c r="B195" s="163"/>
      <c r="C195" s="164"/>
      <c r="D195" s="165" t="s">
        <v>129</v>
      </c>
      <c r="E195" s="164"/>
      <c r="F195" s="166" t="s">
        <v>256</v>
      </c>
      <c r="G195" s="164"/>
      <c r="H195" s="167">
        <v>45.76</v>
      </c>
      <c r="J195" s="164"/>
      <c r="K195" s="164"/>
      <c r="L195" s="168"/>
      <c r="M195" s="169"/>
      <c r="N195" s="164"/>
      <c r="O195" s="164"/>
      <c r="P195" s="164"/>
      <c r="Q195" s="164"/>
      <c r="R195" s="164"/>
      <c r="S195" s="164"/>
      <c r="T195" s="170"/>
      <c r="AT195" s="171" t="s">
        <v>129</v>
      </c>
      <c r="AU195" s="171" t="s">
        <v>79</v>
      </c>
      <c r="AV195" s="171" t="s">
        <v>79</v>
      </c>
      <c r="AW195" s="171" t="s">
        <v>93</v>
      </c>
      <c r="AX195" s="171" t="s">
        <v>72</v>
      </c>
      <c r="AY195" s="171" t="s">
        <v>118</v>
      </c>
    </row>
    <row r="196" spans="2:51" s="6" customFormat="1" ht="15.75" customHeight="1">
      <c r="B196" s="179"/>
      <c r="C196" s="180"/>
      <c r="D196" s="165" t="s">
        <v>129</v>
      </c>
      <c r="E196" s="180"/>
      <c r="F196" s="181" t="s">
        <v>214</v>
      </c>
      <c r="G196" s="180"/>
      <c r="H196" s="182">
        <v>88.311</v>
      </c>
      <c r="J196" s="180"/>
      <c r="K196" s="180"/>
      <c r="L196" s="183"/>
      <c r="M196" s="184"/>
      <c r="N196" s="180"/>
      <c r="O196" s="180"/>
      <c r="P196" s="180"/>
      <c r="Q196" s="180"/>
      <c r="R196" s="180"/>
      <c r="S196" s="180"/>
      <c r="T196" s="185"/>
      <c r="AT196" s="186" t="s">
        <v>129</v>
      </c>
      <c r="AU196" s="186" t="s">
        <v>79</v>
      </c>
      <c r="AV196" s="186" t="s">
        <v>125</v>
      </c>
      <c r="AW196" s="186" t="s">
        <v>93</v>
      </c>
      <c r="AX196" s="186" t="s">
        <v>21</v>
      </c>
      <c r="AY196" s="186" t="s">
        <v>118</v>
      </c>
    </row>
    <row r="197" spans="2:65" s="6" customFormat="1" ht="15.75" customHeight="1">
      <c r="B197" s="23"/>
      <c r="C197" s="149" t="s">
        <v>257</v>
      </c>
      <c r="D197" s="149" t="s">
        <v>120</v>
      </c>
      <c r="E197" s="150" t="s">
        <v>258</v>
      </c>
      <c r="F197" s="151" t="s">
        <v>259</v>
      </c>
      <c r="G197" s="152" t="s">
        <v>140</v>
      </c>
      <c r="H197" s="153">
        <v>6077.959</v>
      </c>
      <c r="I197" s="154"/>
      <c r="J197" s="155">
        <f>ROUND($I$197*$H$197,2)</f>
        <v>0</v>
      </c>
      <c r="K197" s="151" t="s">
        <v>124</v>
      </c>
      <c r="L197" s="43"/>
      <c r="M197" s="156"/>
      <c r="N197" s="157" t="s">
        <v>43</v>
      </c>
      <c r="O197" s="24"/>
      <c r="P197" s="158">
        <f>$O$197*$H$197</f>
        <v>0</v>
      </c>
      <c r="Q197" s="158">
        <v>0</v>
      </c>
      <c r="R197" s="158">
        <f>$Q$197*$H$197</f>
        <v>0</v>
      </c>
      <c r="S197" s="158">
        <v>0</v>
      </c>
      <c r="T197" s="159">
        <f>$S$197*$H$197</f>
        <v>0</v>
      </c>
      <c r="AR197" s="93" t="s">
        <v>125</v>
      </c>
      <c r="AT197" s="93" t="s">
        <v>120</v>
      </c>
      <c r="AU197" s="93" t="s">
        <v>79</v>
      </c>
      <c r="AY197" s="6" t="s">
        <v>118</v>
      </c>
      <c r="BE197" s="160">
        <f>IF($N$197="základní",$J$197,0)</f>
        <v>0</v>
      </c>
      <c r="BF197" s="160">
        <f>IF($N$197="snížená",$J$197,0)</f>
        <v>0</v>
      </c>
      <c r="BG197" s="160">
        <f>IF($N$197="zákl. přenesená",$J$197,0)</f>
        <v>0</v>
      </c>
      <c r="BH197" s="160">
        <f>IF($N$197="sníž. přenesená",$J$197,0)</f>
        <v>0</v>
      </c>
      <c r="BI197" s="160">
        <f>IF($N$197="nulová",$J$197,0)</f>
        <v>0</v>
      </c>
      <c r="BJ197" s="93" t="s">
        <v>21</v>
      </c>
      <c r="BK197" s="160">
        <f>ROUND($I$197*$H$197,2)</f>
        <v>0</v>
      </c>
      <c r="BL197" s="93" t="s">
        <v>125</v>
      </c>
      <c r="BM197" s="93" t="s">
        <v>260</v>
      </c>
    </row>
    <row r="198" spans="2:47" s="6" customFormat="1" ht="16.5" customHeight="1">
      <c r="B198" s="23"/>
      <c r="C198" s="24"/>
      <c r="D198" s="161" t="s">
        <v>127</v>
      </c>
      <c r="E198" s="24"/>
      <c r="F198" s="162" t="s">
        <v>259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127</v>
      </c>
      <c r="AU198" s="6" t="s">
        <v>79</v>
      </c>
    </row>
    <row r="199" spans="2:51" s="6" customFormat="1" ht="15.75" customHeight="1">
      <c r="B199" s="172"/>
      <c r="C199" s="173"/>
      <c r="D199" s="165" t="s">
        <v>129</v>
      </c>
      <c r="E199" s="173"/>
      <c r="F199" s="174" t="s">
        <v>261</v>
      </c>
      <c r="G199" s="173"/>
      <c r="H199" s="173"/>
      <c r="J199" s="173"/>
      <c r="K199" s="173"/>
      <c r="L199" s="175"/>
      <c r="M199" s="176"/>
      <c r="N199" s="173"/>
      <c r="O199" s="173"/>
      <c r="P199" s="173"/>
      <c r="Q199" s="173"/>
      <c r="R199" s="173"/>
      <c r="S199" s="173"/>
      <c r="T199" s="177"/>
      <c r="AT199" s="178" t="s">
        <v>129</v>
      </c>
      <c r="AU199" s="178" t="s">
        <v>79</v>
      </c>
      <c r="AV199" s="178" t="s">
        <v>21</v>
      </c>
      <c r="AW199" s="178" t="s">
        <v>93</v>
      </c>
      <c r="AX199" s="178" t="s">
        <v>72</v>
      </c>
      <c r="AY199" s="178" t="s">
        <v>118</v>
      </c>
    </row>
    <row r="200" spans="2:51" s="6" customFormat="1" ht="15.75" customHeight="1">
      <c r="B200" s="172"/>
      <c r="C200" s="173"/>
      <c r="D200" s="165" t="s">
        <v>129</v>
      </c>
      <c r="E200" s="173"/>
      <c r="F200" s="174" t="s">
        <v>241</v>
      </c>
      <c r="G200" s="173"/>
      <c r="H200" s="173"/>
      <c r="J200" s="173"/>
      <c r="K200" s="173"/>
      <c r="L200" s="175"/>
      <c r="M200" s="176"/>
      <c r="N200" s="173"/>
      <c r="O200" s="173"/>
      <c r="P200" s="173"/>
      <c r="Q200" s="173"/>
      <c r="R200" s="173"/>
      <c r="S200" s="173"/>
      <c r="T200" s="177"/>
      <c r="AT200" s="178" t="s">
        <v>129</v>
      </c>
      <c r="AU200" s="178" t="s">
        <v>79</v>
      </c>
      <c r="AV200" s="178" t="s">
        <v>21</v>
      </c>
      <c r="AW200" s="178" t="s">
        <v>93</v>
      </c>
      <c r="AX200" s="178" t="s">
        <v>72</v>
      </c>
      <c r="AY200" s="178" t="s">
        <v>118</v>
      </c>
    </row>
    <row r="201" spans="2:51" s="6" customFormat="1" ht="15.75" customHeight="1">
      <c r="B201" s="163"/>
      <c r="C201" s="164"/>
      <c r="D201" s="165" t="s">
        <v>129</v>
      </c>
      <c r="E201" s="164"/>
      <c r="F201" s="166" t="s">
        <v>242</v>
      </c>
      <c r="G201" s="164"/>
      <c r="H201" s="167">
        <v>6077.959</v>
      </c>
      <c r="J201" s="164"/>
      <c r="K201" s="164"/>
      <c r="L201" s="168"/>
      <c r="M201" s="169"/>
      <c r="N201" s="164"/>
      <c r="O201" s="164"/>
      <c r="P201" s="164"/>
      <c r="Q201" s="164"/>
      <c r="R201" s="164"/>
      <c r="S201" s="164"/>
      <c r="T201" s="170"/>
      <c r="AT201" s="171" t="s">
        <v>129</v>
      </c>
      <c r="AU201" s="171" t="s">
        <v>79</v>
      </c>
      <c r="AV201" s="171" t="s">
        <v>79</v>
      </c>
      <c r="AW201" s="171" t="s">
        <v>93</v>
      </c>
      <c r="AX201" s="171" t="s">
        <v>21</v>
      </c>
      <c r="AY201" s="171" t="s">
        <v>118</v>
      </c>
    </row>
    <row r="202" spans="2:65" s="6" customFormat="1" ht="15.75" customHeight="1">
      <c r="B202" s="23"/>
      <c r="C202" s="149" t="s">
        <v>262</v>
      </c>
      <c r="D202" s="149" t="s">
        <v>120</v>
      </c>
      <c r="E202" s="150" t="s">
        <v>263</v>
      </c>
      <c r="F202" s="151" t="s">
        <v>264</v>
      </c>
      <c r="G202" s="152" t="s">
        <v>265</v>
      </c>
      <c r="H202" s="153">
        <v>10940.326</v>
      </c>
      <c r="I202" s="154"/>
      <c r="J202" s="155">
        <f>ROUND($I$202*$H$202,2)</f>
        <v>0</v>
      </c>
      <c r="K202" s="151"/>
      <c r="L202" s="43"/>
      <c r="M202" s="156"/>
      <c r="N202" s="157" t="s">
        <v>43</v>
      </c>
      <c r="O202" s="24"/>
      <c r="P202" s="158">
        <f>$O$202*$H$202</f>
        <v>0</v>
      </c>
      <c r="Q202" s="158">
        <v>0</v>
      </c>
      <c r="R202" s="158">
        <f>$Q$202*$H$202</f>
        <v>0</v>
      </c>
      <c r="S202" s="158">
        <v>0</v>
      </c>
      <c r="T202" s="159">
        <f>$S$202*$H$202</f>
        <v>0</v>
      </c>
      <c r="AR202" s="93" t="s">
        <v>125</v>
      </c>
      <c r="AT202" s="93" t="s">
        <v>120</v>
      </c>
      <c r="AU202" s="93" t="s">
        <v>79</v>
      </c>
      <c r="AY202" s="6" t="s">
        <v>118</v>
      </c>
      <c r="BE202" s="160">
        <f>IF($N$202="základní",$J$202,0)</f>
        <v>0</v>
      </c>
      <c r="BF202" s="160">
        <f>IF($N$202="snížená",$J$202,0)</f>
        <v>0</v>
      </c>
      <c r="BG202" s="160">
        <f>IF($N$202="zákl. přenesená",$J$202,0)</f>
        <v>0</v>
      </c>
      <c r="BH202" s="160">
        <f>IF($N$202="sníž. přenesená",$J$202,0)</f>
        <v>0</v>
      </c>
      <c r="BI202" s="160">
        <f>IF($N$202="nulová",$J$202,0)</f>
        <v>0</v>
      </c>
      <c r="BJ202" s="93" t="s">
        <v>21</v>
      </c>
      <c r="BK202" s="160">
        <f>ROUND($I$202*$H$202,2)</f>
        <v>0</v>
      </c>
      <c r="BL202" s="93" t="s">
        <v>125</v>
      </c>
      <c r="BM202" s="93" t="s">
        <v>266</v>
      </c>
    </row>
    <row r="203" spans="2:47" s="6" customFormat="1" ht="16.5" customHeight="1">
      <c r="B203" s="23"/>
      <c r="C203" s="24"/>
      <c r="D203" s="161" t="s">
        <v>127</v>
      </c>
      <c r="E203" s="24"/>
      <c r="F203" s="162" t="s">
        <v>267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127</v>
      </c>
      <c r="AU203" s="6" t="s">
        <v>79</v>
      </c>
    </row>
    <row r="204" spans="2:51" s="6" customFormat="1" ht="15.75" customHeight="1">
      <c r="B204" s="172"/>
      <c r="C204" s="173"/>
      <c r="D204" s="165" t="s">
        <v>129</v>
      </c>
      <c r="E204" s="173"/>
      <c r="F204" s="174" t="s">
        <v>268</v>
      </c>
      <c r="G204" s="173"/>
      <c r="H204" s="173"/>
      <c r="J204" s="173"/>
      <c r="K204" s="173"/>
      <c r="L204" s="175"/>
      <c r="M204" s="176"/>
      <c r="N204" s="173"/>
      <c r="O204" s="173"/>
      <c r="P204" s="173"/>
      <c r="Q204" s="173"/>
      <c r="R204" s="173"/>
      <c r="S204" s="173"/>
      <c r="T204" s="177"/>
      <c r="AT204" s="178" t="s">
        <v>129</v>
      </c>
      <c r="AU204" s="178" t="s">
        <v>79</v>
      </c>
      <c r="AV204" s="178" t="s">
        <v>21</v>
      </c>
      <c r="AW204" s="178" t="s">
        <v>93</v>
      </c>
      <c r="AX204" s="178" t="s">
        <v>72</v>
      </c>
      <c r="AY204" s="178" t="s">
        <v>118</v>
      </c>
    </row>
    <row r="205" spans="2:51" s="6" customFormat="1" ht="15.75" customHeight="1">
      <c r="B205" s="172"/>
      <c r="C205" s="173"/>
      <c r="D205" s="165" t="s">
        <v>129</v>
      </c>
      <c r="E205" s="173"/>
      <c r="F205" s="174" t="s">
        <v>269</v>
      </c>
      <c r="G205" s="173"/>
      <c r="H205" s="173"/>
      <c r="J205" s="173"/>
      <c r="K205" s="173"/>
      <c r="L205" s="175"/>
      <c r="M205" s="176"/>
      <c r="N205" s="173"/>
      <c r="O205" s="173"/>
      <c r="P205" s="173"/>
      <c r="Q205" s="173"/>
      <c r="R205" s="173"/>
      <c r="S205" s="173"/>
      <c r="T205" s="177"/>
      <c r="AT205" s="178" t="s">
        <v>129</v>
      </c>
      <c r="AU205" s="178" t="s">
        <v>79</v>
      </c>
      <c r="AV205" s="178" t="s">
        <v>21</v>
      </c>
      <c r="AW205" s="178" t="s">
        <v>93</v>
      </c>
      <c r="AX205" s="178" t="s">
        <v>72</v>
      </c>
      <c r="AY205" s="178" t="s">
        <v>118</v>
      </c>
    </row>
    <row r="206" spans="2:51" s="6" customFormat="1" ht="15.75" customHeight="1">
      <c r="B206" s="172"/>
      <c r="C206" s="173"/>
      <c r="D206" s="165" t="s">
        <v>129</v>
      </c>
      <c r="E206" s="173"/>
      <c r="F206" s="174" t="s">
        <v>270</v>
      </c>
      <c r="G206" s="173"/>
      <c r="H206" s="173"/>
      <c r="J206" s="173"/>
      <c r="K206" s="173"/>
      <c r="L206" s="175"/>
      <c r="M206" s="176"/>
      <c r="N206" s="173"/>
      <c r="O206" s="173"/>
      <c r="P206" s="173"/>
      <c r="Q206" s="173"/>
      <c r="R206" s="173"/>
      <c r="S206" s="173"/>
      <c r="T206" s="177"/>
      <c r="AT206" s="178" t="s">
        <v>129</v>
      </c>
      <c r="AU206" s="178" t="s">
        <v>79</v>
      </c>
      <c r="AV206" s="178" t="s">
        <v>21</v>
      </c>
      <c r="AW206" s="178" t="s">
        <v>93</v>
      </c>
      <c r="AX206" s="178" t="s">
        <v>72</v>
      </c>
      <c r="AY206" s="178" t="s">
        <v>118</v>
      </c>
    </row>
    <row r="207" spans="2:51" s="6" customFormat="1" ht="15.75" customHeight="1">
      <c r="B207" s="163"/>
      <c r="C207" s="164"/>
      <c r="D207" s="165" t="s">
        <v>129</v>
      </c>
      <c r="E207" s="164"/>
      <c r="F207" s="166" t="s">
        <v>271</v>
      </c>
      <c r="G207" s="164"/>
      <c r="H207" s="167">
        <v>6077.959</v>
      </c>
      <c r="J207" s="164"/>
      <c r="K207" s="164"/>
      <c r="L207" s="168"/>
      <c r="M207" s="169"/>
      <c r="N207" s="164"/>
      <c r="O207" s="164"/>
      <c r="P207" s="164"/>
      <c r="Q207" s="164"/>
      <c r="R207" s="164"/>
      <c r="S207" s="164"/>
      <c r="T207" s="170"/>
      <c r="AT207" s="171" t="s">
        <v>129</v>
      </c>
      <c r="AU207" s="171" t="s">
        <v>79</v>
      </c>
      <c r="AV207" s="171" t="s">
        <v>79</v>
      </c>
      <c r="AW207" s="171" t="s">
        <v>93</v>
      </c>
      <c r="AX207" s="171" t="s">
        <v>72</v>
      </c>
      <c r="AY207" s="171" t="s">
        <v>118</v>
      </c>
    </row>
    <row r="208" spans="2:51" s="6" customFormat="1" ht="15.75" customHeight="1">
      <c r="B208" s="163"/>
      <c r="C208" s="164"/>
      <c r="D208" s="165" t="s">
        <v>129</v>
      </c>
      <c r="E208" s="164"/>
      <c r="F208" s="166" t="s">
        <v>272</v>
      </c>
      <c r="G208" s="164"/>
      <c r="H208" s="167">
        <v>10940.326</v>
      </c>
      <c r="J208" s="164"/>
      <c r="K208" s="164"/>
      <c r="L208" s="168"/>
      <c r="M208" s="169"/>
      <c r="N208" s="164"/>
      <c r="O208" s="164"/>
      <c r="P208" s="164"/>
      <c r="Q208" s="164"/>
      <c r="R208" s="164"/>
      <c r="S208" s="164"/>
      <c r="T208" s="170"/>
      <c r="AT208" s="171" t="s">
        <v>129</v>
      </c>
      <c r="AU208" s="171" t="s">
        <v>79</v>
      </c>
      <c r="AV208" s="171" t="s">
        <v>79</v>
      </c>
      <c r="AW208" s="171" t="s">
        <v>93</v>
      </c>
      <c r="AX208" s="171" t="s">
        <v>21</v>
      </c>
      <c r="AY208" s="171" t="s">
        <v>118</v>
      </c>
    </row>
    <row r="209" spans="2:65" s="6" customFormat="1" ht="15.75" customHeight="1">
      <c r="B209" s="23"/>
      <c r="C209" s="149" t="s">
        <v>273</v>
      </c>
      <c r="D209" s="149" t="s">
        <v>120</v>
      </c>
      <c r="E209" s="150" t="s">
        <v>274</v>
      </c>
      <c r="F209" s="151" t="s">
        <v>275</v>
      </c>
      <c r="G209" s="152" t="s">
        <v>140</v>
      </c>
      <c r="H209" s="153">
        <v>50.182</v>
      </c>
      <c r="I209" s="154"/>
      <c r="J209" s="155">
        <f>ROUND($I$209*$H$209,2)</f>
        <v>0</v>
      </c>
      <c r="K209" s="151" t="s">
        <v>124</v>
      </c>
      <c r="L209" s="43"/>
      <c r="M209" s="156"/>
      <c r="N209" s="157" t="s">
        <v>43</v>
      </c>
      <c r="O209" s="24"/>
      <c r="P209" s="158">
        <f>$O$209*$H$209</f>
        <v>0</v>
      </c>
      <c r="Q209" s="158">
        <v>0</v>
      </c>
      <c r="R209" s="158">
        <f>$Q$209*$H$209</f>
        <v>0</v>
      </c>
      <c r="S209" s="158">
        <v>0</v>
      </c>
      <c r="T209" s="159">
        <f>$S$209*$H$209</f>
        <v>0</v>
      </c>
      <c r="AR209" s="93" t="s">
        <v>125</v>
      </c>
      <c r="AT209" s="93" t="s">
        <v>120</v>
      </c>
      <c r="AU209" s="93" t="s">
        <v>79</v>
      </c>
      <c r="AY209" s="6" t="s">
        <v>118</v>
      </c>
      <c r="BE209" s="160">
        <f>IF($N$209="základní",$J$209,0)</f>
        <v>0</v>
      </c>
      <c r="BF209" s="160">
        <f>IF($N$209="snížená",$J$209,0)</f>
        <v>0</v>
      </c>
      <c r="BG209" s="160">
        <f>IF($N$209="zákl. přenesená",$J$209,0)</f>
        <v>0</v>
      </c>
      <c r="BH209" s="160">
        <f>IF($N$209="sníž. přenesená",$J$209,0)</f>
        <v>0</v>
      </c>
      <c r="BI209" s="160">
        <f>IF($N$209="nulová",$J$209,0)</f>
        <v>0</v>
      </c>
      <c r="BJ209" s="93" t="s">
        <v>21</v>
      </c>
      <c r="BK209" s="160">
        <f>ROUND($I$209*$H$209,2)</f>
        <v>0</v>
      </c>
      <c r="BL209" s="93" t="s">
        <v>125</v>
      </c>
      <c r="BM209" s="93" t="s">
        <v>276</v>
      </c>
    </row>
    <row r="210" spans="2:47" s="6" customFormat="1" ht="27" customHeight="1">
      <c r="B210" s="23"/>
      <c r="C210" s="24"/>
      <c r="D210" s="161" t="s">
        <v>127</v>
      </c>
      <c r="E210" s="24"/>
      <c r="F210" s="162" t="s">
        <v>277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127</v>
      </c>
      <c r="AU210" s="6" t="s">
        <v>79</v>
      </c>
    </row>
    <row r="211" spans="2:51" s="6" customFormat="1" ht="15.75" customHeight="1">
      <c r="B211" s="172"/>
      <c r="C211" s="173"/>
      <c r="D211" s="165" t="s">
        <v>129</v>
      </c>
      <c r="E211" s="173"/>
      <c r="F211" s="174" t="s">
        <v>253</v>
      </c>
      <c r="G211" s="173"/>
      <c r="H211" s="173"/>
      <c r="J211" s="173"/>
      <c r="K211" s="173"/>
      <c r="L211" s="175"/>
      <c r="M211" s="176"/>
      <c r="N211" s="173"/>
      <c r="O211" s="173"/>
      <c r="P211" s="173"/>
      <c r="Q211" s="173"/>
      <c r="R211" s="173"/>
      <c r="S211" s="173"/>
      <c r="T211" s="177"/>
      <c r="AT211" s="178" t="s">
        <v>129</v>
      </c>
      <c r="AU211" s="178" t="s">
        <v>79</v>
      </c>
      <c r="AV211" s="178" t="s">
        <v>21</v>
      </c>
      <c r="AW211" s="178" t="s">
        <v>93</v>
      </c>
      <c r="AX211" s="178" t="s">
        <v>72</v>
      </c>
      <c r="AY211" s="178" t="s">
        <v>118</v>
      </c>
    </row>
    <row r="212" spans="2:51" s="6" customFormat="1" ht="15.75" customHeight="1">
      <c r="B212" s="163"/>
      <c r="C212" s="164"/>
      <c r="D212" s="165" t="s">
        <v>129</v>
      </c>
      <c r="E212" s="164"/>
      <c r="F212" s="166" t="s">
        <v>278</v>
      </c>
      <c r="G212" s="164"/>
      <c r="H212" s="167">
        <v>50.182</v>
      </c>
      <c r="J212" s="164"/>
      <c r="K212" s="164"/>
      <c r="L212" s="168"/>
      <c r="M212" s="169"/>
      <c r="N212" s="164"/>
      <c r="O212" s="164"/>
      <c r="P212" s="164"/>
      <c r="Q212" s="164"/>
      <c r="R212" s="164"/>
      <c r="S212" s="164"/>
      <c r="T212" s="170"/>
      <c r="AT212" s="171" t="s">
        <v>129</v>
      </c>
      <c r="AU212" s="171" t="s">
        <v>79</v>
      </c>
      <c r="AV212" s="171" t="s">
        <v>79</v>
      </c>
      <c r="AW212" s="171" t="s">
        <v>93</v>
      </c>
      <c r="AX212" s="171" t="s">
        <v>21</v>
      </c>
      <c r="AY212" s="171" t="s">
        <v>118</v>
      </c>
    </row>
    <row r="213" spans="2:65" s="6" customFormat="1" ht="15.75" customHeight="1">
      <c r="B213" s="23"/>
      <c r="C213" s="149" t="s">
        <v>279</v>
      </c>
      <c r="D213" s="149" t="s">
        <v>120</v>
      </c>
      <c r="E213" s="150" t="s">
        <v>280</v>
      </c>
      <c r="F213" s="151" t="s">
        <v>281</v>
      </c>
      <c r="G213" s="152" t="s">
        <v>123</v>
      </c>
      <c r="H213" s="153">
        <v>13308.78</v>
      </c>
      <c r="I213" s="154"/>
      <c r="J213" s="155">
        <f>ROUND($I$213*$H$213,2)</f>
        <v>0</v>
      </c>
      <c r="K213" s="151" t="s">
        <v>124</v>
      </c>
      <c r="L213" s="43"/>
      <c r="M213" s="156"/>
      <c r="N213" s="157" t="s">
        <v>43</v>
      </c>
      <c r="O213" s="24"/>
      <c r="P213" s="158">
        <f>$O$213*$H$213</f>
        <v>0</v>
      </c>
      <c r="Q213" s="158">
        <v>0</v>
      </c>
      <c r="R213" s="158">
        <f>$Q$213*$H$213</f>
        <v>0</v>
      </c>
      <c r="S213" s="158">
        <v>0</v>
      </c>
      <c r="T213" s="159">
        <f>$S$213*$H$213</f>
        <v>0</v>
      </c>
      <c r="AR213" s="93" t="s">
        <v>125</v>
      </c>
      <c r="AT213" s="93" t="s">
        <v>120</v>
      </c>
      <c r="AU213" s="93" t="s">
        <v>79</v>
      </c>
      <c r="AY213" s="6" t="s">
        <v>118</v>
      </c>
      <c r="BE213" s="160">
        <f>IF($N$213="základní",$J$213,0)</f>
        <v>0</v>
      </c>
      <c r="BF213" s="160">
        <f>IF($N$213="snížená",$J$213,0)</f>
        <v>0</v>
      </c>
      <c r="BG213" s="160">
        <f>IF($N$213="zákl. přenesená",$J$213,0)</f>
        <v>0</v>
      </c>
      <c r="BH213" s="160">
        <f>IF($N$213="sníž. přenesená",$J$213,0)</f>
        <v>0</v>
      </c>
      <c r="BI213" s="160">
        <f>IF($N$213="nulová",$J$213,0)</f>
        <v>0</v>
      </c>
      <c r="BJ213" s="93" t="s">
        <v>21</v>
      </c>
      <c r="BK213" s="160">
        <f>ROUND($I$213*$H$213,2)</f>
        <v>0</v>
      </c>
      <c r="BL213" s="93" t="s">
        <v>125</v>
      </c>
      <c r="BM213" s="93" t="s">
        <v>282</v>
      </c>
    </row>
    <row r="214" spans="2:47" s="6" customFormat="1" ht="27" customHeight="1">
      <c r="B214" s="23"/>
      <c r="C214" s="24"/>
      <c r="D214" s="161" t="s">
        <v>127</v>
      </c>
      <c r="E214" s="24"/>
      <c r="F214" s="162" t="s">
        <v>283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127</v>
      </c>
      <c r="AU214" s="6" t="s">
        <v>79</v>
      </c>
    </row>
    <row r="215" spans="2:51" s="6" customFormat="1" ht="15.75" customHeight="1">
      <c r="B215" s="172"/>
      <c r="C215" s="173"/>
      <c r="D215" s="165" t="s">
        <v>129</v>
      </c>
      <c r="E215" s="173"/>
      <c r="F215" s="174" t="s">
        <v>284</v>
      </c>
      <c r="G215" s="173"/>
      <c r="H215" s="173"/>
      <c r="J215" s="173"/>
      <c r="K215" s="173"/>
      <c r="L215" s="175"/>
      <c r="M215" s="176"/>
      <c r="N215" s="173"/>
      <c r="O215" s="173"/>
      <c r="P215" s="173"/>
      <c r="Q215" s="173"/>
      <c r="R215" s="173"/>
      <c r="S215" s="173"/>
      <c r="T215" s="177"/>
      <c r="AT215" s="178" t="s">
        <v>129</v>
      </c>
      <c r="AU215" s="178" t="s">
        <v>79</v>
      </c>
      <c r="AV215" s="178" t="s">
        <v>21</v>
      </c>
      <c r="AW215" s="178" t="s">
        <v>93</v>
      </c>
      <c r="AX215" s="178" t="s">
        <v>72</v>
      </c>
      <c r="AY215" s="178" t="s">
        <v>118</v>
      </c>
    </row>
    <row r="216" spans="2:51" s="6" customFormat="1" ht="15.75" customHeight="1">
      <c r="B216" s="163"/>
      <c r="C216" s="164"/>
      <c r="D216" s="165" t="s">
        <v>129</v>
      </c>
      <c r="E216" s="164"/>
      <c r="F216" s="166" t="s">
        <v>285</v>
      </c>
      <c r="G216" s="164"/>
      <c r="H216" s="167">
        <v>29.025</v>
      </c>
      <c r="J216" s="164"/>
      <c r="K216" s="164"/>
      <c r="L216" s="168"/>
      <c r="M216" s="169"/>
      <c r="N216" s="164"/>
      <c r="O216" s="164"/>
      <c r="P216" s="164"/>
      <c r="Q216" s="164"/>
      <c r="R216" s="164"/>
      <c r="S216" s="164"/>
      <c r="T216" s="170"/>
      <c r="AT216" s="171" t="s">
        <v>129</v>
      </c>
      <c r="AU216" s="171" t="s">
        <v>79</v>
      </c>
      <c r="AV216" s="171" t="s">
        <v>79</v>
      </c>
      <c r="AW216" s="171" t="s">
        <v>93</v>
      </c>
      <c r="AX216" s="171" t="s">
        <v>72</v>
      </c>
      <c r="AY216" s="171" t="s">
        <v>118</v>
      </c>
    </row>
    <row r="217" spans="2:51" s="6" customFormat="1" ht="15.75" customHeight="1">
      <c r="B217" s="163"/>
      <c r="C217" s="164"/>
      <c r="D217" s="165" t="s">
        <v>129</v>
      </c>
      <c r="E217" s="164"/>
      <c r="F217" s="166" t="s">
        <v>286</v>
      </c>
      <c r="G217" s="164"/>
      <c r="H217" s="167">
        <v>215.323</v>
      </c>
      <c r="J217" s="164"/>
      <c r="K217" s="164"/>
      <c r="L217" s="168"/>
      <c r="M217" s="169"/>
      <c r="N217" s="164"/>
      <c r="O217" s="164"/>
      <c r="P217" s="164"/>
      <c r="Q217" s="164"/>
      <c r="R217" s="164"/>
      <c r="S217" s="164"/>
      <c r="T217" s="170"/>
      <c r="AT217" s="171" t="s">
        <v>129</v>
      </c>
      <c r="AU217" s="171" t="s">
        <v>79</v>
      </c>
      <c r="AV217" s="171" t="s">
        <v>79</v>
      </c>
      <c r="AW217" s="171" t="s">
        <v>93</v>
      </c>
      <c r="AX217" s="171" t="s">
        <v>72</v>
      </c>
      <c r="AY217" s="171" t="s">
        <v>118</v>
      </c>
    </row>
    <row r="218" spans="2:51" s="6" customFormat="1" ht="15.75" customHeight="1">
      <c r="B218" s="163"/>
      <c r="C218" s="164"/>
      <c r="D218" s="165" t="s">
        <v>129</v>
      </c>
      <c r="E218" s="164"/>
      <c r="F218" s="166" t="s">
        <v>287</v>
      </c>
      <c r="G218" s="164"/>
      <c r="H218" s="167">
        <v>219.098</v>
      </c>
      <c r="J218" s="164"/>
      <c r="K218" s="164"/>
      <c r="L218" s="168"/>
      <c r="M218" s="169"/>
      <c r="N218" s="164"/>
      <c r="O218" s="164"/>
      <c r="P218" s="164"/>
      <c r="Q218" s="164"/>
      <c r="R218" s="164"/>
      <c r="S218" s="164"/>
      <c r="T218" s="170"/>
      <c r="AT218" s="171" t="s">
        <v>129</v>
      </c>
      <c r="AU218" s="171" t="s">
        <v>79</v>
      </c>
      <c r="AV218" s="171" t="s">
        <v>79</v>
      </c>
      <c r="AW218" s="171" t="s">
        <v>93</v>
      </c>
      <c r="AX218" s="171" t="s">
        <v>72</v>
      </c>
      <c r="AY218" s="171" t="s">
        <v>118</v>
      </c>
    </row>
    <row r="219" spans="2:51" s="6" customFormat="1" ht="15.75" customHeight="1">
      <c r="B219" s="163"/>
      <c r="C219" s="164"/>
      <c r="D219" s="165" t="s">
        <v>129</v>
      </c>
      <c r="E219" s="164"/>
      <c r="F219" s="166" t="s">
        <v>288</v>
      </c>
      <c r="G219" s="164"/>
      <c r="H219" s="167">
        <v>227.285</v>
      </c>
      <c r="J219" s="164"/>
      <c r="K219" s="164"/>
      <c r="L219" s="168"/>
      <c r="M219" s="169"/>
      <c r="N219" s="164"/>
      <c r="O219" s="164"/>
      <c r="P219" s="164"/>
      <c r="Q219" s="164"/>
      <c r="R219" s="164"/>
      <c r="S219" s="164"/>
      <c r="T219" s="170"/>
      <c r="AT219" s="171" t="s">
        <v>129</v>
      </c>
      <c r="AU219" s="171" t="s">
        <v>79</v>
      </c>
      <c r="AV219" s="171" t="s">
        <v>79</v>
      </c>
      <c r="AW219" s="171" t="s">
        <v>93</v>
      </c>
      <c r="AX219" s="171" t="s">
        <v>72</v>
      </c>
      <c r="AY219" s="171" t="s">
        <v>118</v>
      </c>
    </row>
    <row r="220" spans="2:51" s="6" customFormat="1" ht="15.75" customHeight="1">
      <c r="B220" s="163"/>
      <c r="C220" s="164"/>
      <c r="D220" s="165" t="s">
        <v>129</v>
      </c>
      <c r="E220" s="164"/>
      <c r="F220" s="166" t="s">
        <v>289</v>
      </c>
      <c r="G220" s="164"/>
      <c r="H220" s="167">
        <v>217.165</v>
      </c>
      <c r="J220" s="164"/>
      <c r="K220" s="164"/>
      <c r="L220" s="168"/>
      <c r="M220" s="169"/>
      <c r="N220" s="164"/>
      <c r="O220" s="164"/>
      <c r="P220" s="164"/>
      <c r="Q220" s="164"/>
      <c r="R220" s="164"/>
      <c r="S220" s="164"/>
      <c r="T220" s="170"/>
      <c r="AT220" s="171" t="s">
        <v>129</v>
      </c>
      <c r="AU220" s="171" t="s">
        <v>79</v>
      </c>
      <c r="AV220" s="171" t="s">
        <v>79</v>
      </c>
      <c r="AW220" s="171" t="s">
        <v>93</v>
      </c>
      <c r="AX220" s="171" t="s">
        <v>72</v>
      </c>
      <c r="AY220" s="171" t="s">
        <v>118</v>
      </c>
    </row>
    <row r="221" spans="2:51" s="6" customFormat="1" ht="15.75" customHeight="1">
      <c r="B221" s="163"/>
      <c r="C221" s="164"/>
      <c r="D221" s="165" t="s">
        <v>129</v>
      </c>
      <c r="E221" s="164"/>
      <c r="F221" s="166" t="s">
        <v>290</v>
      </c>
      <c r="G221" s="164"/>
      <c r="H221" s="167">
        <v>231.525</v>
      </c>
      <c r="J221" s="164"/>
      <c r="K221" s="164"/>
      <c r="L221" s="168"/>
      <c r="M221" s="169"/>
      <c r="N221" s="164"/>
      <c r="O221" s="164"/>
      <c r="P221" s="164"/>
      <c r="Q221" s="164"/>
      <c r="R221" s="164"/>
      <c r="S221" s="164"/>
      <c r="T221" s="170"/>
      <c r="AT221" s="171" t="s">
        <v>129</v>
      </c>
      <c r="AU221" s="171" t="s">
        <v>79</v>
      </c>
      <c r="AV221" s="171" t="s">
        <v>79</v>
      </c>
      <c r="AW221" s="171" t="s">
        <v>93</v>
      </c>
      <c r="AX221" s="171" t="s">
        <v>72</v>
      </c>
      <c r="AY221" s="171" t="s">
        <v>118</v>
      </c>
    </row>
    <row r="222" spans="2:51" s="6" customFormat="1" ht="15.75" customHeight="1">
      <c r="B222" s="163"/>
      <c r="C222" s="164"/>
      <c r="D222" s="165" t="s">
        <v>129</v>
      </c>
      <c r="E222" s="164"/>
      <c r="F222" s="166" t="s">
        <v>291</v>
      </c>
      <c r="G222" s="164"/>
      <c r="H222" s="167">
        <v>202.308</v>
      </c>
      <c r="J222" s="164"/>
      <c r="K222" s="164"/>
      <c r="L222" s="168"/>
      <c r="M222" s="169"/>
      <c r="N222" s="164"/>
      <c r="O222" s="164"/>
      <c r="P222" s="164"/>
      <c r="Q222" s="164"/>
      <c r="R222" s="164"/>
      <c r="S222" s="164"/>
      <c r="T222" s="170"/>
      <c r="AT222" s="171" t="s">
        <v>129</v>
      </c>
      <c r="AU222" s="171" t="s">
        <v>79</v>
      </c>
      <c r="AV222" s="171" t="s">
        <v>79</v>
      </c>
      <c r="AW222" s="171" t="s">
        <v>93</v>
      </c>
      <c r="AX222" s="171" t="s">
        <v>72</v>
      </c>
      <c r="AY222" s="171" t="s">
        <v>118</v>
      </c>
    </row>
    <row r="223" spans="2:51" s="6" customFormat="1" ht="15.75" customHeight="1">
      <c r="B223" s="163"/>
      <c r="C223" s="164"/>
      <c r="D223" s="165" t="s">
        <v>129</v>
      </c>
      <c r="E223" s="164"/>
      <c r="F223" s="166" t="s">
        <v>292</v>
      </c>
      <c r="G223" s="164"/>
      <c r="H223" s="167">
        <v>147.018</v>
      </c>
      <c r="J223" s="164"/>
      <c r="K223" s="164"/>
      <c r="L223" s="168"/>
      <c r="M223" s="169"/>
      <c r="N223" s="164"/>
      <c r="O223" s="164"/>
      <c r="P223" s="164"/>
      <c r="Q223" s="164"/>
      <c r="R223" s="164"/>
      <c r="S223" s="164"/>
      <c r="T223" s="170"/>
      <c r="AT223" s="171" t="s">
        <v>129</v>
      </c>
      <c r="AU223" s="171" t="s">
        <v>79</v>
      </c>
      <c r="AV223" s="171" t="s">
        <v>79</v>
      </c>
      <c r="AW223" s="171" t="s">
        <v>93</v>
      </c>
      <c r="AX223" s="171" t="s">
        <v>72</v>
      </c>
      <c r="AY223" s="171" t="s">
        <v>118</v>
      </c>
    </row>
    <row r="224" spans="2:51" s="6" customFormat="1" ht="15.75" customHeight="1">
      <c r="B224" s="163"/>
      <c r="C224" s="164"/>
      <c r="D224" s="165" t="s">
        <v>129</v>
      </c>
      <c r="E224" s="164"/>
      <c r="F224" s="166" t="s">
        <v>293</v>
      </c>
      <c r="G224" s="164"/>
      <c r="H224" s="167">
        <v>152.766</v>
      </c>
      <c r="J224" s="164"/>
      <c r="K224" s="164"/>
      <c r="L224" s="168"/>
      <c r="M224" s="169"/>
      <c r="N224" s="164"/>
      <c r="O224" s="164"/>
      <c r="P224" s="164"/>
      <c r="Q224" s="164"/>
      <c r="R224" s="164"/>
      <c r="S224" s="164"/>
      <c r="T224" s="170"/>
      <c r="AT224" s="171" t="s">
        <v>129</v>
      </c>
      <c r="AU224" s="171" t="s">
        <v>79</v>
      </c>
      <c r="AV224" s="171" t="s">
        <v>79</v>
      </c>
      <c r="AW224" s="171" t="s">
        <v>93</v>
      </c>
      <c r="AX224" s="171" t="s">
        <v>72</v>
      </c>
      <c r="AY224" s="171" t="s">
        <v>118</v>
      </c>
    </row>
    <row r="225" spans="2:51" s="6" customFormat="1" ht="15.75" customHeight="1">
      <c r="B225" s="163"/>
      <c r="C225" s="164"/>
      <c r="D225" s="165" t="s">
        <v>129</v>
      </c>
      <c r="E225" s="164"/>
      <c r="F225" s="166" t="s">
        <v>294</v>
      </c>
      <c r="G225" s="164"/>
      <c r="H225" s="167">
        <v>357.925</v>
      </c>
      <c r="J225" s="164"/>
      <c r="K225" s="164"/>
      <c r="L225" s="168"/>
      <c r="M225" s="169"/>
      <c r="N225" s="164"/>
      <c r="O225" s="164"/>
      <c r="P225" s="164"/>
      <c r="Q225" s="164"/>
      <c r="R225" s="164"/>
      <c r="S225" s="164"/>
      <c r="T225" s="170"/>
      <c r="AT225" s="171" t="s">
        <v>129</v>
      </c>
      <c r="AU225" s="171" t="s">
        <v>79</v>
      </c>
      <c r="AV225" s="171" t="s">
        <v>79</v>
      </c>
      <c r="AW225" s="171" t="s">
        <v>93</v>
      </c>
      <c r="AX225" s="171" t="s">
        <v>72</v>
      </c>
      <c r="AY225" s="171" t="s">
        <v>118</v>
      </c>
    </row>
    <row r="226" spans="2:51" s="6" customFormat="1" ht="15.75" customHeight="1">
      <c r="B226" s="163"/>
      <c r="C226" s="164"/>
      <c r="D226" s="165" t="s">
        <v>129</v>
      </c>
      <c r="E226" s="164"/>
      <c r="F226" s="166" t="s">
        <v>295</v>
      </c>
      <c r="G226" s="164"/>
      <c r="H226" s="167">
        <v>187.6</v>
      </c>
      <c r="J226" s="164"/>
      <c r="K226" s="164"/>
      <c r="L226" s="168"/>
      <c r="M226" s="169"/>
      <c r="N226" s="164"/>
      <c r="O226" s="164"/>
      <c r="P226" s="164"/>
      <c r="Q226" s="164"/>
      <c r="R226" s="164"/>
      <c r="S226" s="164"/>
      <c r="T226" s="170"/>
      <c r="AT226" s="171" t="s">
        <v>129</v>
      </c>
      <c r="AU226" s="171" t="s">
        <v>79</v>
      </c>
      <c r="AV226" s="171" t="s">
        <v>79</v>
      </c>
      <c r="AW226" s="171" t="s">
        <v>93</v>
      </c>
      <c r="AX226" s="171" t="s">
        <v>72</v>
      </c>
      <c r="AY226" s="171" t="s">
        <v>118</v>
      </c>
    </row>
    <row r="227" spans="2:51" s="6" customFormat="1" ht="15.75" customHeight="1">
      <c r="B227" s="163"/>
      <c r="C227" s="164"/>
      <c r="D227" s="165" t="s">
        <v>129</v>
      </c>
      <c r="E227" s="164"/>
      <c r="F227" s="166" t="s">
        <v>296</v>
      </c>
      <c r="G227" s="164"/>
      <c r="H227" s="167">
        <v>174.57</v>
      </c>
      <c r="J227" s="164"/>
      <c r="K227" s="164"/>
      <c r="L227" s="168"/>
      <c r="M227" s="169"/>
      <c r="N227" s="164"/>
      <c r="O227" s="164"/>
      <c r="P227" s="164"/>
      <c r="Q227" s="164"/>
      <c r="R227" s="164"/>
      <c r="S227" s="164"/>
      <c r="T227" s="170"/>
      <c r="AT227" s="171" t="s">
        <v>129</v>
      </c>
      <c r="AU227" s="171" t="s">
        <v>79</v>
      </c>
      <c r="AV227" s="171" t="s">
        <v>79</v>
      </c>
      <c r="AW227" s="171" t="s">
        <v>93</v>
      </c>
      <c r="AX227" s="171" t="s">
        <v>72</v>
      </c>
      <c r="AY227" s="171" t="s">
        <v>118</v>
      </c>
    </row>
    <row r="228" spans="2:51" s="6" customFormat="1" ht="15.75" customHeight="1">
      <c r="B228" s="163"/>
      <c r="C228" s="164"/>
      <c r="D228" s="165" t="s">
        <v>129</v>
      </c>
      <c r="E228" s="164"/>
      <c r="F228" s="166" t="s">
        <v>297</v>
      </c>
      <c r="G228" s="164"/>
      <c r="H228" s="167">
        <v>253.302</v>
      </c>
      <c r="J228" s="164"/>
      <c r="K228" s="164"/>
      <c r="L228" s="168"/>
      <c r="M228" s="169"/>
      <c r="N228" s="164"/>
      <c r="O228" s="164"/>
      <c r="P228" s="164"/>
      <c r="Q228" s="164"/>
      <c r="R228" s="164"/>
      <c r="S228" s="164"/>
      <c r="T228" s="170"/>
      <c r="AT228" s="171" t="s">
        <v>129</v>
      </c>
      <c r="AU228" s="171" t="s">
        <v>79</v>
      </c>
      <c r="AV228" s="171" t="s">
        <v>79</v>
      </c>
      <c r="AW228" s="171" t="s">
        <v>93</v>
      </c>
      <c r="AX228" s="171" t="s">
        <v>72</v>
      </c>
      <c r="AY228" s="171" t="s">
        <v>118</v>
      </c>
    </row>
    <row r="229" spans="2:51" s="6" customFormat="1" ht="15.75" customHeight="1">
      <c r="B229" s="163"/>
      <c r="C229" s="164"/>
      <c r="D229" s="165" t="s">
        <v>129</v>
      </c>
      <c r="E229" s="164"/>
      <c r="F229" s="166" t="s">
        <v>298</v>
      </c>
      <c r="G229" s="164"/>
      <c r="H229" s="167">
        <v>134.714</v>
      </c>
      <c r="J229" s="164"/>
      <c r="K229" s="164"/>
      <c r="L229" s="168"/>
      <c r="M229" s="169"/>
      <c r="N229" s="164"/>
      <c r="O229" s="164"/>
      <c r="P229" s="164"/>
      <c r="Q229" s="164"/>
      <c r="R229" s="164"/>
      <c r="S229" s="164"/>
      <c r="T229" s="170"/>
      <c r="AT229" s="171" t="s">
        <v>129</v>
      </c>
      <c r="AU229" s="171" t="s">
        <v>79</v>
      </c>
      <c r="AV229" s="171" t="s">
        <v>79</v>
      </c>
      <c r="AW229" s="171" t="s">
        <v>93</v>
      </c>
      <c r="AX229" s="171" t="s">
        <v>72</v>
      </c>
      <c r="AY229" s="171" t="s">
        <v>118</v>
      </c>
    </row>
    <row r="230" spans="2:51" s="6" customFormat="1" ht="15.75" customHeight="1">
      <c r="B230" s="163"/>
      <c r="C230" s="164"/>
      <c r="D230" s="165" t="s">
        <v>129</v>
      </c>
      <c r="E230" s="164"/>
      <c r="F230" s="166" t="s">
        <v>299</v>
      </c>
      <c r="G230" s="164"/>
      <c r="H230" s="167">
        <v>291.141</v>
      </c>
      <c r="J230" s="164"/>
      <c r="K230" s="164"/>
      <c r="L230" s="168"/>
      <c r="M230" s="169"/>
      <c r="N230" s="164"/>
      <c r="O230" s="164"/>
      <c r="P230" s="164"/>
      <c r="Q230" s="164"/>
      <c r="R230" s="164"/>
      <c r="S230" s="164"/>
      <c r="T230" s="170"/>
      <c r="AT230" s="171" t="s">
        <v>129</v>
      </c>
      <c r="AU230" s="171" t="s">
        <v>79</v>
      </c>
      <c r="AV230" s="171" t="s">
        <v>79</v>
      </c>
      <c r="AW230" s="171" t="s">
        <v>93</v>
      </c>
      <c r="AX230" s="171" t="s">
        <v>72</v>
      </c>
      <c r="AY230" s="171" t="s">
        <v>118</v>
      </c>
    </row>
    <row r="231" spans="2:51" s="6" customFormat="1" ht="15.75" customHeight="1">
      <c r="B231" s="163"/>
      <c r="C231" s="164"/>
      <c r="D231" s="165" t="s">
        <v>129</v>
      </c>
      <c r="E231" s="164"/>
      <c r="F231" s="166" t="s">
        <v>300</v>
      </c>
      <c r="G231" s="164"/>
      <c r="H231" s="167">
        <v>162.759</v>
      </c>
      <c r="J231" s="164"/>
      <c r="K231" s="164"/>
      <c r="L231" s="168"/>
      <c r="M231" s="169"/>
      <c r="N231" s="164"/>
      <c r="O231" s="164"/>
      <c r="P231" s="164"/>
      <c r="Q231" s="164"/>
      <c r="R231" s="164"/>
      <c r="S231" s="164"/>
      <c r="T231" s="170"/>
      <c r="AT231" s="171" t="s">
        <v>129</v>
      </c>
      <c r="AU231" s="171" t="s">
        <v>79</v>
      </c>
      <c r="AV231" s="171" t="s">
        <v>79</v>
      </c>
      <c r="AW231" s="171" t="s">
        <v>93</v>
      </c>
      <c r="AX231" s="171" t="s">
        <v>72</v>
      </c>
      <c r="AY231" s="171" t="s">
        <v>118</v>
      </c>
    </row>
    <row r="232" spans="2:51" s="6" customFormat="1" ht="15.75" customHeight="1">
      <c r="B232" s="163"/>
      <c r="C232" s="164"/>
      <c r="D232" s="165" t="s">
        <v>129</v>
      </c>
      <c r="E232" s="164"/>
      <c r="F232" s="166" t="s">
        <v>301</v>
      </c>
      <c r="G232" s="164"/>
      <c r="H232" s="167">
        <v>180.928</v>
      </c>
      <c r="J232" s="164"/>
      <c r="K232" s="164"/>
      <c r="L232" s="168"/>
      <c r="M232" s="169"/>
      <c r="N232" s="164"/>
      <c r="O232" s="164"/>
      <c r="P232" s="164"/>
      <c r="Q232" s="164"/>
      <c r="R232" s="164"/>
      <c r="S232" s="164"/>
      <c r="T232" s="170"/>
      <c r="AT232" s="171" t="s">
        <v>129</v>
      </c>
      <c r="AU232" s="171" t="s">
        <v>79</v>
      </c>
      <c r="AV232" s="171" t="s">
        <v>79</v>
      </c>
      <c r="AW232" s="171" t="s">
        <v>93</v>
      </c>
      <c r="AX232" s="171" t="s">
        <v>72</v>
      </c>
      <c r="AY232" s="171" t="s">
        <v>118</v>
      </c>
    </row>
    <row r="233" spans="2:51" s="6" customFormat="1" ht="15.75" customHeight="1">
      <c r="B233" s="163"/>
      <c r="C233" s="164"/>
      <c r="D233" s="165" t="s">
        <v>129</v>
      </c>
      <c r="E233" s="164"/>
      <c r="F233" s="166" t="s">
        <v>302</v>
      </c>
      <c r="G233" s="164"/>
      <c r="H233" s="167">
        <v>296.604</v>
      </c>
      <c r="J233" s="164"/>
      <c r="K233" s="164"/>
      <c r="L233" s="168"/>
      <c r="M233" s="169"/>
      <c r="N233" s="164"/>
      <c r="O233" s="164"/>
      <c r="P233" s="164"/>
      <c r="Q233" s="164"/>
      <c r="R233" s="164"/>
      <c r="S233" s="164"/>
      <c r="T233" s="170"/>
      <c r="AT233" s="171" t="s">
        <v>129</v>
      </c>
      <c r="AU233" s="171" t="s">
        <v>79</v>
      </c>
      <c r="AV233" s="171" t="s">
        <v>79</v>
      </c>
      <c r="AW233" s="171" t="s">
        <v>93</v>
      </c>
      <c r="AX233" s="171" t="s">
        <v>72</v>
      </c>
      <c r="AY233" s="171" t="s">
        <v>118</v>
      </c>
    </row>
    <row r="234" spans="2:51" s="6" customFormat="1" ht="15.75" customHeight="1">
      <c r="B234" s="163"/>
      <c r="C234" s="164"/>
      <c r="D234" s="165" t="s">
        <v>129</v>
      </c>
      <c r="E234" s="164"/>
      <c r="F234" s="166" t="s">
        <v>303</v>
      </c>
      <c r="G234" s="164"/>
      <c r="H234" s="167">
        <v>307.932</v>
      </c>
      <c r="J234" s="164"/>
      <c r="K234" s="164"/>
      <c r="L234" s="168"/>
      <c r="M234" s="169"/>
      <c r="N234" s="164"/>
      <c r="O234" s="164"/>
      <c r="P234" s="164"/>
      <c r="Q234" s="164"/>
      <c r="R234" s="164"/>
      <c r="S234" s="164"/>
      <c r="T234" s="170"/>
      <c r="AT234" s="171" t="s">
        <v>129</v>
      </c>
      <c r="AU234" s="171" t="s">
        <v>79</v>
      </c>
      <c r="AV234" s="171" t="s">
        <v>79</v>
      </c>
      <c r="AW234" s="171" t="s">
        <v>93</v>
      </c>
      <c r="AX234" s="171" t="s">
        <v>72</v>
      </c>
      <c r="AY234" s="171" t="s">
        <v>118</v>
      </c>
    </row>
    <row r="235" spans="2:51" s="6" customFormat="1" ht="15.75" customHeight="1">
      <c r="B235" s="163"/>
      <c r="C235" s="164"/>
      <c r="D235" s="165" t="s">
        <v>129</v>
      </c>
      <c r="E235" s="164"/>
      <c r="F235" s="166" t="s">
        <v>304</v>
      </c>
      <c r="G235" s="164"/>
      <c r="H235" s="167">
        <v>282.45</v>
      </c>
      <c r="J235" s="164"/>
      <c r="K235" s="164"/>
      <c r="L235" s="168"/>
      <c r="M235" s="169"/>
      <c r="N235" s="164"/>
      <c r="O235" s="164"/>
      <c r="P235" s="164"/>
      <c r="Q235" s="164"/>
      <c r="R235" s="164"/>
      <c r="S235" s="164"/>
      <c r="T235" s="170"/>
      <c r="AT235" s="171" t="s">
        <v>129</v>
      </c>
      <c r="AU235" s="171" t="s">
        <v>79</v>
      </c>
      <c r="AV235" s="171" t="s">
        <v>79</v>
      </c>
      <c r="AW235" s="171" t="s">
        <v>93</v>
      </c>
      <c r="AX235" s="171" t="s">
        <v>72</v>
      </c>
      <c r="AY235" s="171" t="s">
        <v>118</v>
      </c>
    </row>
    <row r="236" spans="2:51" s="6" customFormat="1" ht="15.75" customHeight="1">
      <c r="B236" s="163"/>
      <c r="C236" s="164"/>
      <c r="D236" s="165" t="s">
        <v>129</v>
      </c>
      <c r="E236" s="164"/>
      <c r="F236" s="166" t="s">
        <v>305</v>
      </c>
      <c r="G236" s="164"/>
      <c r="H236" s="167">
        <v>451.376</v>
      </c>
      <c r="J236" s="164"/>
      <c r="K236" s="164"/>
      <c r="L236" s="168"/>
      <c r="M236" s="169"/>
      <c r="N236" s="164"/>
      <c r="O236" s="164"/>
      <c r="P236" s="164"/>
      <c r="Q236" s="164"/>
      <c r="R236" s="164"/>
      <c r="S236" s="164"/>
      <c r="T236" s="170"/>
      <c r="AT236" s="171" t="s">
        <v>129</v>
      </c>
      <c r="AU236" s="171" t="s">
        <v>79</v>
      </c>
      <c r="AV236" s="171" t="s">
        <v>79</v>
      </c>
      <c r="AW236" s="171" t="s">
        <v>93</v>
      </c>
      <c r="AX236" s="171" t="s">
        <v>72</v>
      </c>
      <c r="AY236" s="171" t="s">
        <v>118</v>
      </c>
    </row>
    <row r="237" spans="2:51" s="6" customFormat="1" ht="15.75" customHeight="1">
      <c r="B237" s="163"/>
      <c r="C237" s="164"/>
      <c r="D237" s="165" t="s">
        <v>129</v>
      </c>
      <c r="E237" s="164"/>
      <c r="F237" s="166" t="s">
        <v>306</v>
      </c>
      <c r="G237" s="164"/>
      <c r="H237" s="167">
        <v>345.898</v>
      </c>
      <c r="J237" s="164"/>
      <c r="K237" s="164"/>
      <c r="L237" s="168"/>
      <c r="M237" s="169"/>
      <c r="N237" s="164"/>
      <c r="O237" s="164"/>
      <c r="P237" s="164"/>
      <c r="Q237" s="164"/>
      <c r="R237" s="164"/>
      <c r="S237" s="164"/>
      <c r="T237" s="170"/>
      <c r="AT237" s="171" t="s">
        <v>129</v>
      </c>
      <c r="AU237" s="171" t="s">
        <v>79</v>
      </c>
      <c r="AV237" s="171" t="s">
        <v>79</v>
      </c>
      <c r="AW237" s="171" t="s">
        <v>93</v>
      </c>
      <c r="AX237" s="171" t="s">
        <v>72</v>
      </c>
      <c r="AY237" s="171" t="s">
        <v>118</v>
      </c>
    </row>
    <row r="238" spans="2:51" s="6" customFormat="1" ht="15.75" customHeight="1">
      <c r="B238" s="163"/>
      <c r="C238" s="164"/>
      <c r="D238" s="165" t="s">
        <v>129</v>
      </c>
      <c r="E238" s="164"/>
      <c r="F238" s="166" t="s">
        <v>307</v>
      </c>
      <c r="G238" s="164"/>
      <c r="H238" s="167">
        <v>313.82</v>
      </c>
      <c r="J238" s="164"/>
      <c r="K238" s="164"/>
      <c r="L238" s="168"/>
      <c r="M238" s="169"/>
      <c r="N238" s="164"/>
      <c r="O238" s="164"/>
      <c r="P238" s="164"/>
      <c r="Q238" s="164"/>
      <c r="R238" s="164"/>
      <c r="S238" s="164"/>
      <c r="T238" s="170"/>
      <c r="AT238" s="171" t="s">
        <v>129</v>
      </c>
      <c r="AU238" s="171" t="s">
        <v>79</v>
      </c>
      <c r="AV238" s="171" t="s">
        <v>79</v>
      </c>
      <c r="AW238" s="171" t="s">
        <v>93</v>
      </c>
      <c r="AX238" s="171" t="s">
        <v>72</v>
      </c>
      <c r="AY238" s="171" t="s">
        <v>118</v>
      </c>
    </row>
    <row r="239" spans="2:51" s="6" customFormat="1" ht="15.75" customHeight="1">
      <c r="B239" s="163"/>
      <c r="C239" s="164"/>
      <c r="D239" s="165" t="s">
        <v>129</v>
      </c>
      <c r="E239" s="164"/>
      <c r="F239" s="166" t="s">
        <v>308</v>
      </c>
      <c r="G239" s="164"/>
      <c r="H239" s="167">
        <v>134.121</v>
      </c>
      <c r="J239" s="164"/>
      <c r="K239" s="164"/>
      <c r="L239" s="168"/>
      <c r="M239" s="169"/>
      <c r="N239" s="164"/>
      <c r="O239" s="164"/>
      <c r="P239" s="164"/>
      <c r="Q239" s="164"/>
      <c r="R239" s="164"/>
      <c r="S239" s="164"/>
      <c r="T239" s="170"/>
      <c r="AT239" s="171" t="s">
        <v>129</v>
      </c>
      <c r="AU239" s="171" t="s">
        <v>79</v>
      </c>
      <c r="AV239" s="171" t="s">
        <v>79</v>
      </c>
      <c r="AW239" s="171" t="s">
        <v>93</v>
      </c>
      <c r="AX239" s="171" t="s">
        <v>72</v>
      </c>
      <c r="AY239" s="171" t="s">
        <v>118</v>
      </c>
    </row>
    <row r="240" spans="2:51" s="6" customFormat="1" ht="15.75" customHeight="1">
      <c r="B240" s="163"/>
      <c r="C240" s="164"/>
      <c r="D240" s="165" t="s">
        <v>129</v>
      </c>
      <c r="E240" s="164"/>
      <c r="F240" s="166" t="s">
        <v>309</v>
      </c>
      <c r="G240" s="164"/>
      <c r="H240" s="167">
        <v>218.858</v>
      </c>
      <c r="J240" s="164"/>
      <c r="K240" s="164"/>
      <c r="L240" s="168"/>
      <c r="M240" s="169"/>
      <c r="N240" s="164"/>
      <c r="O240" s="164"/>
      <c r="P240" s="164"/>
      <c r="Q240" s="164"/>
      <c r="R240" s="164"/>
      <c r="S240" s="164"/>
      <c r="T240" s="170"/>
      <c r="AT240" s="171" t="s">
        <v>129</v>
      </c>
      <c r="AU240" s="171" t="s">
        <v>79</v>
      </c>
      <c r="AV240" s="171" t="s">
        <v>79</v>
      </c>
      <c r="AW240" s="171" t="s">
        <v>93</v>
      </c>
      <c r="AX240" s="171" t="s">
        <v>72</v>
      </c>
      <c r="AY240" s="171" t="s">
        <v>118</v>
      </c>
    </row>
    <row r="241" spans="2:51" s="6" customFormat="1" ht="15.75" customHeight="1">
      <c r="B241" s="163"/>
      <c r="C241" s="164"/>
      <c r="D241" s="165" t="s">
        <v>129</v>
      </c>
      <c r="E241" s="164"/>
      <c r="F241" s="166" t="s">
        <v>310</v>
      </c>
      <c r="G241" s="164"/>
      <c r="H241" s="167">
        <v>303.536</v>
      </c>
      <c r="J241" s="164"/>
      <c r="K241" s="164"/>
      <c r="L241" s="168"/>
      <c r="M241" s="169"/>
      <c r="N241" s="164"/>
      <c r="O241" s="164"/>
      <c r="P241" s="164"/>
      <c r="Q241" s="164"/>
      <c r="R241" s="164"/>
      <c r="S241" s="164"/>
      <c r="T241" s="170"/>
      <c r="AT241" s="171" t="s">
        <v>129</v>
      </c>
      <c r="AU241" s="171" t="s">
        <v>79</v>
      </c>
      <c r="AV241" s="171" t="s">
        <v>79</v>
      </c>
      <c r="AW241" s="171" t="s">
        <v>93</v>
      </c>
      <c r="AX241" s="171" t="s">
        <v>72</v>
      </c>
      <c r="AY241" s="171" t="s">
        <v>118</v>
      </c>
    </row>
    <row r="242" spans="2:51" s="6" customFormat="1" ht="15.75" customHeight="1">
      <c r="B242" s="163"/>
      <c r="C242" s="164"/>
      <c r="D242" s="165" t="s">
        <v>129</v>
      </c>
      <c r="E242" s="164"/>
      <c r="F242" s="166" t="s">
        <v>311</v>
      </c>
      <c r="G242" s="164"/>
      <c r="H242" s="167">
        <v>222.372</v>
      </c>
      <c r="J242" s="164"/>
      <c r="K242" s="164"/>
      <c r="L242" s="168"/>
      <c r="M242" s="169"/>
      <c r="N242" s="164"/>
      <c r="O242" s="164"/>
      <c r="P242" s="164"/>
      <c r="Q242" s="164"/>
      <c r="R242" s="164"/>
      <c r="S242" s="164"/>
      <c r="T242" s="170"/>
      <c r="AT242" s="171" t="s">
        <v>129</v>
      </c>
      <c r="AU242" s="171" t="s">
        <v>79</v>
      </c>
      <c r="AV242" s="171" t="s">
        <v>79</v>
      </c>
      <c r="AW242" s="171" t="s">
        <v>93</v>
      </c>
      <c r="AX242" s="171" t="s">
        <v>72</v>
      </c>
      <c r="AY242" s="171" t="s">
        <v>118</v>
      </c>
    </row>
    <row r="243" spans="2:51" s="6" customFormat="1" ht="15.75" customHeight="1">
      <c r="B243" s="163"/>
      <c r="C243" s="164"/>
      <c r="D243" s="165" t="s">
        <v>129</v>
      </c>
      <c r="E243" s="164"/>
      <c r="F243" s="166" t="s">
        <v>312</v>
      </c>
      <c r="G243" s="164"/>
      <c r="H243" s="167">
        <v>304.326</v>
      </c>
      <c r="J243" s="164"/>
      <c r="K243" s="164"/>
      <c r="L243" s="168"/>
      <c r="M243" s="169"/>
      <c r="N243" s="164"/>
      <c r="O243" s="164"/>
      <c r="P243" s="164"/>
      <c r="Q243" s="164"/>
      <c r="R243" s="164"/>
      <c r="S243" s="164"/>
      <c r="T243" s="170"/>
      <c r="AT243" s="171" t="s">
        <v>129</v>
      </c>
      <c r="AU243" s="171" t="s">
        <v>79</v>
      </c>
      <c r="AV243" s="171" t="s">
        <v>79</v>
      </c>
      <c r="AW243" s="171" t="s">
        <v>93</v>
      </c>
      <c r="AX243" s="171" t="s">
        <v>72</v>
      </c>
      <c r="AY243" s="171" t="s">
        <v>118</v>
      </c>
    </row>
    <row r="244" spans="2:51" s="6" customFormat="1" ht="15.75" customHeight="1">
      <c r="B244" s="163"/>
      <c r="C244" s="164"/>
      <c r="D244" s="165" t="s">
        <v>129</v>
      </c>
      <c r="E244" s="164"/>
      <c r="F244" s="166" t="s">
        <v>313</v>
      </c>
      <c r="G244" s="164"/>
      <c r="H244" s="167">
        <v>249.443</v>
      </c>
      <c r="J244" s="164"/>
      <c r="K244" s="164"/>
      <c r="L244" s="168"/>
      <c r="M244" s="169"/>
      <c r="N244" s="164"/>
      <c r="O244" s="164"/>
      <c r="P244" s="164"/>
      <c r="Q244" s="164"/>
      <c r="R244" s="164"/>
      <c r="S244" s="164"/>
      <c r="T244" s="170"/>
      <c r="AT244" s="171" t="s">
        <v>129</v>
      </c>
      <c r="AU244" s="171" t="s">
        <v>79</v>
      </c>
      <c r="AV244" s="171" t="s">
        <v>79</v>
      </c>
      <c r="AW244" s="171" t="s">
        <v>93</v>
      </c>
      <c r="AX244" s="171" t="s">
        <v>72</v>
      </c>
      <c r="AY244" s="171" t="s">
        <v>118</v>
      </c>
    </row>
    <row r="245" spans="2:51" s="6" customFormat="1" ht="15.75" customHeight="1">
      <c r="B245" s="163"/>
      <c r="C245" s="164"/>
      <c r="D245" s="165" t="s">
        <v>129</v>
      </c>
      <c r="E245" s="164"/>
      <c r="F245" s="166" t="s">
        <v>314</v>
      </c>
      <c r="G245" s="164"/>
      <c r="H245" s="167">
        <v>407.79</v>
      </c>
      <c r="J245" s="164"/>
      <c r="K245" s="164"/>
      <c r="L245" s="168"/>
      <c r="M245" s="169"/>
      <c r="N245" s="164"/>
      <c r="O245" s="164"/>
      <c r="P245" s="164"/>
      <c r="Q245" s="164"/>
      <c r="R245" s="164"/>
      <c r="S245" s="164"/>
      <c r="T245" s="170"/>
      <c r="AT245" s="171" t="s">
        <v>129</v>
      </c>
      <c r="AU245" s="171" t="s">
        <v>79</v>
      </c>
      <c r="AV245" s="171" t="s">
        <v>79</v>
      </c>
      <c r="AW245" s="171" t="s">
        <v>93</v>
      </c>
      <c r="AX245" s="171" t="s">
        <v>72</v>
      </c>
      <c r="AY245" s="171" t="s">
        <v>118</v>
      </c>
    </row>
    <row r="246" spans="2:51" s="6" customFormat="1" ht="15.75" customHeight="1">
      <c r="B246" s="163"/>
      <c r="C246" s="164"/>
      <c r="D246" s="165" t="s">
        <v>129</v>
      </c>
      <c r="E246" s="164"/>
      <c r="F246" s="166" t="s">
        <v>315</v>
      </c>
      <c r="G246" s="164"/>
      <c r="H246" s="167">
        <v>241.224</v>
      </c>
      <c r="J246" s="164"/>
      <c r="K246" s="164"/>
      <c r="L246" s="168"/>
      <c r="M246" s="169"/>
      <c r="N246" s="164"/>
      <c r="O246" s="164"/>
      <c r="P246" s="164"/>
      <c r="Q246" s="164"/>
      <c r="R246" s="164"/>
      <c r="S246" s="164"/>
      <c r="T246" s="170"/>
      <c r="AT246" s="171" t="s">
        <v>129</v>
      </c>
      <c r="AU246" s="171" t="s">
        <v>79</v>
      </c>
      <c r="AV246" s="171" t="s">
        <v>79</v>
      </c>
      <c r="AW246" s="171" t="s">
        <v>93</v>
      </c>
      <c r="AX246" s="171" t="s">
        <v>72</v>
      </c>
      <c r="AY246" s="171" t="s">
        <v>118</v>
      </c>
    </row>
    <row r="247" spans="2:51" s="6" customFormat="1" ht="15.75" customHeight="1">
      <c r="B247" s="163"/>
      <c r="C247" s="164"/>
      <c r="D247" s="165" t="s">
        <v>129</v>
      </c>
      <c r="E247" s="164"/>
      <c r="F247" s="166" t="s">
        <v>316</v>
      </c>
      <c r="G247" s="164"/>
      <c r="H247" s="167">
        <v>210.423</v>
      </c>
      <c r="J247" s="164"/>
      <c r="K247" s="164"/>
      <c r="L247" s="168"/>
      <c r="M247" s="169"/>
      <c r="N247" s="164"/>
      <c r="O247" s="164"/>
      <c r="P247" s="164"/>
      <c r="Q247" s="164"/>
      <c r="R247" s="164"/>
      <c r="S247" s="164"/>
      <c r="T247" s="170"/>
      <c r="AT247" s="171" t="s">
        <v>129</v>
      </c>
      <c r="AU247" s="171" t="s">
        <v>79</v>
      </c>
      <c r="AV247" s="171" t="s">
        <v>79</v>
      </c>
      <c r="AW247" s="171" t="s">
        <v>93</v>
      </c>
      <c r="AX247" s="171" t="s">
        <v>72</v>
      </c>
      <c r="AY247" s="171" t="s">
        <v>118</v>
      </c>
    </row>
    <row r="248" spans="2:51" s="6" customFormat="1" ht="15.75" customHeight="1">
      <c r="B248" s="163"/>
      <c r="C248" s="164"/>
      <c r="D248" s="165" t="s">
        <v>129</v>
      </c>
      <c r="E248" s="164"/>
      <c r="F248" s="166" t="s">
        <v>317</v>
      </c>
      <c r="G248" s="164"/>
      <c r="H248" s="167">
        <v>176.532</v>
      </c>
      <c r="J248" s="164"/>
      <c r="K248" s="164"/>
      <c r="L248" s="168"/>
      <c r="M248" s="169"/>
      <c r="N248" s="164"/>
      <c r="O248" s="164"/>
      <c r="P248" s="164"/>
      <c r="Q248" s="164"/>
      <c r="R248" s="164"/>
      <c r="S248" s="164"/>
      <c r="T248" s="170"/>
      <c r="AT248" s="171" t="s">
        <v>129</v>
      </c>
      <c r="AU248" s="171" t="s">
        <v>79</v>
      </c>
      <c r="AV248" s="171" t="s">
        <v>79</v>
      </c>
      <c r="AW248" s="171" t="s">
        <v>93</v>
      </c>
      <c r="AX248" s="171" t="s">
        <v>72</v>
      </c>
      <c r="AY248" s="171" t="s">
        <v>118</v>
      </c>
    </row>
    <row r="249" spans="2:51" s="6" customFormat="1" ht="15.75" customHeight="1">
      <c r="B249" s="163"/>
      <c r="C249" s="164"/>
      <c r="D249" s="165" t="s">
        <v>129</v>
      </c>
      <c r="E249" s="164"/>
      <c r="F249" s="166" t="s">
        <v>318</v>
      </c>
      <c r="G249" s="164"/>
      <c r="H249" s="167">
        <v>161.024</v>
      </c>
      <c r="J249" s="164"/>
      <c r="K249" s="164"/>
      <c r="L249" s="168"/>
      <c r="M249" s="169"/>
      <c r="N249" s="164"/>
      <c r="O249" s="164"/>
      <c r="P249" s="164"/>
      <c r="Q249" s="164"/>
      <c r="R249" s="164"/>
      <c r="S249" s="164"/>
      <c r="T249" s="170"/>
      <c r="AT249" s="171" t="s">
        <v>129</v>
      </c>
      <c r="AU249" s="171" t="s">
        <v>79</v>
      </c>
      <c r="AV249" s="171" t="s">
        <v>79</v>
      </c>
      <c r="AW249" s="171" t="s">
        <v>93</v>
      </c>
      <c r="AX249" s="171" t="s">
        <v>72</v>
      </c>
      <c r="AY249" s="171" t="s">
        <v>118</v>
      </c>
    </row>
    <row r="250" spans="2:51" s="6" customFormat="1" ht="15.75" customHeight="1">
      <c r="B250" s="163"/>
      <c r="C250" s="164"/>
      <c r="D250" s="165" t="s">
        <v>129</v>
      </c>
      <c r="E250" s="164"/>
      <c r="F250" s="166" t="s">
        <v>319</v>
      </c>
      <c r="G250" s="164"/>
      <c r="H250" s="167">
        <v>179.987</v>
      </c>
      <c r="J250" s="164"/>
      <c r="K250" s="164"/>
      <c r="L250" s="168"/>
      <c r="M250" s="169"/>
      <c r="N250" s="164"/>
      <c r="O250" s="164"/>
      <c r="P250" s="164"/>
      <c r="Q250" s="164"/>
      <c r="R250" s="164"/>
      <c r="S250" s="164"/>
      <c r="T250" s="170"/>
      <c r="AT250" s="171" t="s">
        <v>129</v>
      </c>
      <c r="AU250" s="171" t="s">
        <v>79</v>
      </c>
      <c r="AV250" s="171" t="s">
        <v>79</v>
      </c>
      <c r="AW250" s="171" t="s">
        <v>93</v>
      </c>
      <c r="AX250" s="171" t="s">
        <v>72</v>
      </c>
      <c r="AY250" s="171" t="s">
        <v>118</v>
      </c>
    </row>
    <row r="251" spans="2:51" s="6" customFormat="1" ht="15.75" customHeight="1">
      <c r="B251" s="163"/>
      <c r="C251" s="164"/>
      <c r="D251" s="165" t="s">
        <v>129</v>
      </c>
      <c r="E251" s="164"/>
      <c r="F251" s="166" t="s">
        <v>320</v>
      </c>
      <c r="G251" s="164"/>
      <c r="H251" s="167">
        <v>249.152</v>
      </c>
      <c r="J251" s="164"/>
      <c r="K251" s="164"/>
      <c r="L251" s="168"/>
      <c r="M251" s="169"/>
      <c r="N251" s="164"/>
      <c r="O251" s="164"/>
      <c r="P251" s="164"/>
      <c r="Q251" s="164"/>
      <c r="R251" s="164"/>
      <c r="S251" s="164"/>
      <c r="T251" s="170"/>
      <c r="AT251" s="171" t="s">
        <v>129</v>
      </c>
      <c r="AU251" s="171" t="s">
        <v>79</v>
      </c>
      <c r="AV251" s="171" t="s">
        <v>79</v>
      </c>
      <c r="AW251" s="171" t="s">
        <v>93</v>
      </c>
      <c r="AX251" s="171" t="s">
        <v>72</v>
      </c>
      <c r="AY251" s="171" t="s">
        <v>118</v>
      </c>
    </row>
    <row r="252" spans="2:51" s="6" customFormat="1" ht="15.75" customHeight="1">
      <c r="B252" s="163"/>
      <c r="C252" s="164"/>
      <c r="D252" s="165" t="s">
        <v>129</v>
      </c>
      <c r="E252" s="164"/>
      <c r="F252" s="166" t="s">
        <v>321</v>
      </c>
      <c r="G252" s="164"/>
      <c r="H252" s="167">
        <v>123.21</v>
      </c>
      <c r="J252" s="164"/>
      <c r="K252" s="164"/>
      <c r="L252" s="168"/>
      <c r="M252" s="169"/>
      <c r="N252" s="164"/>
      <c r="O252" s="164"/>
      <c r="P252" s="164"/>
      <c r="Q252" s="164"/>
      <c r="R252" s="164"/>
      <c r="S252" s="164"/>
      <c r="T252" s="170"/>
      <c r="AT252" s="171" t="s">
        <v>129</v>
      </c>
      <c r="AU252" s="171" t="s">
        <v>79</v>
      </c>
      <c r="AV252" s="171" t="s">
        <v>79</v>
      </c>
      <c r="AW252" s="171" t="s">
        <v>93</v>
      </c>
      <c r="AX252" s="171" t="s">
        <v>72</v>
      </c>
      <c r="AY252" s="171" t="s">
        <v>118</v>
      </c>
    </row>
    <row r="253" spans="2:51" s="6" customFormat="1" ht="15.75" customHeight="1">
      <c r="B253" s="163"/>
      <c r="C253" s="164"/>
      <c r="D253" s="165" t="s">
        <v>129</v>
      </c>
      <c r="E253" s="164"/>
      <c r="F253" s="166" t="s">
        <v>322</v>
      </c>
      <c r="G253" s="164"/>
      <c r="H253" s="167">
        <v>188.436</v>
      </c>
      <c r="J253" s="164"/>
      <c r="K253" s="164"/>
      <c r="L253" s="168"/>
      <c r="M253" s="169"/>
      <c r="N253" s="164"/>
      <c r="O253" s="164"/>
      <c r="P253" s="164"/>
      <c r="Q253" s="164"/>
      <c r="R253" s="164"/>
      <c r="S253" s="164"/>
      <c r="T253" s="170"/>
      <c r="AT253" s="171" t="s">
        <v>129</v>
      </c>
      <c r="AU253" s="171" t="s">
        <v>79</v>
      </c>
      <c r="AV253" s="171" t="s">
        <v>79</v>
      </c>
      <c r="AW253" s="171" t="s">
        <v>93</v>
      </c>
      <c r="AX253" s="171" t="s">
        <v>72</v>
      </c>
      <c r="AY253" s="171" t="s">
        <v>118</v>
      </c>
    </row>
    <row r="254" spans="2:51" s="6" customFormat="1" ht="15.75" customHeight="1">
      <c r="B254" s="163"/>
      <c r="C254" s="164"/>
      <c r="D254" s="165" t="s">
        <v>129</v>
      </c>
      <c r="E254" s="164"/>
      <c r="F254" s="166" t="s">
        <v>323</v>
      </c>
      <c r="G254" s="164"/>
      <c r="H254" s="167">
        <v>153.588</v>
      </c>
      <c r="J254" s="164"/>
      <c r="K254" s="164"/>
      <c r="L254" s="168"/>
      <c r="M254" s="169"/>
      <c r="N254" s="164"/>
      <c r="O254" s="164"/>
      <c r="P254" s="164"/>
      <c r="Q254" s="164"/>
      <c r="R254" s="164"/>
      <c r="S254" s="164"/>
      <c r="T254" s="170"/>
      <c r="AT254" s="171" t="s">
        <v>129</v>
      </c>
      <c r="AU254" s="171" t="s">
        <v>79</v>
      </c>
      <c r="AV254" s="171" t="s">
        <v>79</v>
      </c>
      <c r="AW254" s="171" t="s">
        <v>93</v>
      </c>
      <c r="AX254" s="171" t="s">
        <v>72</v>
      </c>
      <c r="AY254" s="171" t="s">
        <v>118</v>
      </c>
    </row>
    <row r="255" spans="2:51" s="6" customFormat="1" ht="15.75" customHeight="1">
      <c r="B255" s="163"/>
      <c r="C255" s="164"/>
      <c r="D255" s="165" t="s">
        <v>129</v>
      </c>
      <c r="E255" s="164"/>
      <c r="F255" s="166" t="s">
        <v>324</v>
      </c>
      <c r="G255" s="164"/>
      <c r="H255" s="167">
        <v>190.06</v>
      </c>
      <c r="J255" s="164"/>
      <c r="K255" s="164"/>
      <c r="L255" s="168"/>
      <c r="M255" s="169"/>
      <c r="N255" s="164"/>
      <c r="O255" s="164"/>
      <c r="P255" s="164"/>
      <c r="Q255" s="164"/>
      <c r="R255" s="164"/>
      <c r="S255" s="164"/>
      <c r="T255" s="170"/>
      <c r="AT255" s="171" t="s">
        <v>129</v>
      </c>
      <c r="AU255" s="171" t="s">
        <v>79</v>
      </c>
      <c r="AV255" s="171" t="s">
        <v>79</v>
      </c>
      <c r="AW255" s="171" t="s">
        <v>93</v>
      </c>
      <c r="AX255" s="171" t="s">
        <v>72</v>
      </c>
      <c r="AY255" s="171" t="s">
        <v>118</v>
      </c>
    </row>
    <row r="256" spans="2:51" s="6" customFormat="1" ht="15.75" customHeight="1">
      <c r="B256" s="163"/>
      <c r="C256" s="164"/>
      <c r="D256" s="165" t="s">
        <v>129</v>
      </c>
      <c r="E256" s="164"/>
      <c r="F256" s="166" t="s">
        <v>325</v>
      </c>
      <c r="G256" s="164"/>
      <c r="H256" s="167">
        <v>135.683</v>
      </c>
      <c r="J256" s="164"/>
      <c r="K256" s="164"/>
      <c r="L256" s="168"/>
      <c r="M256" s="169"/>
      <c r="N256" s="164"/>
      <c r="O256" s="164"/>
      <c r="P256" s="164"/>
      <c r="Q256" s="164"/>
      <c r="R256" s="164"/>
      <c r="S256" s="164"/>
      <c r="T256" s="170"/>
      <c r="AT256" s="171" t="s">
        <v>129</v>
      </c>
      <c r="AU256" s="171" t="s">
        <v>79</v>
      </c>
      <c r="AV256" s="171" t="s">
        <v>79</v>
      </c>
      <c r="AW256" s="171" t="s">
        <v>93</v>
      </c>
      <c r="AX256" s="171" t="s">
        <v>72</v>
      </c>
      <c r="AY256" s="171" t="s">
        <v>118</v>
      </c>
    </row>
    <row r="257" spans="2:51" s="6" customFormat="1" ht="15.75" customHeight="1">
      <c r="B257" s="163"/>
      <c r="C257" s="164"/>
      <c r="D257" s="165" t="s">
        <v>129</v>
      </c>
      <c r="E257" s="164"/>
      <c r="F257" s="166" t="s">
        <v>326</v>
      </c>
      <c r="G257" s="164"/>
      <c r="H257" s="167">
        <v>228.735</v>
      </c>
      <c r="J257" s="164"/>
      <c r="K257" s="164"/>
      <c r="L257" s="168"/>
      <c r="M257" s="169"/>
      <c r="N257" s="164"/>
      <c r="O257" s="164"/>
      <c r="P257" s="164"/>
      <c r="Q257" s="164"/>
      <c r="R257" s="164"/>
      <c r="S257" s="164"/>
      <c r="T257" s="170"/>
      <c r="AT257" s="171" t="s">
        <v>129</v>
      </c>
      <c r="AU257" s="171" t="s">
        <v>79</v>
      </c>
      <c r="AV257" s="171" t="s">
        <v>79</v>
      </c>
      <c r="AW257" s="171" t="s">
        <v>93</v>
      </c>
      <c r="AX257" s="171" t="s">
        <v>72</v>
      </c>
      <c r="AY257" s="171" t="s">
        <v>118</v>
      </c>
    </row>
    <row r="258" spans="2:51" s="6" customFormat="1" ht="15.75" customHeight="1">
      <c r="B258" s="163"/>
      <c r="C258" s="164"/>
      <c r="D258" s="165" t="s">
        <v>129</v>
      </c>
      <c r="E258" s="164"/>
      <c r="F258" s="166" t="s">
        <v>327</v>
      </c>
      <c r="G258" s="164"/>
      <c r="H258" s="167">
        <v>166.95</v>
      </c>
      <c r="J258" s="164"/>
      <c r="K258" s="164"/>
      <c r="L258" s="168"/>
      <c r="M258" s="169"/>
      <c r="N258" s="164"/>
      <c r="O258" s="164"/>
      <c r="P258" s="164"/>
      <c r="Q258" s="164"/>
      <c r="R258" s="164"/>
      <c r="S258" s="164"/>
      <c r="T258" s="170"/>
      <c r="AT258" s="171" t="s">
        <v>129</v>
      </c>
      <c r="AU258" s="171" t="s">
        <v>79</v>
      </c>
      <c r="AV258" s="171" t="s">
        <v>79</v>
      </c>
      <c r="AW258" s="171" t="s">
        <v>93</v>
      </c>
      <c r="AX258" s="171" t="s">
        <v>72</v>
      </c>
      <c r="AY258" s="171" t="s">
        <v>118</v>
      </c>
    </row>
    <row r="259" spans="2:51" s="6" customFormat="1" ht="15.75" customHeight="1">
      <c r="B259" s="163"/>
      <c r="C259" s="164"/>
      <c r="D259" s="165" t="s">
        <v>129</v>
      </c>
      <c r="E259" s="164"/>
      <c r="F259" s="166" t="s">
        <v>328</v>
      </c>
      <c r="G259" s="164"/>
      <c r="H259" s="167">
        <v>136.353</v>
      </c>
      <c r="J259" s="164"/>
      <c r="K259" s="164"/>
      <c r="L259" s="168"/>
      <c r="M259" s="169"/>
      <c r="N259" s="164"/>
      <c r="O259" s="164"/>
      <c r="P259" s="164"/>
      <c r="Q259" s="164"/>
      <c r="R259" s="164"/>
      <c r="S259" s="164"/>
      <c r="T259" s="170"/>
      <c r="AT259" s="171" t="s">
        <v>129</v>
      </c>
      <c r="AU259" s="171" t="s">
        <v>79</v>
      </c>
      <c r="AV259" s="171" t="s">
        <v>79</v>
      </c>
      <c r="AW259" s="171" t="s">
        <v>93</v>
      </c>
      <c r="AX259" s="171" t="s">
        <v>72</v>
      </c>
      <c r="AY259" s="171" t="s">
        <v>118</v>
      </c>
    </row>
    <row r="260" spans="2:51" s="6" customFormat="1" ht="15.75" customHeight="1">
      <c r="B260" s="163"/>
      <c r="C260" s="164"/>
      <c r="D260" s="165" t="s">
        <v>129</v>
      </c>
      <c r="E260" s="164"/>
      <c r="F260" s="166" t="s">
        <v>329</v>
      </c>
      <c r="G260" s="164"/>
      <c r="H260" s="167">
        <v>118.505</v>
      </c>
      <c r="J260" s="164"/>
      <c r="K260" s="164"/>
      <c r="L260" s="168"/>
      <c r="M260" s="169"/>
      <c r="N260" s="164"/>
      <c r="O260" s="164"/>
      <c r="P260" s="164"/>
      <c r="Q260" s="164"/>
      <c r="R260" s="164"/>
      <c r="S260" s="164"/>
      <c r="T260" s="170"/>
      <c r="AT260" s="171" t="s">
        <v>129</v>
      </c>
      <c r="AU260" s="171" t="s">
        <v>79</v>
      </c>
      <c r="AV260" s="171" t="s">
        <v>79</v>
      </c>
      <c r="AW260" s="171" t="s">
        <v>93</v>
      </c>
      <c r="AX260" s="171" t="s">
        <v>72</v>
      </c>
      <c r="AY260" s="171" t="s">
        <v>118</v>
      </c>
    </row>
    <row r="261" spans="2:51" s="6" customFormat="1" ht="15.75" customHeight="1">
      <c r="B261" s="163"/>
      <c r="C261" s="164"/>
      <c r="D261" s="165" t="s">
        <v>129</v>
      </c>
      <c r="E261" s="164"/>
      <c r="F261" s="166" t="s">
        <v>330</v>
      </c>
      <c r="G261" s="164"/>
      <c r="H261" s="167">
        <v>158.384</v>
      </c>
      <c r="J261" s="164"/>
      <c r="K261" s="164"/>
      <c r="L261" s="168"/>
      <c r="M261" s="169"/>
      <c r="N261" s="164"/>
      <c r="O261" s="164"/>
      <c r="P261" s="164"/>
      <c r="Q261" s="164"/>
      <c r="R261" s="164"/>
      <c r="S261" s="164"/>
      <c r="T261" s="170"/>
      <c r="AT261" s="171" t="s">
        <v>129</v>
      </c>
      <c r="AU261" s="171" t="s">
        <v>79</v>
      </c>
      <c r="AV261" s="171" t="s">
        <v>79</v>
      </c>
      <c r="AW261" s="171" t="s">
        <v>93</v>
      </c>
      <c r="AX261" s="171" t="s">
        <v>72</v>
      </c>
      <c r="AY261" s="171" t="s">
        <v>118</v>
      </c>
    </row>
    <row r="262" spans="2:51" s="6" customFormat="1" ht="15.75" customHeight="1">
      <c r="B262" s="163"/>
      <c r="C262" s="164"/>
      <c r="D262" s="165" t="s">
        <v>129</v>
      </c>
      <c r="E262" s="164"/>
      <c r="F262" s="166" t="s">
        <v>331</v>
      </c>
      <c r="G262" s="164"/>
      <c r="H262" s="167">
        <v>192.962</v>
      </c>
      <c r="J262" s="164"/>
      <c r="K262" s="164"/>
      <c r="L262" s="168"/>
      <c r="M262" s="169"/>
      <c r="N262" s="164"/>
      <c r="O262" s="164"/>
      <c r="P262" s="164"/>
      <c r="Q262" s="164"/>
      <c r="R262" s="164"/>
      <c r="S262" s="164"/>
      <c r="T262" s="170"/>
      <c r="AT262" s="171" t="s">
        <v>129</v>
      </c>
      <c r="AU262" s="171" t="s">
        <v>79</v>
      </c>
      <c r="AV262" s="171" t="s">
        <v>79</v>
      </c>
      <c r="AW262" s="171" t="s">
        <v>93</v>
      </c>
      <c r="AX262" s="171" t="s">
        <v>72</v>
      </c>
      <c r="AY262" s="171" t="s">
        <v>118</v>
      </c>
    </row>
    <row r="263" spans="2:51" s="6" customFormat="1" ht="15.75" customHeight="1">
      <c r="B263" s="163"/>
      <c r="C263" s="164"/>
      <c r="D263" s="165" t="s">
        <v>129</v>
      </c>
      <c r="E263" s="164"/>
      <c r="F263" s="166" t="s">
        <v>332</v>
      </c>
      <c r="G263" s="164"/>
      <c r="H263" s="167">
        <v>249.333</v>
      </c>
      <c r="J263" s="164"/>
      <c r="K263" s="164"/>
      <c r="L263" s="168"/>
      <c r="M263" s="169"/>
      <c r="N263" s="164"/>
      <c r="O263" s="164"/>
      <c r="P263" s="164"/>
      <c r="Q263" s="164"/>
      <c r="R263" s="164"/>
      <c r="S263" s="164"/>
      <c r="T263" s="170"/>
      <c r="AT263" s="171" t="s">
        <v>129</v>
      </c>
      <c r="AU263" s="171" t="s">
        <v>79</v>
      </c>
      <c r="AV263" s="171" t="s">
        <v>79</v>
      </c>
      <c r="AW263" s="171" t="s">
        <v>93</v>
      </c>
      <c r="AX263" s="171" t="s">
        <v>72</v>
      </c>
      <c r="AY263" s="171" t="s">
        <v>118</v>
      </c>
    </row>
    <row r="264" spans="2:51" s="6" customFormat="1" ht="15.75" customHeight="1">
      <c r="B264" s="163"/>
      <c r="C264" s="164"/>
      <c r="D264" s="165" t="s">
        <v>129</v>
      </c>
      <c r="E264" s="164"/>
      <c r="F264" s="166" t="s">
        <v>333</v>
      </c>
      <c r="G264" s="164"/>
      <c r="H264" s="167">
        <v>155.802</v>
      </c>
      <c r="J264" s="164"/>
      <c r="K264" s="164"/>
      <c r="L264" s="168"/>
      <c r="M264" s="169"/>
      <c r="N264" s="164"/>
      <c r="O264" s="164"/>
      <c r="P264" s="164"/>
      <c r="Q264" s="164"/>
      <c r="R264" s="164"/>
      <c r="S264" s="164"/>
      <c r="T264" s="170"/>
      <c r="AT264" s="171" t="s">
        <v>129</v>
      </c>
      <c r="AU264" s="171" t="s">
        <v>79</v>
      </c>
      <c r="AV264" s="171" t="s">
        <v>79</v>
      </c>
      <c r="AW264" s="171" t="s">
        <v>93</v>
      </c>
      <c r="AX264" s="171" t="s">
        <v>72</v>
      </c>
      <c r="AY264" s="171" t="s">
        <v>118</v>
      </c>
    </row>
    <row r="265" spans="2:51" s="6" customFormat="1" ht="15.75" customHeight="1">
      <c r="B265" s="163"/>
      <c r="C265" s="164"/>
      <c r="D265" s="165" t="s">
        <v>129</v>
      </c>
      <c r="E265" s="164"/>
      <c r="F265" s="166" t="s">
        <v>334</v>
      </c>
      <c r="G265" s="164"/>
      <c r="H265" s="167">
        <v>165.838</v>
      </c>
      <c r="J265" s="164"/>
      <c r="K265" s="164"/>
      <c r="L265" s="168"/>
      <c r="M265" s="169"/>
      <c r="N265" s="164"/>
      <c r="O265" s="164"/>
      <c r="P265" s="164"/>
      <c r="Q265" s="164"/>
      <c r="R265" s="164"/>
      <c r="S265" s="164"/>
      <c r="T265" s="170"/>
      <c r="AT265" s="171" t="s">
        <v>129</v>
      </c>
      <c r="AU265" s="171" t="s">
        <v>79</v>
      </c>
      <c r="AV265" s="171" t="s">
        <v>79</v>
      </c>
      <c r="AW265" s="171" t="s">
        <v>93</v>
      </c>
      <c r="AX265" s="171" t="s">
        <v>72</v>
      </c>
      <c r="AY265" s="171" t="s">
        <v>118</v>
      </c>
    </row>
    <row r="266" spans="2:51" s="6" customFormat="1" ht="15.75" customHeight="1">
      <c r="B266" s="163"/>
      <c r="C266" s="164"/>
      <c r="D266" s="165" t="s">
        <v>129</v>
      </c>
      <c r="E266" s="164"/>
      <c r="F266" s="166" t="s">
        <v>335</v>
      </c>
      <c r="G266" s="164"/>
      <c r="H266" s="167">
        <v>207.087</v>
      </c>
      <c r="J266" s="164"/>
      <c r="K266" s="164"/>
      <c r="L266" s="168"/>
      <c r="M266" s="169"/>
      <c r="N266" s="164"/>
      <c r="O266" s="164"/>
      <c r="P266" s="164"/>
      <c r="Q266" s="164"/>
      <c r="R266" s="164"/>
      <c r="S266" s="164"/>
      <c r="T266" s="170"/>
      <c r="AT266" s="171" t="s">
        <v>129</v>
      </c>
      <c r="AU266" s="171" t="s">
        <v>79</v>
      </c>
      <c r="AV266" s="171" t="s">
        <v>79</v>
      </c>
      <c r="AW266" s="171" t="s">
        <v>93</v>
      </c>
      <c r="AX266" s="171" t="s">
        <v>72</v>
      </c>
      <c r="AY266" s="171" t="s">
        <v>118</v>
      </c>
    </row>
    <row r="267" spans="2:51" s="6" customFormat="1" ht="15.75" customHeight="1">
      <c r="B267" s="163"/>
      <c r="C267" s="164"/>
      <c r="D267" s="165" t="s">
        <v>129</v>
      </c>
      <c r="E267" s="164"/>
      <c r="F267" s="166" t="s">
        <v>336</v>
      </c>
      <c r="G267" s="164"/>
      <c r="H267" s="167">
        <v>359.601</v>
      </c>
      <c r="J267" s="164"/>
      <c r="K267" s="164"/>
      <c r="L267" s="168"/>
      <c r="M267" s="169"/>
      <c r="N267" s="164"/>
      <c r="O267" s="164"/>
      <c r="P267" s="164"/>
      <c r="Q267" s="164"/>
      <c r="R267" s="164"/>
      <c r="S267" s="164"/>
      <c r="T267" s="170"/>
      <c r="AT267" s="171" t="s">
        <v>129</v>
      </c>
      <c r="AU267" s="171" t="s">
        <v>79</v>
      </c>
      <c r="AV267" s="171" t="s">
        <v>79</v>
      </c>
      <c r="AW267" s="171" t="s">
        <v>93</v>
      </c>
      <c r="AX267" s="171" t="s">
        <v>72</v>
      </c>
      <c r="AY267" s="171" t="s">
        <v>118</v>
      </c>
    </row>
    <row r="268" spans="2:51" s="6" customFormat="1" ht="15.75" customHeight="1">
      <c r="B268" s="163"/>
      <c r="C268" s="164"/>
      <c r="D268" s="165" t="s">
        <v>129</v>
      </c>
      <c r="E268" s="164"/>
      <c r="F268" s="166" t="s">
        <v>337</v>
      </c>
      <c r="G268" s="164"/>
      <c r="H268" s="167">
        <v>400.841</v>
      </c>
      <c r="J268" s="164"/>
      <c r="K268" s="164"/>
      <c r="L268" s="168"/>
      <c r="M268" s="169"/>
      <c r="N268" s="164"/>
      <c r="O268" s="164"/>
      <c r="P268" s="164"/>
      <c r="Q268" s="164"/>
      <c r="R268" s="164"/>
      <c r="S268" s="164"/>
      <c r="T268" s="170"/>
      <c r="AT268" s="171" t="s">
        <v>129</v>
      </c>
      <c r="AU268" s="171" t="s">
        <v>79</v>
      </c>
      <c r="AV268" s="171" t="s">
        <v>79</v>
      </c>
      <c r="AW268" s="171" t="s">
        <v>93</v>
      </c>
      <c r="AX268" s="171" t="s">
        <v>72</v>
      </c>
      <c r="AY268" s="171" t="s">
        <v>118</v>
      </c>
    </row>
    <row r="269" spans="2:51" s="6" customFormat="1" ht="15.75" customHeight="1">
      <c r="B269" s="163"/>
      <c r="C269" s="164"/>
      <c r="D269" s="165" t="s">
        <v>129</v>
      </c>
      <c r="E269" s="164"/>
      <c r="F269" s="166" t="s">
        <v>338</v>
      </c>
      <c r="G269" s="164"/>
      <c r="H269" s="167">
        <v>198.24</v>
      </c>
      <c r="J269" s="164"/>
      <c r="K269" s="164"/>
      <c r="L269" s="168"/>
      <c r="M269" s="169"/>
      <c r="N269" s="164"/>
      <c r="O269" s="164"/>
      <c r="P269" s="164"/>
      <c r="Q269" s="164"/>
      <c r="R269" s="164"/>
      <c r="S269" s="164"/>
      <c r="T269" s="170"/>
      <c r="AT269" s="171" t="s">
        <v>129</v>
      </c>
      <c r="AU269" s="171" t="s">
        <v>79</v>
      </c>
      <c r="AV269" s="171" t="s">
        <v>79</v>
      </c>
      <c r="AW269" s="171" t="s">
        <v>93</v>
      </c>
      <c r="AX269" s="171" t="s">
        <v>72</v>
      </c>
      <c r="AY269" s="171" t="s">
        <v>118</v>
      </c>
    </row>
    <row r="270" spans="2:51" s="6" customFormat="1" ht="15.75" customHeight="1">
      <c r="B270" s="163"/>
      <c r="C270" s="164"/>
      <c r="D270" s="165" t="s">
        <v>129</v>
      </c>
      <c r="E270" s="164"/>
      <c r="F270" s="166" t="s">
        <v>339</v>
      </c>
      <c r="G270" s="164"/>
      <c r="H270" s="167">
        <v>118.536</v>
      </c>
      <c r="J270" s="164"/>
      <c r="K270" s="164"/>
      <c r="L270" s="168"/>
      <c r="M270" s="169"/>
      <c r="N270" s="164"/>
      <c r="O270" s="164"/>
      <c r="P270" s="164"/>
      <c r="Q270" s="164"/>
      <c r="R270" s="164"/>
      <c r="S270" s="164"/>
      <c r="T270" s="170"/>
      <c r="AT270" s="171" t="s">
        <v>129</v>
      </c>
      <c r="AU270" s="171" t="s">
        <v>79</v>
      </c>
      <c r="AV270" s="171" t="s">
        <v>79</v>
      </c>
      <c r="AW270" s="171" t="s">
        <v>93</v>
      </c>
      <c r="AX270" s="171" t="s">
        <v>72</v>
      </c>
      <c r="AY270" s="171" t="s">
        <v>118</v>
      </c>
    </row>
    <row r="271" spans="2:51" s="6" customFormat="1" ht="15.75" customHeight="1">
      <c r="B271" s="163"/>
      <c r="C271" s="164"/>
      <c r="D271" s="165" t="s">
        <v>129</v>
      </c>
      <c r="E271" s="164"/>
      <c r="F271" s="166" t="s">
        <v>340</v>
      </c>
      <c r="G271" s="164"/>
      <c r="H271" s="167">
        <v>119.99</v>
      </c>
      <c r="J271" s="164"/>
      <c r="K271" s="164"/>
      <c r="L271" s="168"/>
      <c r="M271" s="169"/>
      <c r="N271" s="164"/>
      <c r="O271" s="164"/>
      <c r="P271" s="164"/>
      <c r="Q271" s="164"/>
      <c r="R271" s="164"/>
      <c r="S271" s="164"/>
      <c r="T271" s="170"/>
      <c r="AT271" s="171" t="s">
        <v>129</v>
      </c>
      <c r="AU271" s="171" t="s">
        <v>79</v>
      </c>
      <c r="AV271" s="171" t="s">
        <v>79</v>
      </c>
      <c r="AW271" s="171" t="s">
        <v>93</v>
      </c>
      <c r="AX271" s="171" t="s">
        <v>72</v>
      </c>
      <c r="AY271" s="171" t="s">
        <v>118</v>
      </c>
    </row>
    <row r="272" spans="2:51" s="6" customFormat="1" ht="15.75" customHeight="1">
      <c r="B272" s="163"/>
      <c r="C272" s="164"/>
      <c r="D272" s="165" t="s">
        <v>129</v>
      </c>
      <c r="E272" s="164"/>
      <c r="F272" s="166" t="s">
        <v>341</v>
      </c>
      <c r="G272" s="164"/>
      <c r="H272" s="167">
        <v>228.641</v>
      </c>
      <c r="J272" s="164"/>
      <c r="K272" s="164"/>
      <c r="L272" s="168"/>
      <c r="M272" s="169"/>
      <c r="N272" s="164"/>
      <c r="O272" s="164"/>
      <c r="P272" s="164"/>
      <c r="Q272" s="164"/>
      <c r="R272" s="164"/>
      <c r="S272" s="164"/>
      <c r="T272" s="170"/>
      <c r="AT272" s="171" t="s">
        <v>129</v>
      </c>
      <c r="AU272" s="171" t="s">
        <v>79</v>
      </c>
      <c r="AV272" s="171" t="s">
        <v>79</v>
      </c>
      <c r="AW272" s="171" t="s">
        <v>93</v>
      </c>
      <c r="AX272" s="171" t="s">
        <v>72</v>
      </c>
      <c r="AY272" s="171" t="s">
        <v>118</v>
      </c>
    </row>
    <row r="273" spans="2:51" s="6" customFormat="1" ht="15.75" customHeight="1">
      <c r="B273" s="163"/>
      <c r="C273" s="164"/>
      <c r="D273" s="165" t="s">
        <v>129</v>
      </c>
      <c r="E273" s="164"/>
      <c r="F273" s="166" t="s">
        <v>342</v>
      </c>
      <c r="G273" s="164"/>
      <c r="H273" s="167">
        <v>190.275</v>
      </c>
      <c r="J273" s="164"/>
      <c r="K273" s="164"/>
      <c r="L273" s="168"/>
      <c r="M273" s="169"/>
      <c r="N273" s="164"/>
      <c r="O273" s="164"/>
      <c r="P273" s="164"/>
      <c r="Q273" s="164"/>
      <c r="R273" s="164"/>
      <c r="S273" s="164"/>
      <c r="T273" s="170"/>
      <c r="AT273" s="171" t="s">
        <v>129</v>
      </c>
      <c r="AU273" s="171" t="s">
        <v>79</v>
      </c>
      <c r="AV273" s="171" t="s">
        <v>79</v>
      </c>
      <c r="AW273" s="171" t="s">
        <v>93</v>
      </c>
      <c r="AX273" s="171" t="s">
        <v>72</v>
      </c>
      <c r="AY273" s="171" t="s">
        <v>118</v>
      </c>
    </row>
    <row r="274" spans="2:51" s="6" customFormat="1" ht="15.75" customHeight="1">
      <c r="B274" s="163"/>
      <c r="C274" s="164"/>
      <c r="D274" s="165" t="s">
        <v>129</v>
      </c>
      <c r="E274" s="164"/>
      <c r="F274" s="166" t="s">
        <v>343</v>
      </c>
      <c r="G274" s="164"/>
      <c r="H274" s="167">
        <v>172.716</v>
      </c>
      <c r="J274" s="164"/>
      <c r="K274" s="164"/>
      <c r="L274" s="168"/>
      <c r="M274" s="169"/>
      <c r="N274" s="164"/>
      <c r="O274" s="164"/>
      <c r="P274" s="164"/>
      <c r="Q274" s="164"/>
      <c r="R274" s="164"/>
      <c r="S274" s="164"/>
      <c r="T274" s="170"/>
      <c r="AT274" s="171" t="s">
        <v>129</v>
      </c>
      <c r="AU274" s="171" t="s">
        <v>79</v>
      </c>
      <c r="AV274" s="171" t="s">
        <v>79</v>
      </c>
      <c r="AW274" s="171" t="s">
        <v>93</v>
      </c>
      <c r="AX274" s="171" t="s">
        <v>72</v>
      </c>
      <c r="AY274" s="171" t="s">
        <v>118</v>
      </c>
    </row>
    <row r="275" spans="2:51" s="6" customFormat="1" ht="15.75" customHeight="1">
      <c r="B275" s="163"/>
      <c r="C275" s="164"/>
      <c r="D275" s="165" t="s">
        <v>129</v>
      </c>
      <c r="E275" s="164"/>
      <c r="F275" s="166" t="s">
        <v>344</v>
      </c>
      <c r="G275" s="164"/>
      <c r="H275" s="167">
        <v>146.45</v>
      </c>
      <c r="J275" s="164"/>
      <c r="K275" s="164"/>
      <c r="L275" s="168"/>
      <c r="M275" s="169"/>
      <c r="N275" s="164"/>
      <c r="O275" s="164"/>
      <c r="P275" s="164"/>
      <c r="Q275" s="164"/>
      <c r="R275" s="164"/>
      <c r="S275" s="164"/>
      <c r="T275" s="170"/>
      <c r="AT275" s="171" t="s">
        <v>129</v>
      </c>
      <c r="AU275" s="171" t="s">
        <v>79</v>
      </c>
      <c r="AV275" s="171" t="s">
        <v>79</v>
      </c>
      <c r="AW275" s="171" t="s">
        <v>93</v>
      </c>
      <c r="AX275" s="171" t="s">
        <v>72</v>
      </c>
      <c r="AY275" s="171" t="s">
        <v>118</v>
      </c>
    </row>
    <row r="276" spans="2:51" s="6" customFormat="1" ht="15.75" customHeight="1">
      <c r="B276" s="163"/>
      <c r="C276" s="164"/>
      <c r="D276" s="165" t="s">
        <v>129</v>
      </c>
      <c r="E276" s="164"/>
      <c r="F276" s="166" t="s">
        <v>345</v>
      </c>
      <c r="G276" s="164"/>
      <c r="H276" s="167">
        <v>140.868</v>
      </c>
      <c r="J276" s="164"/>
      <c r="K276" s="164"/>
      <c r="L276" s="168"/>
      <c r="M276" s="169"/>
      <c r="N276" s="164"/>
      <c r="O276" s="164"/>
      <c r="P276" s="164"/>
      <c r="Q276" s="164"/>
      <c r="R276" s="164"/>
      <c r="S276" s="164"/>
      <c r="T276" s="170"/>
      <c r="AT276" s="171" t="s">
        <v>129</v>
      </c>
      <c r="AU276" s="171" t="s">
        <v>79</v>
      </c>
      <c r="AV276" s="171" t="s">
        <v>79</v>
      </c>
      <c r="AW276" s="171" t="s">
        <v>93</v>
      </c>
      <c r="AX276" s="171" t="s">
        <v>72</v>
      </c>
      <c r="AY276" s="171" t="s">
        <v>118</v>
      </c>
    </row>
    <row r="277" spans="2:51" s="6" customFormat="1" ht="15.75" customHeight="1">
      <c r="B277" s="163"/>
      <c r="C277" s="164"/>
      <c r="D277" s="165" t="s">
        <v>129</v>
      </c>
      <c r="E277" s="164"/>
      <c r="F277" s="166" t="s">
        <v>346</v>
      </c>
      <c r="G277" s="164"/>
      <c r="H277" s="167">
        <v>147.463</v>
      </c>
      <c r="J277" s="164"/>
      <c r="K277" s="164"/>
      <c r="L277" s="168"/>
      <c r="M277" s="169"/>
      <c r="N277" s="164"/>
      <c r="O277" s="164"/>
      <c r="P277" s="164"/>
      <c r="Q277" s="164"/>
      <c r="R277" s="164"/>
      <c r="S277" s="164"/>
      <c r="T277" s="170"/>
      <c r="AT277" s="171" t="s">
        <v>129</v>
      </c>
      <c r="AU277" s="171" t="s">
        <v>79</v>
      </c>
      <c r="AV277" s="171" t="s">
        <v>79</v>
      </c>
      <c r="AW277" s="171" t="s">
        <v>93</v>
      </c>
      <c r="AX277" s="171" t="s">
        <v>72</v>
      </c>
      <c r="AY277" s="171" t="s">
        <v>118</v>
      </c>
    </row>
    <row r="278" spans="2:51" s="6" customFormat="1" ht="15.75" customHeight="1">
      <c r="B278" s="163"/>
      <c r="C278" s="164"/>
      <c r="D278" s="165" t="s">
        <v>129</v>
      </c>
      <c r="E278" s="164"/>
      <c r="F278" s="166" t="s">
        <v>347</v>
      </c>
      <c r="G278" s="164"/>
      <c r="H278" s="167">
        <v>65.623</v>
      </c>
      <c r="J278" s="164"/>
      <c r="K278" s="164"/>
      <c r="L278" s="168"/>
      <c r="M278" s="169"/>
      <c r="N278" s="164"/>
      <c r="O278" s="164"/>
      <c r="P278" s="164"/>
      <c r="Q278" s="164"/>
      <c r="R278" s="164"/>
      <c r="S278" s="164"/>
      <c r="T278" s="170"/>
      <c r="AT278" s="171" t="s">
        <v>129</v>
      </c>
      <c r="AU278" s="171" t="s">
        <v>79</v>
      </c>
      <c r="AV278" s="171" t="s">
        <v>79</v>
      </c>
      <c r="AW278" s="171" t="s">
        <v>93</v>
      </c>
      <c r="AX278" s="171" t="s">
        <v>72</v>
      </c>
      <c r="AY278" s="171" t="s">
        <v>118</v>
      </c>
    </row>
    <row r="279" spans="2:51" s="6" customFormat="1" ht="15.75" customHeight="1">
      <c r="B279" s="163"/>
      <c r="C279" s="164"/>
      <c r="D279" s="165" t="s">
        <v>129</v>
      </c>
      <c r="E279" s="164"/>
      <c r="F279" s="166" t="s">
        <v>348</v>
      </c>
      <c r="G279" s="164"/>
      <c r="H279" s="167">
        <v>7.29</v>
      </c>
      <c r="J279" s="164"/>
      <c r="K279" s="164"/>
      <c r="L279" s="168"/>
      <c r="M279" s="169"/>
      <c r="N279" s="164"/>
      <c r="O279" s="164"/>
      <c r="P279" s="164"/>
      <c r="Q279" s="164"/>
      <c r="R279" s="164"/>
      <c r="S279" s="164"/>
      <c r="T279" s="170"/>
      <c r="AT279" s="171" t="s">
        <v>129</v>
      </c>
      <c r="AU279" s="171" t="s">
        <v>79</v>
      </c>
      <c r="AV279" s="171" t="s">
        <v>79</v>
      </c>
      <c r="AW279" s="171" t="s">
        <v>93</v>
      </c>
      <c r="AX279" s="171" t="s">
        <v>72</v>
      </c>
      <c r="AY279" s="171" t="s">
        <v>118</v>
      </c>
    </row>
    <row r="280" spans="2:51" s="6" customFormat="1" ht="15.75" customHeight="1">
      <c r="B280" s="179"/>
      <c r="C280" s="180"/>
      <c r="D280" s="165" t="s">
        <v>129</v>
      </c>
      <c r="E280" s="180"/>
      <c r="F280" s="181" t="s">
        <v>214</v>
      </c>
      <c r="G280" s="180"/>
      <c r="H280" s="182">
        <v>13308.78</v>
      </c>
      <c r="J280" s="180"/>
      <c r="K280" s="180"/>
      <c r="L280" s="183"/>
      <c r="M280" s="184"/>
      <c r="N280" s="180"/>
      <c r="O280" s="180"/>
      <c r="P280" s="180"/>
      <c r="Q280" s="180"/>
      <c r="R280" s="180"/>
      <c r="S280" s="180"/>
      <c r="T280" s="185"/>
      <c r="AT280" s="186" t="s">
        <v>129</v>
      </c>
      <c r="AU280" s="186" t="s">
        <v>79</v>
      </c>
      <c r="AV280" s="186" t="s">
        <v>125</v>
      </c>
      <c r="AW280" s="186" t="s">
        <v>93</v>
      </c>
      <c r="AX280" s="186" t="s">
        <v>21</v>
      </c>
      <c r="AY280" s="186" t="s">
        <v>118</v>
      </c>
    </row>
    <row r="281" spans="2:65" s="6" customFormat="1" ht="15.75" customHeight="1">
      <c r="B281" s="23"/>
      <c r="C281" s="149" t="s">
        <v>8</v>
      </c>
      <c r="D281" s="149" t="s">
        <v>120</v>
      </c>
      <c r="E281" s="150" t="s">
        <v>349</v>
      </c>
      <c r="F281" s="151" t="s">
        <v>350</v>
      </c>
      <c r="G281" s="152" t="s">
        <v>123</v>
      </c>
      <c r="H281" s="153">
        <v>150.014</v>
      </c>
      <c r="I281" s="154"/>
      <c r="J281" s="155">
        <f>ROUND($I$281*$H$281,2)</f>
        <v>0</v>
      </c>
      <c r="K281" s="151" t="s">
        <v>124</v>
      </c>
      <c r="L281" s="43"/>
      <c r="M281" s="156"/>
      <c r="N281" s="157" t="s">
        <v>43</v>
      </c>
      <c r="O281" s="24"/>
      <c r="P281" s="158">
        <f>$O$281*$H$281</f>
        <v>0</v>
      </c>
      <c r="Q281" s="158">
        <v>0.0094</v>
      </c>
      <c r="R281" s="158">
        <f>$Q$281*$H$281</f>
        <v>1.4101316000000002</v>
      </c>
      <c r="S281" s="158">
        <v>0</v>
      </c>
      <c r="T281" s="159">
        <f>$S$281*$H$281</f>
        <v>0</v>
      </c>
      <c r="AR281" s="93" t="s">
        <v>125</v>
      </c>
      <c r="AT281" s="93" t="s">
        <v>120</v>
      </c>
      <c r="AU281" s="93" t="s">
        <v>79</v>
      </c>
      <c r="AY281" s="6" t="s">
        <v>118</v>
      </c>
      <c r="BE281" s="160">
        <f>IF($N$281="základní",$J$281,0)</f>
        <v>0</v>
      </c>
      <c r="BF281" s="160">
        <f>IF($N$281="snížená",$J$281,0)</f>
        <v>0</v>
      </c>
      <c r="BG281" s="160">
        <f>IF($N$281="zákl. přenesená",$J$281,0)</f>
        <v>0</v>
      </c>
      <c r="BH281" s="160">
        <f>IF($N$281="sníž. přenesená",$J$281,0)</f>
        <v>0</v>
      </c>
      <c r="BI281" s="160">
        <f>IF($N$281="nulová",$J$281,0)</f>
        <v>0</v>
      </c>
      <c r="BJ281" s="93" t="s">
        <v>21</v>
      </c>
      <c r="BK281" s="160">
        <f>ROUND($I$281*$H$281,2)</f>
        <v>0</v>
      </c>
      <c r="BL281" s="93" t="s">
        <v>125</v>
      </c>
      <c r="BM281" s="93" t="s">
        <v>351</v>
      </c>
    </row>
    <row r="282" spans="2:47" s="6" customFormat="1" ht="16.5" customHeight="1">
      <c r="B282" s="23"/>
      <c r="C282" s="24"/>
      <c r="D282" s="161" t="s">
        <v>127</v>
      </c>
      <c r="E282" s="24"/>
      <c r="F282" s="162" t="s">
        <v>352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127</v>
      </c>
      <c r="AU282" s="6" t="s">
        <v>79</v>
      </c>
    </row>
    <row r="283" spans="2:51" s="6" customFormat="1" ht="15.75" customHeight="1">
      <c r="B283" s="172"/>
      <c r="C283" s="173"/>
      <c r="D283" s="165" t="s">
        <v>129</v>
      </c>
      <c r="E283" s="173"/>
      <c r="F283" s="174" t="s">
        <v>353</v>
      </c>
      <c r="G283" s="173"/>
      <c r="H283" s="173"/>
      <c r="J283" s="173"/>
      <c r="K283" s="173"/>
      <c r="L283" s="175"/>
      <c r="M283" s="176"/>
      <c r="N283" s="173"/>
      <c r="O283" s="173"/>
      <c r="P283" s="173"/>
      <c r="Q283" s="173"/>
      <c r="R283" s="173"/>
      <c r="S283" s="173"/>
      <c r="T283" s="177"/>
      <c r="AT283" s="178" t="s">
        <v>129</v>
      </c>
      <c r="AU283" s="178" t="s">
        <v>79</v>
      </c>
      <c r="AV283" s="178" t="s">
        <v>21</v>
      </c>
      <c r="AW283" s="178" t="s">
        <v>93</v>
      </c>
      <c r="AX283" s="178" t="s">
        <v>72</v>
      </c>
      <c r="AY283" s="178" t="s">
        <v>118</v>
      </c>
    </row>
    <row r="284" spans="2:51" s="6" customFormat="1" ht="15.75" customHeight="1">
      <c r="B284" s="172"/>
      <c r="C284" s="173"/>
      <c r="D284" s="165" t="s">
        <v>129</v>
      </c>
      <c r="E284" s="173"/>
      <c r="F284" s="174" t="s">
        <v>354</v>
      </c>
      <c r="G284" s="173"/>
      <c r="H284" s="173"/>
      <c r="J284" s="173"/>
      <c r="K284" s="173"/>
      <c r="L284" s="175"/>
      <c r="M284" s="176"/>
      <c r="N284" s="173"/>
      <c r="O284" s="173"/>
      <c r="P284" s="173"/>
      <c r="Q284" s="173"/>
      <c r="R284" s="173"/>
      <c r="S284" s="173"/>
      <c r="T284" s="177"/>
      <c r="AT284" s="178" t="s">
        <v>129</v>
      </c>
      <c r="AU284" s="178" t="s">
        <v>79</v>
      </c>
      <c r="AV284" s="178" t="s">
        <v>21</v>
      </c>
      <c r="AW284" s="178" t="s">
        <v>93</v>
      </c>
      <c r="AX284" s="178" t="s">
        <v>72</v>
      </c>
      <c r="AY284" s="178" t="s">
        <v>118</v>
      </c>
    </row>
    <row r="285" spans="2:51" s="6" customFormat="1" ht="15.75" customHeight="1">
      <c r="B285" s="163"/>
      <c r="C285" s="164"/>
      <c r="D285" s="165" t="s">
        <v>129</v>
      </c>
      <c r="E285" s="164"/>
      <c r="F285" s="166" t="s">
        <v>355</v>
      </c>
      <c r="G285" s="164"/>
      <c r="H285" s="167">
        <v>10.598</v>
      </c>
      <c r="J285" s="164"/>
      <c r="K285" s="164"/>
      <c r="L285" s="168"/>
      <c r="M285" s="169"/>
      <c r="N285" s="164"/>
      <c r="O285" s="164"/>
      <c r="P285" s="164"/>
      <c r="Q285" s="164"/>
      <c r="R285" s="164"/>
      <c r="S285" s="164"/>
      <c r="T285" s="170"/>
      <c r="AT285" s="171" t="s">
        <v>129</v>
      </c>
      <c r="AU285" s="171" t="s">
        <v>79</v>
      </c>
      <c r="AV285" s="171" t="s">
        <v>79</v>
      </c>
      <c r="AW285" s="171" t="s">
        <v>93</v>
      </c>
      <c r="AX285" s="171" t="s">
        <v>72</v>
      </c>
      <c r="AY285" s="171" t="s">
        <v>118</v>
      </c>
    </row>
    <row r="286" spans="2:51" s="6" customFormat="1" ht="15.75" customHeight="1">
      <c r="B286" s="172"/>
      <c r="C286" s="173"/>
      <c r="D286" s="165" t="s">
        <v>129</v>
      </c>
      <c r="E286" s="173"/>
      <c r="F286" s="174" t="s">
        <v>356</v>
      </c>
      <c r="G286" s="173"/>
      <c r="H286" s="173"/>
      <c r="J286" s="173"/>
      <c r="K286" s="173"/>
      <c r="L286" s="175"/>
      <c r="M286" s="176"/>
      <c r="N286" s="173"/>
      <c r="O286" s="173"/>
      <c r="P286" s="173"/>
      <c r="Q286" s="173"/>
      <c r="R286" s="173"/>
      <c r="S286" s="173"/>
      <c r="T286" s="177"/>
      <c r="AT286" s="178" t="s">
        <v>129</v>
      </c>
      <c r="AU286" s="178" t="s">
        <v>79</v>
      </c>
      <c r="AV286" s="178" t="s">
        <v>21</v>
      </c>
      <c r="AW286" s="178" t="s">
        <v>93</v>
      </c>
      <c r="AX286" s="178" t="s">
        <v>72</v>
      </c>
      <c r="AY286" s="178" t="s">
        <v>118</v>
      </c>
    </row>
    <row r="287" spans="2:51" s="6" customFormat="1" ht="15.75" customHeight="1">
      <c r="B287" s="163"/>
      <c r="C287" s="164"/>
      <c r="D287" s="165" t="s">
        <v>129</v>
      </c>
      <c r="E287" s="164"/>
      <c r="F287" s="166" t="s">
        <v>357</v>
      </c>
      <c r="G287" s="164"/>
      <c r="H287" s="167">
        <v>28.26</v>
      </c>
      <c r="J287" s="164"/>
      <c r="K287" s="164"/>
      <c r="L287" s="168"/>
      <c r="M287" s="169"/>
      <c r="N287" s="164"/>
      <c r="O287" s="164"/>
      <c r="P287" s="164"/>
      <c r="Q287" s="164"/>
      <c r="R287" s="164"/>
      <c r="S287" s="164"/>
      <c r="T287" s="170"/>
      <c r="AT287" s="171" t="s">
        <v>129</v>
      </c>
      <c r="AU287" s="171" t="s">
        <v>79</v>
      </c>
      <c r="AV287" s="171" t="s">
        <v>79</v>
      </c>
      <c r="AW287" s="171" t="s">
        <v>93</v>
      </c>
      <c r="AX287" s="171" t="s">
        <v>72</v>
      </c>
      <c r="AY287" s="171" t="s">
        <v>118</v>
      </c>
    </row>
    <row r="288" spans="2:51" s="6" customFormat="1" ht="15.75" customHeight="1">
      <c r="B288" s="172"/>
      <c r="C288" s="173"/>
      <c r="D288" s="165" t="s">
        <v>129</v>
      </c>
      <c r="E288" s="173"/>
      <c r="F288" s="174" t="s">
        <v>358</v>
      </c>
      <c r="G288" s="173"/>
      <c r="H288" s="173"/>
      <c r="J288" s="173"/>
      <c r="K288" s="173"/>
      <c r="L288" s="175"/>
      <c r="M288" s="176"/>
      <c r="N288" s="173"/>
      <c r="O288" s="173"/>
      <c r="P288" s="173"/>
      <c r="Q288" s="173"/>
      <c r="R288" s="173"/>
      <c r="S288" s="173"/>
      <c r="T288" s="177"/>
      <c r="AT288" s="178" t="s">
        <v>129</v>
      </c>
      <c r="AU288" s="178" t="s">
        <v>79</v>
      </c>
      <c r="AV288" s="178" t="s">
        <v>21</v>
      </c>
      <c r="AW288" s="178" t="s">
        <v>93</v>
      </c>
      <c r="AX288" s="178" t="s">
        <v>72</v>
      </c>
      <c r="AY288" s="178" t="s">
        <v>118</v>
      </c>
    </row>
    <row r="289" spans="2:51" s="6" customFormat="1" ht="15.75" customHeight="1">
      <c r="B289" s="163"/>
      <c r="C289" s="164"/>
      <c r="D289" s="165" t="s">
        <v>129</v>
      </c>
      <c r="E289" s="164"/>
      <c r="F289" s="166" t="s">
        <v>359</v>
      </c>
      <c r="G289" s="164"/>
      <c r="H289" s="167">
        <v>65.94</v>
      </c>
      <c r="J289" s="164"/>
      <c r="K289" s="164"/>
      <c r="L289" s="168"/>
      <c r="M289" s="169"/>
      <c r="N289" s="164"/>
      <c r="O289" s="164"/>
      <c r="P289" s="164"/>
      <c r="Q289" s="164"/>
      <c r="R289" s="164"/>
      <c r="S289" s="164"/>
      <c r="T289" s="170"/>
      <c r="AT289" s="171" t="s">
        <v>129</v>
      </c>
      <c r="AU289" s="171" t="s">
        <v>79</v>
      </c>
      <c r="AV289" s="171" t="s">
        <v>79</v>
      </c>
      <c r="AW289" s="171" t="s">
        <v>93</v>
      </c>
      <c r="AX289" s="171" t="s">
        <v>72</v>
      </c>
      <c r="AY289" s="171" t="s">
        <v>118</v>
      </c>
    </row>
    <row r="290" spans="2:51" s="6" customFormat="1" ht="15.75" customHeight="1">
      <c r="B290" s="172"/>
      <c r="C290" s="173"/>
      <c r="D290" s="165" t="s">
        <v>129</v>
      </c>
      <c r="E290" s="173"/>
      <c r="F290" s="174" t="s">
        <v>360</v>
      </c>
      <c r="G290" s="173"/>
      <c r="H290" s="173"/>
      <c r="J290" s="173"/>
      <c r="K290" s="173"/>
      <c r="L290" s="175"/>
      <c r="M290" s="176"/>
      <c r="N290" s="173"/>
      <c r="O290" s="173"/>
      <c r="P290" s="173"/>
      <c r="Q290" s="173"/>
      <c r="R290" s="173"/>
      <c r="S290" s="173"/>
      <c r="T290" s="177"/>
      <c r="AT290" s="178" t="s">
        <v>129</v>
      </c>
      <c r="AU290" s="178" t="s">
        <v>79</v>
      </c>
      <c r="AV290" s="178" t="s">
        <v>21</v>
      </c>
      <c r="AW290" s="178" t="s">
        <v>93</v>
      </c>
      <c r="AX290" s="178" t="s">
        <v>72</v>
      </c>
      <c r="AY290" s="178" t="s">
        <v>118</v>
      </c>
    </row>
    <row r="291" spans="2:51" s="6" customFormat="1" ht="15.75" customHeight="1">
      <c r="B291" s="163"/>
      <c r="C291" s="164"/>
      <c r="D291" s="165" t="s">
        <v>129</v>
      </c>
      <c r="E291" s="164"/>
      <c r="F291" s="166" t="s">
        <v>361</v>
      </c>
      <c r="G291" s="164"/>
      <c r="H291" s="167">
        <v>45.216</v>
      </c>
      <c r="J291" s="164"/>
      <c r="K291" s="164"/>
      <c r="L291" s="168"/>
      <c r="M291" s="169"/>
      <c r="N291" s="164"/>
      <c r="O291" s="164"/>
      <c r="P291" s="164"/>
      <c r="Q291" s="164"/>
      <c r="R291" s="164"/>
      <c r="S291" s="164"/>
      <c r="T291" s="170"/>
      <c r="AT291" s="171" t="s">
        <v>129</v>
      </c>
      <c r="AU291" s="171" t="s">
        <v>79</v>
      </c>
      <c r="AV291" s="171" t="s">
        <v>79</v>
      </c>
      <c r="AW291" s="171" t="s">
        <v>93</v>
      </c>
      <c r="AX291" s="171" t="s">
        <v>72</v>
      </c>
      <c r="AY291" s="171" t="s">
        <v>118</v>
      </c>
    </row>
    <row r="292" spans="2:51" s="6" customFormat="1" ht="15.75" customHeight="1">
      <c r="B292" s="179"/>
      <c r="C292" s="180"/>
      <c r="D292" s="165" t="s">
        <v>129</v>
      </c>
      <c r="E292" s="180"/>
      <c r="F292" s="181" t="s">
        <v>214</v>
      </c>
      <c r="G292" s="180"/>
      <c r="H292" s="182">
        <v>150.014</v>
      </c>
      <c r="J292" s="180"/>
      <c r="K292" s="180"/>
      <c r="L292" s="183"/>
      <c r="M292" s="184"/>
      <c r="N292" s="180"/>
      <c r="O292" s="180"/>
      <c r="P292" s="180"/>
      <c r="Q292" s="180"/>
      <c r="R292" s="180"/>
      <c r="S292" s="180"/>
      <c r="T292" s="185"/>
      <c r="AT292" s="186" t="s">
        <v>129</v>
      </c>
      <c r="AU292" s="186" t="s">
        <v>79</v>
      </c>
      <c r="AV292" s="186" t="s">
        <v>125</v>
      </c>
      <c r="AW292" s="186" t="s">
        <v>93</v>
      </c>
      <c r="AX292" s="186" t="s">
        <v>21</v>
      </c>
      <c r="AY292" s="186" t="s">
        <v>118</v>
      </c>
    </row>
    <row r="293" spans="2:65" s="6" customFormat="1" ht="15.75" customHeight="1">
      <c r="B293" s="23"/>
      <c r="C293" s="149" t="s">
        <v>362</v>
      </c>
      <c r="D293" s="149" t="s">
        <v>120</v>
      </c>
      <c r="E293" s="150" t="s">
        <v>363</v>
      </c>
      <c r="F293" s="151" t="s">
        <v>364</v>
      </c>
      <c r="G293" s="152" t="s">
        <v>123</v>
      </c>
      <c r="H293" s="153">
        <v>150.014</v>
      </c>
      <c r="I293" s="154"/>
      <c r="J293" s="155">
        <f>ROUND($I$293*$H$293,2)</f>
        <v>0</v>
      </c>
      <c r="K293" s="151" t="s">
        <v>124</v>
      </c>
      <c r="L293" s="43"/>
      <c r="M293" s="156"/>
      <c r="N293" s="157" t="s">
        <v>43</v>
      </c>
      <c r="O293" s="24"/>
      <c r="P293" s="158">
        <f>$O$293*$H$293</f>
        <v>0</v>
      </c>
      <c r="Q293" s="158">
        <v>0</v>
      </c>
      <c r="R293" s="158">
        <f>$Q$293*$H$293</f>
        <v>0</v>
      </c>
      <c r="S293" s="158">
        <v>0</v>
      </c>
      <c r="T293" s="159">
        <f>$S$293*$H$293</f>
        <v>0</v>
      </c>
      <c r="AR293" s="93" t="s">
        <v>125</v>
      </c>
      <c r="AT293" s="93" t="s">
        <v>120</v>
      </c>
      <c r="AU293" s="93" t="s">
        <v>79</v>
      </c>
      <c r="AY293" s="6" t="s">
        <v>118</v>
      </c>
      <c r="BE293" s="160">
        <f>IF($N$293="základní",$J$293,0)</f>
        <v>0</v>
      </c>
      <c r="BF293" s="160">
        <f>IF($N$293="snížená",$J$293,0)</f>
        <v>0</v>
      </c>
      <c r="BG293" s="160">
        <f>IF($N$293="zákl. přenesená",$J$293,0)</f>
        <v>0</v>
      </c>
      <c r="BH293" s="160">
        <f>IF($N$293="sníž. přenesená",$J$293,0)</f>
        <v>0</v>
      </c>
      <c r="BI293" s="160">
        <f>IF($N$293="nulová",$J$293,0)</f>
        <v>0</v>
      </c>
      <c r="BJ293" s="93" t="s">
        <v>21</v>
      </c>
      <c r="BK293" s="160">
        <f>ROUND($I$293*$H$293,2)</f>
        <v>0</v>
      </c>
      <c r="BL293" s="93" t="s">
        <v>125</v>
      </c>
      <c r="BM293" s="93" t="s">
        <v>365</v>
      </c>
    </row>
    <row r="294" spans="2:47" s="6" customFormat="1" ht="16.5" customHeight="1">
      <c r="B294" s="23"/>
      <c r="C294" s="24"/>
      <c r="D294" s="161" t="s">
        <v>127</v>
      </c>
      <c r="E294" s="24"/>
      <c r="F294" s="162" t="s">
        <v>366</v>
      </c>
      <c r="G294" s="24"/>
      <c r="H294" s="24"/>
      <c r="J294" s="24"/>
      <c r="K294" s="24"/>
      <c r="L294" s="43"/>
      <c r="M294" s="56"/>
      <c r="N294" s="24"/>
      <c r="O294" s="24"/>
      <c r="P294" s="24"/>
      <c r="Q294" s="24"/>
      <c r="R294" s="24"/>
      <c r="S294" s="24"/>
      <c r="T294" s="57"/>
      <c r="AT294" s="6" t="s">
        <v>127</v>
      </c>
      <c r="AU294" s="6" t="s">
        <v>79</v>
      </c>
    </row>
    <row r="295" spans="2:51" s="6" customFormat="1" ht="27" customHeight="1">
      <c r="B295" s="172"/>
      <c r="C295" s="173"/>
      <c r="D295" s="165" t="s">
        <v>129</v>
      </c>
      <c r="E295" s="173"/>
      <c r="F295" s="174" t="s">
        <v>367</v>
      </c>
      <c r="G295" s="173"/>
      <c r="H295" s="173"/>
      <c r="J295" s="173"/>
      <c r="K295" s="173"/>
      <c r="L295" s="175"/>
      <c r="M295" s="176"/>
      <c r="N295" s="173"/>
      <c r="O295" s="173"/>
      <c r="P295" s="173"/>
      <c r="Q295" s="173"/>
      <c r="R295" s="173"/>
      <c r="S295" s="173"/>
      <c r="T295" s="177"/>
      <c r="AT295" s="178" t="s">
        <v>129</v>
      </c>
      <c r="AU295" s="178" t="s">
        <v>79</v>
      </c>
      <c r="AV295" s="178" t="s">
        <v>21</v>
      </c>
      <c r="AW295" s="178" t="s">
        <v>93</v>
      </c>
      <c r="AX295" s="178" t="s">
        <v>72</v>
      </c>
      <c r="AY295" s="178" t="s">
        <v>118</v>
      </c>
    </row>
    <row r="296" spans="2:51" s="6" customFormat="1" ht="15.75" customHeight="1">
      <c r="B296" s="172"/>
      <c r="C296" s="173"/>
      <c r="D296" s="165" t="s">
        <v>129</v>
      </c>
      <c r="E296" s="173"/>
      <c r="F296" s="174" t="s">
        <v>354</v>
      </c>
      <c r="G296" s="173"/>
      <c r="H296" s="173"/>
      <c r="J296" s="173"/>
      <c r="K296" s="173"/>
      <c r="L296" s="175"/>
      <c r="M296" s="176"/>
      <c r="N296" s="173"/>
      <c r="O296" s="173"/>
      <c r="P296" s="173"/>
      <c r="Q296" s="173"/>
      <c r="R296" s="173"/>
      <c r="S296" s="173"/>
      <c r="T296" s="177"/>
      <c r="AT296" s="178" t="s">
        <v>129</v>
      </c>
      <c r="AU296" s="178" t="s">
        <v>79</v>
      </c>
      <c r="AV296" s="178" t="s">
        <v>21</v>
      </c>
      <c r="AW296" s="178" t="s">
        <v>93</v>
      </c>
      <c r="AX296" s="178" t="s">
        <v>72</v>
      </c>
      <c r="AY296" s="178" t="s">
        <v>118</v>
      </c>
    </row>
    <row r="297" spans="2:51" s="6" customFormat="1" ht="15.75" customHeight="1">
      <c r="B297" s="163"/>
      <c r="C297" s="164"/>
      <c r="D297" s="165" t="s">
        <v>129</v>
      </c>
      <c r="E297" s="164"/>
      <c r="F297" s="166" t="s">
        <v>355</v>
      </c>
      <c r="G297" s="164"/>
      <c r="H297" s="167">
        <v>10.598</v>
      </c>
      <c r="J297" s="164"/>
      <c r="K297" s="164"/>
      <c r="L297" s="168"/>
      <c r="M297" s="169"/>
      <c r="N297" s="164"/>
      <c r="O297" s="164"/>
      <c r="P297" s="164"/>
      <c r="Q297" s="164"/>
      <c r="R297" s="164"/>
      <c r="S297" s="164"/>
      <c r="T297" s="170"/>
      <c r="AT297" s="171" t="s">
        <v>129</v>
      </c>
      <c r="AU297" s="171" t="s">
        <v>79</v>
      </c>
      <c r="AV297" s="171" t="s">
        <v>79</v>
      </c>
      <c r="AW297" s="171" t="s">
        <v>93</v>
      </c>
      <c r="AX297" s="171" t="s">
        <v>72</v>
      </c>
      <c r="AY297" s="171" t="s">
        <v>118</v>
      </c>
    </row>
    <row r="298" spans="2:51" s="6" customFormat="1" ht="15.75" customHeight="1">
      <c r="B298" s="172"/>
      <c r="C298" s="173"/>
      <c r="D298" s="165" t="s">
        <v>129</v>
      </c>
      <c r="E298" s="173"/>
      <c r="F298" s="174" t="s">
        <v>356</v>
      </c>
      <c r="G298" s="173"/>
      <c r="H298" s="173"/>
      <c r="J298" s="173"/>
      <c r="K298" s="173"/>
      <c r="L298" s="175"/>
      <c r="M298" s="176"/>
      <c r="N298" s="173"/>
      <c r="O298" s="173"/>
      <c r="P298" s="173"/>
      <c r="Q298" s="173"/>
      <c r="R298" s="173"/>
      <c r="S298" s="173"/>
      <c r="T298" s="177"/>
      <c r="AT298" s="178" t="s">
        <v>129</v>
      </c>
      <c r="AU298" s="178" t="s">
        <v>79</v>
      </c>
      <c r="AV298" s="178" t="s">
        <v>21</v>
      </c>
      <c r="AW298" s="178" t="s">
        <v>93</v>
      </c>
      <c r="AX298" s="178" t="s">
        <v>72</v>
      </c>
      <c r="AY298" s="178" t="s">
        <v>118</v>
      </c>
    </row>
    <row r="299" spans="2:51" s="6" customFormat="1" ht="15.75" customHeight="1">
      <c r="B299" s="163"/>
      <c r="C299" s="164"/>
      <c r="D299" s="165" t="s">
        <v>129</v>
      </c>
      <c r="E299" s="164"/>
      <c r="F299" s="166" t="s">
        <v>357</v>
      </c>
      <c r="G299" s="164"/>
      <c r="H299" s="167">
        <v>28.26</v>
      </c>
      <c r="J299" s="164"/>
      <c r="K299" s="164"/>
      <c r="L299" s="168"/>
      <c r="M299" s="169"/>
      <c r="N299" s="164"/>
      <c r="O299" s="164"/>
      <c r="P299" s="164"/>
      <c r="Q299" s="164"/>
      <c r="R299" s="164"/>
      <c r="S299" s="164"/>
      <c r="T299" s="170"/>
      <c r="AT299" s="171" t="s">
        <v>129</v>
      </c>
      <c r="AU299" s="171" t="s">
        <v>79</v>
      </c>
      <c r="AV299" s="171" t="s">
        <v>79</v>
      </c>
      <c r="AW299" s="171" t="s">
        <v>93</v>
      </c>
      <c r="AX299" s="171" t="s">
        <v>72</v>
      </c>
      <c r="AY299" s="171" t="s">
        <v>118</v>
      </c>
    </row>
    <row r="300" spans="2:51" s="6" customFormat="1" ht="15.75" customHeight="1">
      <c r="B300" s="172"/>
      <c r="C300" s="173"/>
      <c r="D300" s="165" t="s">
        <v>129</v>
      </c>
      <c r="E300" s="173"/>
      <c r="F300" s="174" t="s">
        <v>358</v>
      </c>
      <c r="G300" s="173"/>
      <c r="H300" s="173"/>
      <c r="J300" s="173"/>
      <c r="K300" s="173"/>
      <c r="L300" s="175"/>
      <c r="M300" s="176"/>
      <c r="N300" s="173"/>
      <c r="O300" s="173"/>
      <c r="P300" s="173"/>
      <c r="Q300" s="173"/>
      <c r="R300" s="173"/>
      <c r="S300" s="173"/>
      <c r="T300" s="177"/>
      <c r="AT300" s="178" t="s">
        <v>129</v>
      </c>
      <c r="AU300" s="178" t="s">
        <v>79</v>
      </c>
      <c r="AV300" s="178" t="s">
        <v>21</v>
      </c>
      <c r="AW300" s="178" t="s">
        <v>93</v>
      </c>
      <c r="AX300" s="178" t="s">
        <v>72</v>
      </c>
      <c r="AY300" s="178" t="s">
        <v>118</v>
      </c>
    </row>
    <row r="301" spans="2:51" s="6" customFormat="1" ht="15.75" customHeight="1">
      <c r="B301" s="163"/>
      <c r="C301" s="164"/>
      <c r="D301" s="165" t="s">
        <v>129</v>
      </c>
      <c r="E301" s="164"/>
      <c r="F301" s="166" t="s">
        <v>359</v>
      </c>
      <c r="G301" s="164"/>
      <c r="H301" s="167">
        <v>65.94</v>
      </c>
      <c r="J301" s="164"/>
      <c r="K301" s="164"/>
      <c r="L301" s="168"/>
      <c r="M301" s="169"/>
      <c r="N301" s="164"/>
      <c r="O301" s="164"/>
      <c r="P301" s="164"/>
      <c r="Q301" s="164"/>
      <c r="R301" s="164"/>
      <c r="S301" s="164"/>
      <c r="T301" s="170"/>
      <c r="AT301" s="171" t="s">
        <v>129</v>
      </c>
      <c r="AU301" s="171" t="s">
        <v>79</v>
      </c>
      <c r="AV301" s="171" t="s">
        <v>79</v>
      </c>
      <c r="AW301" s="171" t="s">
        <v>93</v>
      </c>
      <c r="AX301" s="171" t="s">
        <v>72</v>
      </c>
      <c r="AY301" s="171" t="s">
        <v>118</v>
      </c>
    </row>
    <row r="302" spans="2:51" s="6" customFormat="1" ht="15.75" customHeight="1">
      <c r="B302" s="172"/>
      <c r="C302" s="173"/>
      <c r="D302" s="165" t="s">
        <v>129</v>
      </c>
      <c r="E302" s="173"/>
      <c r="F302" s="174" t="s">
        <v>360</v>
      </c>
      <c r="G302" s="173"/>
      <c r="H302" s="173"/>
      <c r="J302" s="173"/>
      <c r="K302" s="173"/>
      <c r="L302" s="175"/>
      <c r="M302" s="176"/>
      <c r="N302" s="173"/>
      <c r="O302" s="173"/>
      <c r="P302" s="173"/>
      <c r="Q302" s="173"/>
      <c r="R302" s="173"/>
      <c r="S302" s="173"/>
      <c r="T302" s="177"/>
      <c r="AT302" s="178" t="s">
        <v>129</v>
      </c>
      <c r="AU302" s="178" t="s">
        <v>79</v>
      </c>
      <c r="AV302" s="178" t="s">
        <v>21</v>
      </c>
      <c r="AW302" s="178" t="s">
        <v>93</v>
      </c>
      <c r="AX302" s="178" t="s">
        <v>72</v>
      </c>
      <c r="AY302" s="178" t="s">
        <v>118</v>
      </c>
    </row>
    <row r="303" spans="2:51" s="6" customFormat="1" ht="15.75" customHeight="1">
      <c r="B303" s="163"/>
      <c r="C303" s="164"/>
      <c r="D303" s="165" t="s">
        <v>129</v>
      </c>
      <c r="E303" s="164"/>
      <c r="F303" s="166" t="s">
        <v>361</v>
      </c>
      <c r="G303" s="164"/>
      <c r="H303" s="167">
        <v>45.216</v>
      </c>
      <c r="J303" s="164"/>
      <c r="K303" s="164"/>
      <c r="L303" s="168"/>
      <c r="M303" s="169"/>
      <c r="N303" s="164"/>
      <c r="O303" s="164"/>
      <c r="P303" s="164"/>
      <c r="Q303" s="164"/>
      <c r="R303" s="164"/>
      <c r="S303" s="164"/>
      <c r="T303" s="170"/>
      <c r="AT303" s="171" t="s">
        <v>129</v>
      </c>
      <c r="AU303" s="171" t="s">
        <v>79</v>
      </c>
      <c r="AV303" s="171" t="s">
        <v>79</v>
      </c>
      <c r="AW303" s="171" t="s">
        <v>93</v>
      </c>
      <c r="AX303" s="171" t="s">
        <v>72</v>
      </c>
      <c r="AY303" s="171" t="s">
        <v>118</v>
      </c>
    </row>
    <row r="304" spans="2:51" s="6" customFormat="1" ht="15.75" customHeight="1">
      <c r="B304" s="179"/>
      <c r="C304" s="180"/>
      <c r="D304" s="165" t="s">
        <v>129</v>
      </c>
      <c r="E304" s="180"/>
      <c r="F304" s="181" t="s">
        <v>214</v>
      </c>
      <c r="G304" s="180"/>
      <c r="H304" s="182">
        <v>150.014</v>
      </c>
      <c r="J304" s="180"/>
      <c r="K304" s="180"/>
      <c r="L304" s="183"/>
      <c r="M304" s="184"/>
      <c r="N304" s="180"/>
      <c r="O304" s="180"/>
      <c r="P304" s="180"/>
      <c r="Q304" s="180"/>
      <c r="R304" s="180"/>
      <c r="S304" s="180"/>
      <c r="T304" s="185"/>
      <c r="AT304" s="186" t="s">
        <v>129</v>
      </c>
      <c r="AU304" s="186" t="s">
        <v>79</v>
      </c>
      <c r="AV304" s="186" t="s">
        <v>125</v>
      </c>
      <c r="AW304" s="186" t="s">
        <v>93</v>
      </c>
      <c r="AX304" s="186" t="s">
        <v>21</v>
      </c>
      <c r="AY304" s="186" t="s">
        <v>118</v>
      </c>
    </row>
    <row r="305" spans="2:63" s="136" customFormat="1" ht="23.25" customHeight="1">
      <c r="B305" s="137"/>
      <c r="C305" s="138"/>
      <c r="D305" s="138" t="s">
        <v>71</v>
      </c>
      <c r="E305" s="147" t="s">
        <v>368</v>
      </c>
      <c r="F305" s="147" t="s">
        <v>369</v>
      </c>
      <c r="G305" s="138"/>
      <c r="H305" s="138"/>
      <c r="J305" s="148">
        <f>$BK$305</f>
        <v>0</v>
      </c>
      <c r="K305" s="138"/>
      <c r="L305" s="141"/>
      <c r="M305" s="142"/>
      <c r="N305" s="138"/>
      <c r="O305" s="138"/>
      <c r="P305" s="143">
        <f>SUM($P$306:$P$313)</f>
        <v>0</v>
      </c>
      <c r="Q305" s="138"/>
      <c r="R305" s="143">
        <f>SUM($R$306:$R$313)</f>
        <v>0.20241900000000002</v>
      </c>
      <c r="S305" s="138"/>
      <c r="T305" s="144">
        <f>SUM($T$306:$T$313)</f>
        <v>0</v>
      </c>
      <c r="AR305" s="145" t="s">
        <v>21</v>
      </c>
      <c r="AT305" s="145" t="s">
        <v>71</v>
      </c>
      <c r="AU305" s="145" t="s">
        <v>79</v>
      </c>
      <c r="AY305" s="145" t="s">
        <v>118</v>
      </c>
      <c r="BK305" s="146">
        <f>SUM($BK$306:$BK$313)</f>
        <v>0</v>
      </c>
    </row>
    <row r="306" spans="2:65" s="6" customFormat="1" ht="15.75" customHeight="1">
      <c r="B306" s="23"/>
      <c r="C306" s="149" t="s">
        <v>370</v>
      </c>
      <c r="D306" s="149" t="s">
        <v>120</v>
      </c>
      <c r="E306" s="150" t="s">
        <v>371</v>
      </c>
      <c r="F306" s="151" t="s">
        <v>372</v>
      </c>
      <c r="G306" s="152" t="s">
        <v>123</v>
      </c>
      <c r="H306" s="153">
        <v>13494.58</v>
      </c>
      <c r="I306" s="154"/>
      <c r="J306" s="155">
        <f>ROUND($I$306*$H$306,2)</f>
        <v>0</v>
      </c>
      <c r="K306" s="151" t="s">
        <v>124</v>
      </c>
      <c r="L306" s="43"/>
      <c r="M306" s="156"/>
      <c r="N306" s="157" t="s">
        <v>43</v>
      </c>
      <c r="O306" s="24"/>
      <c r="P306" s="158">
        <f>$O$306*$H$306</f>
        <v>0</v>
      </c>
      <c r="Q306" s="158">
        <v>0</v>
      </c>
      <c r="R306" s="158">
        <f>$Q$306*$H$306</f>
        <v>0</v>
      </c>
      <c r="S306" s="158">
        <v>0</v>
      </c>
      <c r="T306" s="159">
        <f>$S$306*$H$306</f>
        <v>0</v>
      </c>
      <c r="AR306" s="93" t="s">
        <v>125</v>
      </c>
      <c r="AT306" s="93" t="s">
        <v>120</v>
      </c>
      <c r="AU306" s="93" t="s">
        <v>137</v>
      </c>
      <c r="AY306" s="6" t="s">
        <v>118</v>
      </c>
      <c r="BE306" s="160">
        <f>IF($N$306="základní",$J$306,0)</f>
        <v>0</v>
      </c>
      <c r="BF306" s="160">
        <f>IF($N$306="snížená",$J$306,0)</f>
        <v>0</v>
      </c>
      <c r="BG306" s="160">
        <f>IF($N$306="zákl. přenesená",$J$306,0)</f>
        <v>0</v>
      </c>
      <c r="BH306" s="160">
        <f>IF($N$306="sníž. přenesená",$J$306,0)</f>
        <v>0</v>
      </c>
      <c r="BI306" s="160">
        <f>IF($N$306="nulová",$J$306,0)</f>
        <v>0</v>
      </c>
      <c r="BJ306" s="93" t="s">
        <v>21</v>
      </c>
      <c r="BK306" s="160">
        <f>ROUND($I$306*$H$306,2)</f>
        <v>0</v>
      </c>
      <c r="BL306" s="93" t="s">
        <v>125</v>
      </c>
      <c r="BM306" s="93" t="s">
        <v>373</v>
      </c>
    </row>
    <row r="307" spans="2:47" s="6" customFormat="1" ht="16.5" customHeight="1">
      <c r="B307" s="23"/>
      <c r="C307" s="24"/>
      <c r="D307" s="161" t="s">
        <v>127</v>
      </c>
      <c r="E307" s="24"/>
      <c r="F307" s="162" t="s">
        <v>374</v>
      </c>
      <c r="G307" s="24"/>
      <c r="H307" s="24"/>
      <c r="J307" s="24"/>
      <c r="K307" s="24"/>
      <c r="L307" s="43"/>
      <c r="M307" s="56"/>
      <c r="N307" s="24"/>
      <c r="O307" s="24"/>
      <c r="P307" s="24"/>
      <c r="Q307" s="24"/>
      <c r="R307" s="24"/>
      <c r="S307" s="24"/>
      <c r="T307" s="57"/>
      <c r="AT307" s="6" t="s">
        <v>127</v>
      </c>
      <c r="AU307" s="6" t="s">
        <v>137</v>
      </c>
    </row>
    <row r="308" spans="2:51" s="6" customFormat="1" ht="15.75" customHeight="1">
      <c r="B308" s="163"/>
      <c r="C308" s="164"/>
      <c r="D308" s="165" t="s">
        <v>129</v>
      </c>
      <c r="E308" s="164"/>
      <c r="F308" s="166" t="s">
        <v>375</v>
      </c>
      <c r="G308" s="164"/>
      <c r="H308" s="167">
        <v>13308.78</v>
      </c>
      <c r="J308" s="164"/>
      <c r="K308" s="164"/>
      <c r="L308" s="168"/>
      <c r="M308" s="169"/>
      <c r="N308" s="164"/>
      <c r="O308" s="164"/>
      <c r="P308" s="164"/>
      <c r="Q308" s="164"/>
      <c r="R308" s="164"/>
      <c r="S308" s="164"/>
      <c r="T308" s="170"/>
      <c r="AT308" s="171" t="s">
        <v>129</v>
      </c>
      <c r="AU308" s="171" t="s">
        <v>137</v>
      </c>
      <c r="AV308" s="171" t="s">
        <v>79</v>
      </c>
      <c r="AW308" s="171" t="s">
        <v>93</v>
      </c>
      <c r="AX308" s="171" t="s">
        <v>72</v>
      </c>
      <c r="AY308" s="171" t="s">
        <v>118</v>
      </c>
    </row>
    <row r="309" spans="2:51" s="6" customFormat="1" ht="15.75" customHeight="1">
      <c r="B309" s="163"/>
      <c r="C309" s="164"/>
      <c r="D309" s="165" t="s">
        <v>129</v>
      </c>
      <c r="E309" s="164"/>
      <c r="F309" s="166" t="s">
        <v>376</v>
      </c>
      <c r="G309" s="164"/>
      <c r="H309" s="167">
        <v>185.8</v>
      </c>
      <c r="J309" s="164"/>
      <c r="K309" s="164"/>
      <c r="L309" s="168"/>
      <c r="M309" s="169"/>
      <c r="N309" s="164"/>
      <c r="O309" s="164"/>
      <c r="P309" s="164"/>
      <c r="Q309" s="164"/>
      <c r="R309" s="164"/>
      <c r="S309" s="164"/>
      <c r="T309" s="170"/>
      <c r="AT309" s="171" t="s">
        <v>129</v>
      </c>
      <c r="AU309" s="171" t="s">
        <v>137</v>
      </c>
      <c r="AV309" s="171" t="s">
        <v>79</v>
      </c>
      <c r="AW309" s="171" t="s">
        <v>93</v>
      </c>
      <c r="AX309" s="171" t="s">
        <v>72</v>
      </c>
      <c r="AY309" s="171" t="s">
        <v>118</v>
      </c>
    </row>
    <row r="310" spans="2:51" s="6" customFormat="1" ht="15.75" customHeight="1">
      <c r="B310" s="179"/>
      <c r="C310" s="180"/>
      <c r="D310" s="165" t="s">
        <v>129</v>
      </c>
      <c r="E310" s="180"/>
      <c r="F310" s="181" t="s">
        <v>214</v>
      </c>
      <c r="G310" s="180"/>
      <c r="H310" s="182">
        <v>13494.58</v>
      </c>
      <c r="J310" s="180"/>
      <c r="K310" s="180"/>
      <c r="L310" s="183"/>
      <c r="M310" s="184"/>
      <c r="N310" s="180"/>
      <c r="O310" s="180"/>
      <c r="P310" s="180"/>
      <c r="Q310" s="180"/>
      <c r="R310" s="180"/>
      <c r="S310" s="180"/>
      <c r="T310" s="185"/>
      <c r="AT310" s="186" t="s">
        <v>129</v>
      </c>
      <c r="AU310" s="186" t="s">
        <v>137</v>
      </c>
      <c r="AV310" s="186" t="s">
        <v>125</v>
      </c>
      <c r="AW310" s="186" t="s">
        <v>93</v>
      </c>
      <c r="AX310" s="186" t="s">
        <v>21</v>
      </c>
      <c r="AY310" s="186" t="s">
        <v>118</v>
      </c>
    </row>
    <row r="311" spans="2:65" s="6" customFormat="1" ht="15.75" customHeight="1">
      <c r="B311" s="23"/>
      <c r="C311" s="187" t="s">
        <v>368</v>
      </c>
      <c r="D311" s="187" t="s">
        <v>377</v>
      </c>
      <c r="E311" s="188" t="s">
        <v>378</v>
      </c>
      <c r="F311" s="189" t="s">
        <v>379</v>
      </c>
      <c r="G311" s="190" t="s">
        <v>380</v>
      </c>
      <c r="H311" s="191">
        <v>202.419</v>
      </c>
      <c r="I311" s="192"/>
      <c r="J311" s="193">
        <f>ROUND($I$311*$H$311,2)</f>
        <v>0</v>
      </c>
      <c r="K311" s="189" t="s">
        <v>124</v>
      </c>
      <c r="L311" s="194"/>
      <c r="M311" s="195"/>
      <c r="N311" s="196" t="s">
        <v>43</v>
      </c>
      <c r="O311" s="24"/>
      <c r="P311" s="158">
        <f>$O$311*$H$311</f>
        <v>0</v>
      </c>
      <c r="Q311" s="158">
        <v>0.001</v>
      </c>
      <c r="R311" s="158">
        <f>$Q$311*$H$311</f>
        <v>0.20241900000000002</v>
      </c>
      <c r="S311" s="158">
        <v>0</v>
      </c>
      <c r="T311" s="159">
        <f>$S$311*$H$311</f>
        <v>0</v>
      </c>
      <c r="AR311" s="93" t="s">
        <v>235</v>
      </c>
      <c r="AT311" s="93" t="s">
        <v>377</v>
      </c>
      <c r="AU311" s="93" t="s">
        <v>137</v>
      </c>
      <c r="AY311" s="6" t="s">
        <v>118</v>
      </c>
      <c r="BE311" s="160">
        <f>IF($N$311="základní",$J$311,0)</f>
        <v>0</v>
      </c>
      <c r="BF311" s="160">
        <f>IF($N$311="snížená",$J$311,0)</f>
        <v>0</v>
      </c>
      <c r="BG311" s="160">
        <f>IF($N$311="zákl. přenesená",$J$311,0)</f>
        <v>0</v>
      </c>
      <c r="BH311" s="160">
        <f>IF($N$311="sníž. přenesená",$J$311,0)</f>
        <v>0</v>
      </c>
      <c r="BI311" s="160">
        <f>IF($N$311="nulová",$J$311,0)</f>
        <v>0</v>
      </c>
      <c r="BJ311" s="93" t="s">
        <v>21</v>
      </c>
      <c r="BK311" s="160">
        <f>ROUND($I$311*$H$311,2)</f>
        <v>0</v>
      </c>
      <c r="BL311" s="93" t="s">
        <v>125</v>
      </c>
      <c r="BM311" s="93" t="s">
        <v>381</v>
      </c>
    </row>
    <row r="312" spans="2:47" s="6" customFormat="1" ht="16.5" customHeight="1">
      <c r="B312" s="23"/>
      <c r="C312" s="24"/>
      <c r="D312" s="161" t="s">
        <v>127</v>
      </c>
      <c r="E312" s="24"/>
      <c r="F312" s="162" t="s">
        <v>382</v>
      </c>
      <c r="G312" s="24"/>
      <c r="H312" s="24"/>
      <c r="J312" s="24"/>
      <c r="K312" s="24"/>
      <c r="L312" s="43"/>
      <c r="M312" s="56"/>
      <c r="N312" s="24"/>
      <c r="O312" s="24"/>
      <c r="P312" s="24"/>
      <c r="Q312" s="24"/>
      <c r="R312" s="24"/>
      <c r="S312" s="24"/>
      <c r="T312" s="57"/>
      <c r="AT312" s="6" t="s">
        <v>127</v>
      </c>
      <c r="AU312" s="6" t="s">
        <v>137</v>
      </c>
    </row>
    <row r="313" spans="2:51" s="6" customFormat="1" ht="15.75" customHeight="1">
      <c r="B313" s="163"/>
      <c r="C313" s="164"/>
      <c r="D313" s="165" t="s">
        <v>129</v>
      </c>
      <c r="E313" s="164"/>
      <c r="F313" s="166" t="s">
        <v>383</v>
      </c>
      <c r="G313" s="164"/>
      <c r="H313" s="167">
        <v>202.419</v>
      </c>
      <c r="J313" s="164"/>
      <c r="K313" s="164"/>
      <c r="L313" s="168"/>
      <c r="M313" s="169"/>
      <c r="N313" s="164"/>
      <c r="O313" s="164"/>
      <c r="P313" s="164"/>
      <c r="Q313" s="164"/>
      <c r="R313" s="164"/>
      <c r="S313" s="164"/>
      <c r="T313" s="170"/>
      <c r="AT313" s="171" t="s">
        <v>129</v>
      </c>
      <c r="AU313" s="171" t="s">
        <v>137</v>
      </c>
      <c r="AV313" s="171" t="s">
        <v>79</v>
      </c>
      <c r="AW313" s="171" t="s">
        <v>72</v>
      </c>
      <c r="AX313" s="171" t="s">
        <v>21</v>
      </c>
      <c r="AY313" s="171" t="s">
        <v>118</v>
      </c>
    </row>
    <row r="314" spans="2:63" s="136" customFormat="1" ht="30.75" customHeight="1">
      <c r="B314" s="137"/>
      <c r="C314" s="138"/>
      <c r="D314" s="138" t="s">
        <v>71</v>
      </c>
      <c r="E314" s="147" t="s">
        <v>125</v>
      </c>
      <c r="F314" s="147" t="s">
        <v>384</v>
      </c>
      <c r="G314" s="138"/>
      <c r="H314" s="138"/>
      <c r="J314" s="148">
        <f>$BK$314</f>
        <v>0</v>
      </c>
      <c r="K314" s="138"/>
      <c r="L314" s="141"/>
      <c r="M314" s="142"/>
      <c r="N314" s="138"/>
      <c r="O314" s="138"/>
      <c r="P314" s="143">
        <f>SUM($P$315:$P$326)</f>
        <v>0</v>
      </c>
      <c r="Q314" s="138"/>
      <c r="R314" s="143">
        <f>SUM($R$315:$R$326)</f>
        <v>73.120536</v>
      </c>
      <c r="S314" s="138"/>
      <c r="T314" s="144">
        <f>SUM($T$315:$T$326)</f>
        <v>0</v>
      </c>
      <c r="AR314" s="145" t="s">
        <v>21</v>
      </c>
      <c r="AT314" s="145" t="s">
        <v>71</v>
      </c>
      <c r="AU314" s="145" t="s">
        <v>21</v>
      </c>
      <c r="AY314" s="145" t="s">
        <v>118</v>
      </c>
      <c r="BK314" s="146">
        <f>SUM($BK$315:$BK$326)</f>
        <v>0</v>
      </c>
    </row>
    <row r="315" spans="2:65" s="6" customFormat="1" ht="15.75" customHeight="1">
      <c r="B315" s="23"/>
      <c r="C315" s="149" t="s">
        <v>385</v>
      </c>
      <c r="D315" s="149" t="s">
        <v>120</v>
      </c>
      <c r="E315" s="150" t="s">
        <v>386</v>
      </c>
      <c r="F315" s="151" t="s">
        <v>387</v>
      </c>
      <c r="G315" s="152" t="s">
        <v>140</v>
      </c>
      <c r="H315" s="153">
        <v>11.475</v>
      </c>
      <c r="I315" s="154"/>
      <c r="J315" s="155">
        <f>ROUND($I$315*$H$315,2)</f>
        <v>0</v>
      </c>
      <c r="K315" s="151" t="s">
        <v>124</v>
      </c>
      <c r="L315" s="43"/>
      <c r="M315" s="156"/>
      <c r="N315" s="157" t="s">
        <v>43</v>
      </c>
      <c r="O315" s="24"/>
      <c r="P315" s="158">
        <f>$O$315*$H$315</f>
        <v>0</v>
      </c>
      <c r="Q315" s="158">
        <v>2.13408</v>
      </c>
      <c r="R315" s="158">
        <f>$Q$315*$H$315</f>
        <v>24.488567999999997</v>
      </c>
      <c r="S315" s="158">
        <v>0</v>
      </c>
      <c r="T315" s="159">
        <f>$S$315*$H$315</f>
        <v>0</v>
      </c>
      <c r="AR315" s="93" t="s">
        <v>125</v>
      </c>
      <c r="AT315" s="93" t="s">
        <v>120</v>
      </c>
      <c r="AU315" s="93" t="s">
        <v>79</v>
      </c>
      <c r="AY315" s="6" t="s">
        <v>118</v>
      </c>
      <c r="BE315" s="160">
        <f>IF($N$315="základní",$J$315,0)</f>
        <v>0</v>
      </c>
      <c r="BF315" s="160">
        <f>IF($N$315="snížená",$J$315,0)</f>
        <v>0</v>
      </c>
      <c r="BG315" s="160">
        <f>IF($N$315="zákl. přenesená",$J$315,0)</f>
        <v>0</v>
      </c>
      <c r="BH315" s="160">
        <f>IF($N$315="sníž. přenesená",$J$315,0)</f>
        <v>0</v>
      </c>
      <c r="BI315" s="160">
        <f>IF($N$315="nulová",$J$315,0)</f>
        <v>0</v>
      </c>
      <c r="BJ315" s="93" t="s">
        <v>21</v>
      </c>
      <c r="BK315" s="160">
        <f>ROUND($I$315*$H$315,2)</f>
        <v>0</v>
      </c>
      <c r="BL315" s="93" t="s">
        <v>125</v>
      </c>
      <c r="BM315" s="93" t="s">
        <v>388</v>
      </c>
    </row>
    <row r="316" spans="2:47" s="6" customFormat="1" ht="16.5" customHeight="1">
      <c r="B316" s="23"/>
      <c r="C316" s="24"/>
      <c r="D316" s="161" t="s">
        <v>127</v>
      </c>
      <c r="E316" s="24"/>
      <c r="F316" s="162" t="s">
        <v>389</v>
      </c>
      <c r="G316" s="24"/>
      <c r="H316" s="24"/>
      <c r="J316" s="24"/>
      <c r="K316" s="24"/>
      <c r="L316" s="43"/>
      <c r="M316" s="56"/>
      <c r="N316" s="24"/>
      <c r="O316" s="24"/>
      <c r="P316" s="24"/>
      <c r="Q316" s="24"/>
      <c r="R316" s="24"/>
      <c r="S316" s="24"/>
      <c r="T316" s="57"/>
      <c r="AT316" s="6" t="s">
        <v>127</v>
      </c>
      <c r="AU316" s="6" t="s">
        <v>79</v>
      </c>
    </row>
    <row r="317" spans="2:51" s="6" customFormat="1" ht="15.75" customHeight="1">
      <c r="B317" s="172"/>
      <c r="C317" s="173"/>
      <c r="D317" s="165" t="s">
        <v>129</v>
      </c>
      <c r="E317" s="173"/>
      <c r="F317" s="174" t="s">
        <v>143</v>
      </c>
      <c r="G317" s="173"/>
      <c r="H317" s="173"/>
      <c r="J317" s="173"/>
      <c r="K317" s="173"/>
      <c r="L317" s="175"/>
      <c r="M317" s="176"/>
      <c r="N317" s="173"/>
      <c r="O317" s="173"/>
      <c r="P317" s="173"/>
      <c r="Q317" s="173"/>
      <c r="R317" s="173"/>
      <c r="S317" s="173"/>
      <c r="T317" s="177"/>
      <c r="AT317" s="178" t="s">
        <v>129</v>
      </c>
      <c r="AU317" s="178" t="s">
        <v>79</v>
      </c>
      <c r="AV317" s="178" t="s">
        <v>21</v>
      </c>
      <c r="AW317" s="178" t="s">
        <v>93</v>
      </c>
      <c r="AX317" s="178" t="s">
        <v>72</v>
      </c>
      <c r="AY317" s="178" t="s">
        <v>118</v>
      </c>
    </row>
    <row r="318" spans="2:51" s="6" customFormat="1" ht="15.75" customHeight="1">
      <c r="B318" s="163"/>
      <c r="C318" s="164"/>
      <c r="D318" s="165" t="s">
        <v>129</v>
      </c>
      <c r="E318" s="164"/>
      <c r="F318" s="166" t="s">
        <v>390</v>
      </c>
      <c r="G318" s="164"/>
      <c r="H318" s="167">
        <v>11.475</v>
      </c>
      <c r="J318" s="164"/>
      <c r="K318" s="164"/>
      <c r="L318" s="168"/>
      <c r="M318" s="169"/>
      <c r="N318" s="164"/>
      <c r="O318" s="164"/>
      <c r="P318" s="164"/>
      <c r="Q318" s="164"/>
      <c r="R318" s="164"/>
      <c r="S318" s="164"/>
      <c r="T318" s="170"/>
      <c r="AT318" s="171" t="s">
        <v>129</v>
      </c>
      <c r="AU318" s="171" t="s">
        <v>79</v>
      </c>
      <c r="AV318" s="171" t="s">
        <v>79</v>
      </c>
      <c r="AW318" s="171" t="s">
        <v>93</v>
      </c>
      <c r="AX318" s="171" t="s">
        <v>21</v>
      </c>
      <c r="AY318" s="171" t="s">
        <v>118</v>
      </c>
    </row>
    <row r="319" spans="2:65" s="6" customFormat="1" ht="15.75" customHeight="1">
      <c r="B319" s="23"/>
      <c r="C319" s="149" t="s">
        <v>391</v>
      </c>
      <c r="D319" s="149" t="s">
        <v>120</v>
      </c>
      <c r="E319" s="150" t="s">
        <v>392</v>
      </c>
      <c r="F319" s="151" t="s">
        <v>393</v>
      </c>
      <c r="G319" s="152" t="s">
        <v>123</v>
      </c>
      <c r="H319" s="153">
        <v>18.36</v>
      </c>
      <c r="I319" s="154"/>
      <c r="J319" s="155">
        <f>ROUND($I$319*$H$319,2)</f>
        <v>0</v>
      </c>
      <c r="K319" s="151" t="s">
        <v>124</v>
      </c>
      <c r="L319" s="43"/>
      <c r="M319" s="156"/>
      <c r="N319" s="157" t="s">
        <v>43</v>
      </c>
      <c r="O319" s="24"/>
      <c r="P319" s="158">
        <f>$O$319*$H$319</f>
        <v>0</v>
      </c>
      <c r="Q319" s="158">
        <v>0</v>
      </c>
      <c r="R319" s="158">
        <f>$Q$319*$H$319</f>
        <v>0</v>
      </c>
      <c r="S319" s="158">
        <v>0</v>
      </c>
      <c r="T319" s="159">
        <f>$S$319*$H$319</f>
        <v>0</v>
      </c>
      <c r="AR319" s="93" t="s">
        <v>125</v>
      </c>
      <c r="AT319" s="93" t="s">
        <v>120</v>
      </c>
      <c r="AU319" s="93" t="s">
        <v>79</v>
      </c>
      <c r="AY319" s="6" t="s">
        <v>118</v>
      </c>
      <c r="BE319" s="160">
        <f>IF($N$319="základní",$J$319,0)</f>
        <v>0</v>
      </c>
      <c r="BF319" s="160">
        <f>IF($N$319="snížená",$J$319,0)</f>
        <v>0</v>
      </c>
      <c r="BG319" s="160">
        <f>IF($N$319="zákl. přenesená",$J$319,0)</f>
        <v>0</v>
      </c>
      <c r="BH319" s="160">
        <f>IF($N$319="sníž. přenesená",$J$319,0)</f>
        <v>0</v>
      </c>
      <c r="BI319" s="160">
        <f>IF($N$319="nulová",$J$319,0)</f>
        <v>0</v>
      </c>
      <c r="BJ319" s="93" t="s">
        <v>21</v>
      </c>
      <c r="BK319" s="160">
        <f>ROUND($I$319*$H$319,2)</f>
        <v>0</v>
      </c>
      <c r="BL319" s="93" t="s">
        <v>125</v>
      </c>
      <c r="BM319" s="93" t="s">
        <v>394</v>
      </c>
    </row>
    <row r="320" spans="2:47" s="6" customFormat="1" ht="27" customHeight="1">
      <c r="B320" s="23"/>
      <c r="C320" s="24"/>
      <c r="D320" s="161" t="s">
        <v>127</v>
      </c>
      <c r="E320" s="24"/>
      <c r="F320" s="162" t="s">
        <v>395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127</v>
      </c>
      <c r="AU320" s="6" t="s">
        <v>79</v>
      </c>
    </row>
    <row r="321" spans="2:51" s="6" customFormat="1" ht="15.75" customHeight="1">
      <c r="B321" s="172"/>
      <c r="C321" s="173"/>
      <c r="D321" s="165" t="s">
        <v>129</v>
      </c>
      <c r="E321" s="173"/>
      <c r="F321" s="174" t="s">
        <v>396</v>
      </c>
      <c r="G321" s="173"/>
      <c r="H321" s="173"/>
      <c r="J321" s="173"/>
      <c r="K321" s="173"/>
      <c r="L321" s="175"/>
      <c r="M321" s="176"/>
      <c r="N321" s="173"/>
      <c r="O321" s="173"/>
      <c r="P321" s="173"/>
      <c r="Q321" s="173"/>
      <c r="R321" s="173"/>
      <c r="S321" s="173"/>
      <c r="T321" s="177"/>
      <c r="AT321" s="178" t="s">
        <v>129</v>
      </c>
      <c r="AU321" s="178" t="s">
        <v>79</v>
      </c>
      <c r="AV321" s="178" t="s">
        <v>21</v>
      </c>
      <c r="AW321" s="178" t="s">
        <v>93</v>
      </c>
      <c r="AX321" s="178" t="s">
        <v>72</v>
      </c>
      <c r="AY321" s="178" t="s">
        <v>118</v>
      </c>
    </row>
    <row r="322" spans="2:51" s="6" customFormat="1" ht="15.75" customHeight="1">
      <c r="B322" s="163"/>
      <c r="C322" s="164"/>
      <c r="D322" s="165" t="s">
        <v>129</v>
      </c>
      <c r="E322" s="164"/>
      <c r="F322" s="166" t="s">
        <v>397</v>
      </c>
      <c r="G322" s="164"/>
      <c r="H322" s="167">
        <v>18.36</v>
      </c>
      <c r="J322" s="164"/>
      <c r="K322" s="164"/>
      <c r="L322" s="168"/>
      <c r="M322" s="169"/>
      <c r="N322" s="164"/>
      <c r="O322" s="164"/>
      <c r="P322" s="164"/>
      <c r="Q322" s="164"/>
      <c r="R322" s="164"/>
      <c r="S322" s="164"/>
      <c r="T322" s="170"/>
      <c r="AT322" s="171" t="s">
        <v>129</v>
      </c>
      <c r="AU322" s="171" t="s">
        <v>79</v>
      </c>
      <c r="AV322" s="171" t="s">
        <v>79</v>
      </c>
      <c r="AW322" s="171" t="s">
        <v>93</v>
      </c>
      <c r="AX322" s="171" t="s">
        <v>21</v>
      </c>
      <c r="AY322" s="171" t="s">
        <v>118</v>
      </c>
    </row>
    <row r="323" spans="2:65" s="6" customFormat="1" ht="15.75" customHeight="1">
      <c r="B323" s="23"/>
      <c r="C323" s="149" t="s">
        <v>7</v>
      </c>
      <c r="D323" s="149" t="s">
        <v>120</v>
      </c>
      <c r="E323" s="150" t="s">
        <v>398</v>
      </c>
      <c r="F323" s="151" t="s">
        <v>399</v>
      </c>
      <c r="G323" s="152" t="s">
        <v>140</v>
      </c>
      <c r="H323" s="153">
        <v>26.316</v>
      </c>
      <c r="I323" s="154"/>
      <c r="J323" s="155">
        <f>ROUND($I$323*$H$323,2)</f>
        <v>0</v>
      </c>
      <c r="K323" s="151" t="s">
        <v>124</v>
      </c>
      <c r="L323" s="43"/>
      <c r="M323" s="156"/>
      <c r="N323" s="157" t="s">
        <v>43</v>
      </c>
      <c r="O323" s="24"/>
      <c r="P323" s="158">
        <f>$O$323*$H$323</f>
        <v>0</v>
      </c>
      <c r="Q323" s="158">
        <v>1.848</v>
      </c>
      <c r="R323" s="158">
        <f>$Q$323*$H$323</f>
        <v>48.631968</v>
      </c>
      <c r="S323" s="158">
        <v>0</v>
      </c>
      <c r="T323" s="159">
        <f>$S$323*$H$323</f>
        <v>0</v>
      </c>
      <c r="AR323" s="93" t="s">
        <v>125</v>
      </c>
      <c r="AT323" s="93" t="s">
        <v>120</v>
      </c>
      <c r="AU323" s="93" t="s">
        <v>79</v>
      </c>
      <c r="AY323" s="6" t="s">
        <v>118</v>
      </c>
      <c r="BE323" s="160">
        <f>IF($N$323="základní",$J$323,0)</f>
        <v>0</v>
      </c>
      <c r="BF323" s="160">
        <f>IF($N$323="snížená",$J$323,0)</f>
        <v>0</v>
      </c>
      <c r="BG323" s="160">
        <f>IF($N$323="zákl. přenesená",$J$323,0)</f>
        <v>0</v>
      </c>
      <c r="BH323" s="160">
        <f>IF($N$323="sníž. přenesená",$J$323,0)</f>
        <v>0</v>
      </c>
      <c r="BI323" s="160">
        <f>IF($N$323="nulová",$J$323,0)</f>
        <v>0</v>
      </c>
      <c r="BJ323" s="93" t="s">
        <v>21</v>
      </c>
      <c r="BK323" s="160">
        <f>ROUND($I$323*$H$323,2)</f>
        <v>0</v>
      </c>
      <c r="BL323" s="93" t="s">
        <v>125</v>
      </c>
      <c r="BM323" s="93" t="s">
        <v>400</v>
      </c>
    </row>
    <row r="324" spans="2:47" s="6" customFormat="1" ht="27" customHeight="1">
      <c r="B324" s="23"/>
      <c r="C324" s="24"/>
      <c r="D324" s="161" t="s">
        <v>127</v>
      </c>
      <c r="E324" s="24"/>
      <c r="F324" s="162" t="s">
        <v>401</v>
      </c>
      <c r="G324" s="24"/>
      <c r="H324" s="24"/>
      <c r="J324" s="24"/>
      <c r="K324" s="24"/>
      <c r="L324" s="43"/>
      <c r="M324" s="56"/>
      <c r="N324" s="24"/>
      <c r="O324" s="24"/>
      <c r="P324" s="24"/>
      <c r="Q324" s="24"/>
      <c r="R324" s="24"/>
      <c r="S324" s="24"/>
      <c r="T324" s="57"/>
      <c r="AT324" s="6" t="s">
        <v>127</v>
      </c>
      <c r="AU324" s="6" t="s">
        <v>79</v>
      </c>
    </row>
    <row r="325" spans="2:51" s="6" customFormat="1" ht="15.75" customHeight="1">
      <c r="B325" s="172"/>
      <c r="C325" s="173"/>
      <c r="D325" s="165" t="s">
        <v>129</v>
      </c>
      <c r="E325" s="173"/>
      <c r="F325" s="174" t="s">
        <v>143</v>
      </c>
      <c r="G325" s="173"/>
      <c r="H325" s="173"/>
      <c r="J325" s="173"/>
      <c r="K325" s="173"/>
      <c r="L325" s="175"/>
      <c r="M325" s="176"/>
      <c r="N325" s="173"/>
      <c r="O325" s="173"/>
      <c r="P325" s="173"/>
      <c r="Q325" s="173"/>
      <c r="R325" s="173"/>
      <c r="S325" s="173"/>
      <c r="T325" s="177"/>
      <c r="AT325" s="178" t="s">
        <v>129</v>
      </c>
      <c r="AU325" s="178" t="s">
        <v>79</v>
      </c>
      <c r="AV325" s="178" t="s">
        <v>21</v>
      </c>
      <c r="AW325" s="178" t="s">
        <v>93</v>
      </c>
      <c r="AX325" s="178" t="s">
        <v>72</v>
      </c>
      <c r="AY325" s="178" t="s">
        <v>118</v>
      </c>
    </row>
    <row r="326" spans="2:51" s="6" customFormat="1" ht="15.75" customHeight="1">
      <c r="B326" s="163"/>
      <c r="C326" s="164"/>
      <c r="D326" s="165" t="s">
        <v>129</v>
      </c>
      <c r="E326" s="164"/>
      <c r="F326" s="166" t="s">
        <v>402</v>
      </c>
      <c r="G326" s="164"/>
      <c r="H326" s="167">
        <v>26.316</v>
      </c>
      <c r="J326" s="164"/>
      <c r="K326" s="164"/>
      <c r="L326" s="168"/>
      <c r="M326" s="169"/>
      <c r="N326" s="164"/>
      <c r="O326" s="164"/>
      <c r="P326" s="164"/>
      <c r="Q326" s="164"/>
      <c r="R326" s="164"/>
      <c r="S326" s="164"/>
      <c r="T326" s="170"/>
      <c r="AT326" s="171" t="s">
        <v>129</v>
      </c>
      <c r="AU326" s="171" t="s">
        <v>79</v>
      </c>
      <c r="AV326" s="171" t="s">
        <v>79</v>
      </c>
      <c r="AW326" s="171" t="s">
        <v>93</v>
      </c>
      <c r="AX326" s="171" t="s">
        <v>21</v>
      </c>
      <c r="AY326" s="171" t="s">
        <v>118</v>
      </c>
    </row>
    <row r="327" spans="2:63" s="136" customFormat="1" ht="30.75" customHeight="1">
      <c r="B327" s="137"/>
      <c r="C327" s="138"/>
      <c r="D327" s="138" t="s">
        <v>71</v>
      </c>
      <c r="E327" s="147" t="s">
        <v>403</v>
      </c>
      <c r="F327" s="147" t="s">
        <v>404</v>
      </c>
      <c r="G327" s="138"/>
      <c r="H327" s="138"/>
      <c r="J327" s="148">
        <f>$BK$327</f>
        <v>0</v>
      </c>
      <c r="K327" s="138"/>
      <c r="L327" s="141"/>
      <c r="M327" s="142"/>
      <c r="N327" s="138"/>
      <c r="O327" s="138"/>
      <c r="P327" s="143">
        <f>SUM($P$328:$P$334)</f>
        <v>0</v>
      </c>
      <c r="Q327" s="138"/>
      <c r="R327" s="143">
        <f>SUM($R$328:$R$334)</f>
        <v>0</v>
      </c>
      <c r="S327" s="138"/>
      <c r="T327" s="144">
        <f>SUM($T$328:$T$334)</f>
        <v>0</v>
      </c>
      <c r="AR327" s="145" t="s">
        <v>21</v>
      </c>
      <c r="AT327" s="145" t="s">
        <v>71</v>
      </c>
      <c r="AU327" s="145" t="s">
        <v>21</v>
      </c>
      <c r="AY327" s="145" t="s">
        <v>118</v>
      </c>
      <c r="BK327" s="146">
        <f>SUM($BK$328:$BK$334)</f>
        <v>0</v>
      </c>
    </row>
    <row r="328" spans="2:65" s="6" customFormat="1" ht="15.75" customHeight="1">
      <c r="B328" s="23"/>
      <c r="C328" s="149" t="s">
        <v>405</v>
      </c>
      <c r="D328" s="149" t="s">
        <v>120</v>
      </c>
      <c r="E328" s="150" t="s">
        <v>406</v>
      </c>
      <c r="F328" s="151" t="s">
        <v>407</v>
      </c>
      <c r="G328" s="152" t="s">
        <v>265</v>
      </c>
      <c r="H328" s="153">
        <v>74.733</v>
      </c>
      <c r="I328" s="154"/>
      <c r="J328" s="155">
        <f>ROUND($I$328*$H$328,2)</f>
        <v>0</v>
      </c>
      <c r="K328" s="151" t="s">
        <v>124</v>
      </c>
      <c r="L328" s="43"/>
      <c r="M328" s="156"/>
      <c r="N328" s="157" t="s">
        <v>43</v>
      </c>
      <c r="O328" s="24"/>
      <c r="P328" s="158">
        <f>$O$328*$H$328</f>
        <v>0</v>
      </c>
      <c r="Q328" s="158">
        <v>0</v>
      </c>
      <c r="R328" s="158">
        <f>$Q$328*$H$328</f>
        <v>0</v>
      </c>
      <c r="S328" s="158">
        <v>0</v>
      </c>
      <c r="T328" s="159">
        <f>$S$328*$H$328</f>
        <v>0</v>
      </c>
      <c r="AR328" s="93" t="s">
        <v>125</v>
      </c>
      <c r="AT328" s="93" t="s">
        <v>120</v>
      </c>
      <c r="AU328" s="93" t="s">
        <v>79</v>
      </c>
      <c r="AY328" s="6" t="s">
        <v>118</v>
      </c>
      <c r="BE328" s="160">
        <f>IF($N$328="základní",$J$328,0)</f>
        <v>0</v>
      </c>
      <c r="BF328" s="160">
        <f>IF($N$328="snížená",$J$328,0)</f>
        <v>0</v>
      </c>
      <c r="BG328" s="160">
        <f>IF($N$328="zákl. přenesená",$J$328,0)</f>
        <v>0</v>
      </c>
      <c r="BH328" s="160">
        <f>IF($N$328="sníž. přenesená",$J$328,0)</f>
        <v>0</v>
      </c>
      <c r="BI328" s="160">
        <f>IF($N$328="nulová",$J$328,0)</f>
        <v>0</v>
      </c>
      <c r="BJ328" s="93" t="s">
        <v>21</v>
      </c>
      <c r="BK328" s="160">
        <f>ROUND($I$328*$H$328,2)</f>
        <v>0</v>
      </c>
      <c r="BL328" s="93" t="s">
        <v>125</v>
      </c>
      <c r="BM328" s="93" t="s">
        <v>408</v>
      </c>
    </row>
    <row r="329" spans="2:47" s="6" customFormat="1" ht="16.5" customHeight="1">
      <c r="B329" s="23"/>
      <c r="C329" s="24"/>
      <c r="D329" s="161" t="s">
        <v>127</v>
      </c>
      <c r="E329" s="24"/>
      <c r="F329" s="162" t="s">
        <v>409</v>
      </c>
      <c r="G329" s="24"/>
      <c r="H329" s="24"/>
      <c r="J329" s="24"/>
      <c r="K329" s="24"/>
      <c r="L329" s="43"/>
      <c r="M329" s="56"/>
      <c r="N329" s="24"/>
      <c r="O329" s="24"/>
      <c r="P329" s="24"/>
      <c r="Q329" s="24"/>
      <c r="R329" s="24"/>
      <c r="S329" s="24"/>
      <c r="T329" s="57"/>
      <c r="AT329" s="6" t="s">
        <v>127</v>
      </c>
      <c r="AU329" s="6" t="s">
        <v>79</v>
      </c>
    </row>
    <row r="330" spans="2:65" s="6" customFormat="1" ht="15.75" customHeight="1">
      <c r="B330" s="23"/>
      <c r="C330" s="149" t="s">
        <v>410</v>
      </c>
      <c r="D330" s="149" t="s">
        <v>120</v>
      </c>
      <c r="E330" s="150" t="s">
        <v>411</v>
      </c>
      <c r="F330" s="151" t="s">
        <v>412</v>
      </c>
      <c r="G330" s="152" t="s">
        <v>265</v>
      </c>
      <c r="H330" s="153">
        <v>74.733</v>
      </c>
      <c r="I330" s="154"/>
      <c r="J330" s="155">
        <f>ROUND($I$330*$H$330,2)</f>
        <v>0</v>
      </c>
      <c r="K330" s="151" t="s">
        <v>124</v>
      </c>
      <c r="L330" s="43"/>
      <c r="M330" s="156"/>
      <c r="N330" s="157" t="s">
        <v>43</v>
      </c>
      <c r="O330" s="24"/>
      <c r="P330" s="158">
        <f>$O$330*$H$330</f>
        <v>0</v>
      </c>
      <c r="Q330" s="158">
        <v>0</v>
      </c>
      <c r="R330" s="158">
        <f>$Q$330*$H$330</f>
        <v>0</v>
      </c>
      <c r="S330" s="158">
        <v>0</v>
      </c>
      <c r="T330" s="159">
        <f>$S$330*$H$330</f>
        <v>0</v>
      </c>
      <c r="AR330" s="93" t="s">
        <v>125</v>
      </c>
      <c r="AT330" s="93" t="s">
        <v>120</v>
      </c>
      <c r="AU330" s="93" t="s">
        <v>79</v>
      </c>
      <c r="AY330" s="6" t="s">
        <v>118</v>
      </c>
      <c r="BE330" s="160">
        <f>IF($N$330="základní",$J$330,0)</f>
        <v>0</v>
      </c>
      <c r="BF330" s="160">
        <f>IF($N$330="snížená",$J$330,0)</f>
        <v>0</v>
      </c>
      <c r="BG330" s="160">
        <f>IF($N$330="zákl. přenesená",$J$330,0)</f>
        <v>0</v>
      </c>
      <c r="BH330" s="160">
        <f>IF($N$330="sníž. přenesená",$J$330,0)</f>
        <v>0</v>
      </c>
      <c r="BI330" s="160">
        <f>IF($N$330="nulová",$J$330,0)</f>
        <v>0</v>
      </c>
      <c r="BJ330" s="93" t="s">
        <v>21</v>
      </c>
      <c r="BK330" s="160">
        <f>ROUND($I$330*$H$330,2)</f>
        <v>0</v>
      </c>
      <c r="BL330" s="93" t="s">
        <v>125</v>
      </c>
      <c r="BM330" s="93" t="s">
        <v>413</v>
      </c>
    </row>
    <row r="331" spans="2:47" s="6" customFormat="1" ht="27" customHeight="1">
      <c r="B331" s="23"/>
      <c r="C331" s="24"/>
      <c r="D331" s="161" t="s">
        <v>127</v>
      </c>
      <c r="E331" s="24"/>
      <c r="F331" s="162" t="s">
        <v>414</v>
      </c>
      <c r="G331" s="24"/>
      <c r="H331" s="24"/>
      <c r="J331" s="24"/>
      <c r="K331" s="24"/>
      <c r="L331" s="43"/>
      <c r="M331" s="56"/>
      <c r="N331" s="24"/>
      <c r="O331" s="24"/>
      <c r="P331" s="24"/>
      <c r="Q331" s="24"/>
      <c r="R331" s="24"/>
      <c r="S331" s="24"/>
      <c r="T331" s="57"/>
      <c r="AT331" s="6" t="s">
        <v>127</v>
      </c>
      <c r="AU331" s="6" t="s">
        <v>79</v>
      </c>
    </row>
    <row r="332" spans="2:65" s="6" customFormat="1" ht="15.75" customHeight="1">
      <c r="B332" s="23"/>
      <c r="C332" s="149" t="s">
        <v>415</v>
      </c>
      <c r="D332" s="149" t="s">
        <v>120</v>
      </c>
      <c r="E332" s="150" t="s">
        <v>416</v>
      </c>
      <c r="F332" s="151" t="s">
        <v>417</v>
      </c>
      <c r="G332" s="152" t="s">
        <v>265</v>
      </c>
      <c r="H332" s="153">
        <v>448.398</v>
      </c>
      <c r="I332" s="154"/>
      <c r="J332" s="155">
        <f>ROUND($I$332*$H$332,2)</f>
        <v>0</v>
      </c>
      <c r="K332" s="151" t="s">
        <v>124</v>
      </c>
      <c r="L332" s="43"/>
      <c r="M332" s="156"/>
      <c r="N332" s="157" t="s">
        <v>43</v>
      </c>
      <c r="O332" s="24"/>
      <c r="P332" s="158">
        <f>$O$332*$H$332</f>
        <v>0</v>
      </c>
      <c r="Q332" s="158">
        <v>0</v>
      </c>
      <c r="R332" s="158">
        <f>$Q$332*$H$332</f>
        <v>0</v>
      </c>
      <c r="S332" s="158">
        <v>0</v>
      </c>
      <c r="T332" s="159">
        <f>$S$332*$H$332</f>
        <v>0</v>
      </c>
      <c r="AR332" s="93" t="s">
        <v>125</v>
      </c>
      <c r="AT332" s="93" t="s">
        <v>120</v>
      </c>
      <c r="AU332" s="93" t="s">
        <v>79</v>
      </c>
      <c r="AY332" s="6" t="s">
        <v>118</v>
      </c>
      <c r="BE332" s="160">
        <f>IF($N$332="základní",$J$332,0)</f>
        <v>0</v>
      </c>
      <c r="BF332" s="160">
        <f>IF($N$332="snížená",$J$332,0)</f>
        <v>0</v>
      </c>
      <c r="BG332" s="160">
        <f>IF($N$332="zákl. přenesená",$J$332,0)</f>
        <v>0</v>
      </c>
      <c r="BH332" s="160">
        <f>IF($N$332="sníž. přenesená",$J$332,0)</f>
        <v>0</v>
      </c>
      <c r="BI332" s="160">
        <f>IF($N$332="nulová",$J$332,0)</f>
        <v>0</v>
      </c>
      <c r="BJ332" s="93" t="s">
        <v>21</v>
      </c>
      <c r="BK332" s="160">
        <f>ROUND($I$332*$H$332,2)</f>
        <v>0</v>
      </c>
      <c r="BL332" s="93" t="s">
        <v>125</v>
      </c>
      <c r="BM332" s="93" t="s">
        <v>418</v>
      </c>
    </row>
    <row r="333" spans="2:47" s="6" customFormat="1" ht="27" customHeight="1">
      <c r="B333" s="23"/>
      <c r="C333" s="24"/>
      <c r="D333" s="161" t="s">
        <v>127</v>
      </c>
      <c r="E333" s="24"/>
      <c r="F333" s="162" t="s">
        <v>419</v>
      </c>
      <c r="G333" s="24"/>
      <c r="H333" s="24"/>
      <c r="J333" s="24"/>
      <c r="K333" s="24"/>
      <c r="L333" s="43"/>
      <c r="M333" s="56"/>
      <c r="N333" s="24"/>
      <c r="O333" s="24"/>
      <c r="P333" s="24"/>
      <c r="Q333" s="24"/>
      <c r="R333" s="24"/>
      <c r="S333" s="24"/>
      <c r="T333" s="57"/>
      <c r="AT333" s="6" t="s">
        <v>127</v>
      </c>
      <c r="AU333" s="6" t="s">
        <v>79</v>
      </c>
    </row>
    <row r="334" spans="2:51" s="6" customFormat="1" ht="15.75" customHeight="1">
      <c r="B334" s="163"/>
      <c r="C334" s="164"/>
      <c r="D334" s="165" t="s">
        <v>129</v>
      </c>
      <c r="E334" s="164"/>
      <c r="F334" s="166" t="s">
        <v>420</v>
      </c>
      <c r="G334" s="164"/>
      <c r="H334" s="167">
        <v>448.398</v>
      </c>
      <c r="J334" s="164"/>
      <c r="K334" s="164"/>
      <c r="L334" s="168"/>
      <c r="M334" s="169"/>
      <c r="N334" s="164"/>
      <c r="O334" s="164"/>
      <c r="P334" s="164"/>
      <c r="Q334" s="164"/>
      <c r="R334" s="164"/>
      <c r="S334" s="164"/>
      <c r="T334" s="170"/>
      <c r="AT334" s="171" t="s">
        <v>129</v>
      </c>
      <c r="AU334" s="171" t="s">
        <v>79</v>
      </c>
      <c r="AV334" s="171" t="s">
        <v>79</v>
      </c>
      <c r="AW334" s="171" t="s">
        <v>93</v>
      </c>
      <c r="AX334" s="171" t="s">
        <v>21</v>
      </c>
      <c r="AY334" s="171" t="s">
        <v>118</v>
      </c>
    </row>
    <row r="335" spans="2:63" s="136" customFormat="1" ht="37.5" customHeight="1">
      <c r="B335" s="137"/>
      <c r="C335" s="138"/>
      <c r="D335" s="138" t="s">
        <v>71</v>
      </c>
      <c r="E335" s="139" t="s">
        <v>421</v>
      </c>
      <c r="F335" s="139" t="s">
        <v>422</v>
      </c>
      <c r="G335" s="138"/>
      <c r="H335" s="138"/>
      <c r="J335" s="140">
        <f>$BK$335</f>
        <v>0</v>
      </c>
      <c r="K335" s="138"/>
      <c r="L335" s="141"/>
      <c r="M335" s="142"/>
      <c r="N335" s="138"/>
      <c r="O335" s="138"/>
      <c r="P335" s="143">
        <f>$P$336</f>
        <v>0</v>
      </c>
      <c r="Q335" s="138"/>
      <c r="R335" s="143">
        <f>$R$336</f>
        <v>0</v>
      </c>
      <c r="S335" s="138"/>
      <c r="T335" s="144">
        <f>$T$336</f>
        <v>0</v>
      </c>
      <c r="AR335" s="145" t="s">
        <v>215</v>
      </c>
      <c r="AT335" s="145" t="s">
        <v>71</v>
      </c>
      <c r="AU335" s="145" t="s">
        <v>72</v>
      </c>
      <c r="AY335" s="145" t="s">
        <v>118</v>
      </c>
      <c r="BK335" s="146">
        <f>$BK$336</f>
        <v>0</v>
      </c>
    </row>
    <row r="336" spans="2:63" s="136" customFormat="1" ht="21" customHeight="1">
      <c r="B336" s="137"/>
      <c r="C336" s="138"/>
      <c r="D336" s="138" t="s">
        <v>71</v>
      </c>
      <c r="E336" s="147" t="s">
        <v>423</v>
      </c>
      <c r="F336" s="147" t="s">
        <v>424</v>
      </c>
      <c r="G336" s="138"/>
      <c r="H336" s="138"/>
      <c r="J336" s="148">
        <f>$BK$336</f>
        <v>0</v>
      </c>
      <c r="K336" s="138"/>
      <c r="L336" s="141"/>
      <c r="M336" s="142"/>
      <c r="N336" s="138"/>
      <c r="O336" s="138"/>
      <c r="P336" s="143">
        <f>SUM($P$337:$P$372)</f>
        <v>0</v>
      </c>
      <c r="Q336" s="138"/>
      <c r="R336" s="143">
        <f>SUM($R$337:$R$372)</f>
        <v>0</v>
      </c>
      <c r="S336" s="138"/>
      <c r="T336" s="144">
        <f>SUM($T$337:$T$372)</f>
        <v>0</v>
      </c>
      <c r="AR336" s="145" t="s">
        <v>215</v>
      </c>
      <c r="AT336" s="145" t="s">
        <v>71</v>
      </c>
      <c r="AU336" s="145" t="s">
        <v>21</v>
      </c>
      <c r="AY336" s="145" t="s">
        <v>118</v>
      </c>
      <c r="BK336" s="146">
        <f>SUM($BK$337:$BK$372)</f>
        <v>0</v>
      </c>
    </row>
    <row r="337" spans="2:65" s="6" customFormat="1" ht="15.75" customHeight="1">
      <c r="B337" s="23"/>
      <c r="C337" s="149" t="s">
        <v>425</v>
      </c>
      <c r="D337" s="149" t="s">
        <v>120</v>
      </c>
      <c r="E337" s="150" t="s">
        <v>426</v>
      </c>
      <c r="F337" s="151" t="s">
        <v>424</v>
      </c>
      <c r="G337" s="152" t="s">
        <v>427</v>
      </c>
      <c r="H337" s="153">
        <v>1</v>
      </c>
      <c r="I337" s="154"/>
      <c r="J337" s="155">
        <f>ROUND($I$337*$H$337,2)</f>
        <v>0</v>
      </c>
      <c r="K337" s="151" t="s">
        <v>124</v>
      </c>
      <c r="L337" s="43"/>
      <c r="M337" s="156"/>
      <c r="N337" s="157" t="s">
        <v>43</v>
      </c>
      <c r="O337" s="24"/>
      <c r="P337" s="158">
        <f>$O$337*$H$337</f>
        <v>0</v>
      </c>
      <c r="Q337" s="158">
        <v>0</v>
      </c>
      <c r="R337" s="158">
        <f>$Q$337*$H$337</f>
        <v>0</v>
      </c>
      <c r="S337" s="158">
        <v>0</v>
      </c>
      <c r="T337" s="159">
        <f>$S$337*$H$337</f>
        <v>0</v>
      </c>
      <c r="AR337" s="93" t="s">
        <v>428</v>
      </c>
      <c r="AT337" s="93" t="s">
        <v>120</v>
      </c>
      <c r="AU337" s="93" t="s">
        <v>79</v>
      </c>
      <c r="AY337" s="6" t="s">
        <v>118</v>
      </c>
      <c r="BE337" s="160">
        <f>IF($N$337="základní",$J$337,0)</f>
        <v>0</v>
      </c>
      <c r="BF337" s="160">
        <f>IF($N$337="snížená",$J$337,0)</f>
        <v>0</v>
      </c>
      <c r="BG337" s="160">
        <f>IF($N$337="zákl. přenesená",$J$337,0)</f>
        <v>0</v>
      </c>
      <c r="BH337" s="160">
        <f>IF($N$337="sníž. přenesená",$J$337,0)</f>
        <v>0</v>
      </c>
      <c r="BI337" s="160">
        <f>IF($N$337="nulová",$J$337,0)</f>
        <v>0</v>
      </c>
      <c r="BJ337" s="93" t="s">
        <v>21</v>
      </c>
      <c r="BK337" s="160">
        <f>ROUND($I$337*$H$337,2)</f>
        <v>0</v>
      </c>
      <c r="BL337" s="93" t="s">
        <v>428</v>
      </c>
      <c r="BM337" s="93" t="s">
        <v>429</v>
      </c>
    </row>
    <row r="338" spans="2:47" s="6" customFormat="1" ht="16.5" customHeight="1">
      <c r="B338" s="23"/>
      <c r="C338" s="24"/>
      <c r="D338" s="161" t="s">
        <v>127</v>
      </c>
      <c r="E338" s="24"/>
      <c r="F338" s="162" t="s">
        <v>430</v>
      </c>
      <c r="G338" s="24"/>
      <c r="H338" s="24"/>
      <c r="J338" s="24"/>
      <c r="K338" s="24"/>
      <c r="L338" s="43"/>
      <c r="M338" s="56"/>
      <c r="N338" s="24"/>
      <c r="O338" s="24"/>
      <c r="P338" s="24"/>
      <c r="Q338" s="24"/>
      <c r="R338" s="24"/>
      <c r="S338" s="24"/>
      <c r="T338" s="57"/>
      <c r="AT338" s="6" t="s">
        <v>127</v>
      </c>
      <c r="AU338" s="6" t="s">
        <v>79</v>
      </c>
    </row>
    <row r="339" spans="2:51" s="6" customFormat="1" ht="15.75" customHeight="1">
      <c r="B339" s="163"/>
      <c r="C339" s="164"/>
      <c r="D339" s="165" t="s">
        <v>129</v>
      </c>
      <c r="E339" s="164"/>
      <c r="F339" s="166" t="s">
        <v>431</v>
      </c>
      <c r="G339" s="164"/>
      <c r="H339" s="167">
        <v>1</v>
      </c>
      <c r="J339" s="164"/>
      <c r="K339" s="164"/>
      <c r="L339" s="168"/>
      <c r="M339" s="169"/>
      <c r="N339" s="164"/>
      <c r="O339" s="164"/>
      <c r="P339" s="164"/>
      <c r="Q339" s="164"/>
      <c r="R339" s="164"/>
      <c r="S339" s="164"/>
      <c r="T339" s="170"/>
      <c r="AT339" s="171" t="s">
        <v>129</v>
      </c>
      <c r="AU339" s="171" t="s">
        <v>79</v>
      </c>
      <c r="AV339" s="171" t="s">
        <v>79</v>
      </c>
      <c r="AW339" s="171" t="s">
        <v>93</v>
      </c>
      <c r="AX339" s="171" t="s">
        <v>21</v>
      </c>
      <c r="AY339" s="171" t="s">
        <v>118</v>
      </c>
    </row>
    <row r="340" spans="2:65" s="6" customFormat="1" ht="15.75" customHeight="1">
      <c r="B340" s="23"/>
      <c r="C340" s="149" t="s">
        <v>432</v>
      </c>
      <c r="D340" s="149" t="s">
        <v>120</v>
      </c>
      <c r="E340" s="150" t="s">
        <v>433</v>
      </c>
      <c r="F340" s="151" t="s">
        <v>434</v>
      </c>
      <c r="G340" s="152" t="s">
        <v>435</v>
      </c>
      <c r="H340" s="153">
        <v>1</v>
      </c>
      <c r="I340" s="154"/>
      <c r="J340" s="155">
        <f>ROUND($I$340*$H$340,2)</f>
        <v>0</v>
      </c>
      <c r="K340" s="151"/>
      <c r="L340" s="43"/>
      <c r="M340" s="156"/>
      <c r="N340" s="157" t="s">
        <v>43</v>
      </c>
      <c r="O340" s="24"/>
      <c r="P340" s="158">
        <f>$O$340*$H$340</f>
        <v>0</v>
      </c>
      <c r="Q340" s="158">
        <v>0</v>
      </c>
      <c r="R340" s="158">
        <f>$Q$340*$H$340</f>
        <v>0</v>
      </c>
      <c r="S340" s="158">
        <v>0</v>
      </c>
      <c r="T340" s="159">
        <f>$S$340*$H$340</f>
        <v>0</v>
      </c>
      <c r="AR340" s="93" t="s">
        <v>428</v>
      </c>
      <c r="AT340" s="93" t="s">
        <v>120</v>
      </c>
      <c r="AU340" s="93" t="s">
        <v>79</v>
      </c>
      <c r="AY340" s="6" t="s">
        <v>118</v>
      </c>
      <c r="BE340" s="160">
        <f>IF($N$340="základní",$J$340,0)</f>
        <v>0</v>
      </c>
      <c r="BF340" s="160">
        <f>IF($N$340="snížená",$J$340,0)</f>
        <v>0</v>
      </c>
      <c r="BG340" s="160">
        <f>IF($N$340="zákl. přenesená",$J$340,0)</f>
        <v>0</v>
      </c>
      <c r="BH340" s="160">
        <f>IF($N$340="sníž. přenesená",$J$340,0)</f>
        <v>0</v>
      </c>
      <c r="BI340" s="160">
        <f>IF($N$340="nulová",$J$340,0)</f>
        <v>0</v>
      </c>
      <c r="BJ340" s="93" t="s">
        <v>21</v>
      </c>
      <c r="BK340" s="160">
        <f>ROUND($I$340*$H$340,2)</f>
        <v>0</v>
      </c>
      <c r="BL340" s="93" t="s">
        <v>428</v>
      </c>
      <c r="BM340" s="93" t="s">
        <v>436</v>
      </c>
    </row>
    <row r="341" spans="2:47" s="6" customFormat="1" ht="16.5" customHeight="1">
      <c r="B341" s="23"/>
      <c r="C341" s="24"/>
      <c r="D341" s="161" t="s">
        <v>127</v>
      </c>
      <c r="E341" s="24"/>
      <c r="F341" s="162" t="s">
        <v>434</v>
      </c>
      <c r="G341" s="24"/>
      <c r="H341" s="24"/>
      <c r="J341" s="24"/>
      <c r="K341" s="24"/>
      <c r="L341" s="43"/>
      <c r="M341" s="56"/>
      <c r="N341" s="24"/>
      <c r="O341" s="24"/>
      <c r="P341" s="24"/>
      <c r="Q341" s="24"/>
      <c r="R341" s="24"/>
      <c r="S341" s="24"/>
      <c r="T341" s="57"/>
      <c r="AT341" s="6" t="s">
        <v>127</v>
      </c>
      <c r="AU341" s="6" t="s">
        <v>79</v>
      </c>
    </row>
    <row r="342" spans="2:51" s="6" customFormat="1" ht="15.75" customHeight="1">
      <c r="B342" s="163"/>
      <c r="C342" s="164"/>
      <c r="D342" s="165" t="s">
        <v>129</v>
      </c>
      <c r="E342" s="164"/>
      <c r="F342" s="166" t="s">
        <v>437</v>
      </c>
      <c r="G342" s="164"/>
      <c r="H342" s="167">
        <v>1</v>
      </c>
      <c r="J342" s="164"/>
      <c r="K342" s="164"/>
      <c r="L342" s="168"/>
      <c r="M342" s="169"/>
      <c r="N342" s="164"/>
      <c r="O342" s="164"/>
      <c r="P342" s="164"/>
      <c r="Q342" s="164"/>
      <c r="R342" s="164"/>
      <c r="S342" s="164"/>
      <c r="T342" s="170"/>
      <c r="AT342" s="171" t="s">
        <v>129</v>
      </c>
      <c r="AU342" s="171" t="s">
        <v>79</v>
      </c>
      <c r="AV342" s="171" t="s">
        <v>79</v>
      </c>
      <c r="AW342" s="171" t="s">
        <v>93</v>
      </c>
      <c r="AX342" s="171" t="s">
        <v>21</v>
      </c>
      <c r="AY342" s="171" t="s">
        <v>118</v>
      </c>
    </row>
    <row r="343" spans="2:65" s="6" customFormat="1" ht="15.75" customHeight="1">
      <c r="B343" s="23"/>
      <c r="C343" s="149" t="s">
        <v>438</v>
      </c>
      <c r="D343" s="149" t="s">
        <v>120</v>
      </c>
      <c r="E343" s="150" t="s">
        <v>439</v>
      </c>
      <c r="F343" s="151" t="s">
        <v>440</v>
      </c>
      <c r="G343" s="152" t="s">
        <v>435</v>
      </c>
      <c r="H343" s="153">
        <v>1</v>
      </c>
      <c r="I343" s="154"/>
      <c r="J343" s="155">
        <f>ROUND($I$343*$H$343,2)</f>
        <v>0</v>
      </c>
      <c r="K343" s="151"/>
      <c r="L343" s="43"/>
      <c r="M343" s="156"/>
      <c r="N343" s="157" t="s">
        <v>43</v>
      </c>
      <c r="O343" s="24"/>
      <c r="P343" s="158">
        <f>$O$343*$H$343</f>
        <v>0</v>
      </c>
      <c r="Q343" s="158">
        <v>0</v>
      </c>
      <c r="R343" s="158">
        <f>$Q$343*$H$343</f>
        <v>0</v>
      </c>
      <c r="S343" s="158">
        <v>0</v>
      </c>
      <c r="T343" s="159">
        <f>$S$343*$H$343</f>
        <v>0</v>
      </c>
      <c r="AR343" s="93" t="s">
        <v>428</v>
      </c>
      <c r="AT343" s="93" t="s">
        <v>120</v>
      </c>
      <c r="AU343" s="93" t="s">
        <v>79</v>
      </c>
      <c r="AY343" s="6" t="s">
        <v>118</v>
      </c>
      <c r="BE343" s="160">
        <f>IF($N$343="základní",$J$343,0)</f>
        <v>0</v>
      </c>
      <c r="BF343" s="160">
        <f>IF($N$343="snížená",$J$343,0)</f>
        <v>0</v>
      </c>
      <c r="BG343" s="160">
        <f>IF($N$343="zákl. přenesená",$J$343,0)</f>
        <v>0</v>
      </c>
      <c r="BH343" s="160">
        <f>IF($N$343="sníž. přenesená",$J$343,0)</f>
        <v>0</v>
      </c>
      <c r="BI343" s="160">
        <f>IF($N$343="nulová",$J$343,0)</f>
        <v>0</v>
      </c>
      <c r="BJ343" s="93" t="s">
        <v>21</v>
      </c>
      <c r="BK343" s="160">
        <f>ROUND($I$343*$H$343,2)</f>
        <v>0</v>
      </c>
      <c r="BL343" s="93" t="s">
        <v>428</v>
      </c>
      <c r="BM343" s="93" t="s">
        <v>441</v>
      </c>
    </row>
    <row r="344" spans="2:47" s="6" customFormat="1" ht="16.5" customHeight="1">
      <c r="B344" s="23"/>
      <c r="C344" s="24"/>
      <c r="D344" s="161" t="s">
        <v>127</v>
      </c>
      <c r="E344" s="24"/>
      <c r="F344" s="162" t="s">
        <v>440</v>
      </c>
      <c r="G344" s="24"/>
      <c r="H344" s="24"/>
      <c r="J344" s="24"/>
      <c r="K344" s="24"/>
      <c r="L344" s="43"/>
      <c r="M344" s="56"/>
      <c r="N344" s="24"/>
      <c r="O344" s="24"/>
      <c r="P344" s="24"/>
      <c r="Q344" s="24"/>
      <c r="R344" s="24"/>
      <c r="S344" s="24"/>
      <c r="T344" s="57"/>
      <c r="AT344" s="6" t="s">
        <v>127</v>
      </c>
      <c r="AU344" s="6" t="s">
        <v>79</v>
      </c>
    </row>
    <row r="345" spans="2:51" s="6" customFormat="1" ht="27" customHeight="1">
      <c r="B345" s="163"/>
      <c r="C345" s="164"/>
      <c r="D345" s="165" t="s">
        <v>129</v>
      </c>
      <c r="E345" s="164"/>
      <c r="F345" s="166" t="s">
        <v>442</v>
      </c>
      <c r="G345" s="164"/>
      <c r="H345" s="167">
        <v>1</v>
      </c>
      <c r="J345" s="164"/>
      <c r="K345" s="164"/>
      <c r="L345" s="168"/>
      <c r="M345" s="169"/>
      <c r="N345" s="164"/>
      <c r="O345" s="164"/>
      <c r="P345" s="164"/>
      <c r="Q345" s="164"/>
      <c r="R345" s="164"/>
      <c r="S345" s="164"/>
      <c r="T345" s="170"/>
      <c r="AT345" s="171" t="s">
        <v>129</v>
      </c>
      <c r="AU345" s="171" t="s">
        <v>79</v>
      </c>
      <c r="AV345" s="171" t="s">
        <v>79</v>
      </c>
      <c r="AW345" s="171" t="s">
        <v>93</v>
      </c>
      <c r="AX345" s="171" t="s">
        <v>21</v>
      </c>
      <c r="AY345" s="171" t="s">
        <v>118</v>
      </c>
    </row>
    <row r="346" spans="2:51" s="6" customFormat="1" ht="15.75" customHeight="1">
      <c r="B346" s="172"/>
      <c r="C346" s="173"/>
      <c r="D346" s="165" t="s">
        <v>129</v>
      </c>
      <c r="E346" s="173"/>
      <c r="F346" s="174" t="s">
        <v>443</v>
      </c>
      <c r="G346" s="173"/>
      <c r="H346" s="173"/>
      <c r="J346" s="173"/>
      <c r="K346" s="173"/>
      <c r="L346" s="175"/>
      <c r="M346" s="176"/>
      <c r="N346" s="173"/>
      <c r="O346" s="173"/>
      <c r="P346" s="173"/>
      <c r="Q346" s="173"/>
      <c r="R346" s="173"/>
      <c r="S346" s="173"/>
      <c r="T346" s="177"/>
      <c r="AT346" s="178" t="s">
        <v>129</v>
      </c>
      <c r="AU346" s="178" t="s">
        <v>79</v>
      </c>
      <c r="AV346" s="178" t="s">
        <v>21</v>
      </c>
      <c r="AW346" s="178" t="s">
        <v>93</v>
      </c>
      <c r="AX346" s="178" t="s">
        <v>72</v>
      </c>
      <c r="AY346" s="178" t="s">
        <v>118</v>
      </c>
    </row>
    <row r="347" spans="2:51" s="6" customFormat="1" ht="27" customHeight="1">
      <c r="B347" s="172"/>
      <c r="C347" s="173"/>
      <c r="D347" s="165" t="s">
        <v>129</v>
      </c>
      <c r="E347" s="173"/>
      <c r="F347" s="174" t="s">
        <v>444</v>
      </c>
      <c r="G347" s="173"/>
      <c r="H347" s="173"/>
      <c r="J347" s="173"/>
      <c r="K347" s="173"/>
      <c r="L347" s="175"/>
      <c r="M347" s="176"/>
      <c r="N347" s="173"/>
      <c r="O347" s="173"/>
      <c r="P347" s="173"/>
      <c r="Q347" s="173"/>
      <c r="R347" s="173"/>
      <c r="S347" s="173"/>
      <c r="T347" s="177"/>
      <c r="AT347" s="178" t="s">
        <v>129</v>
      </c>
      <c r="AU347" s="178" t="s">
        <v>79</v>
      </c>
      <c r="AV347" s="178" t="s">
        <v>21</v>
      </c>
      <c r="AW347" s="178" t="s">
        <v>93</v>
      </c>
      <c r="AX347" s="178" t="s">
        <v>72</v>
      </c>
      <c r="AY347" s="178" t="s">
        <v>118</v>
      </c>
    </row>
    <row r="348" spans="2:65" s="6" customFormat="1" ht="15.75" customHeight="1">
      <c r="B348" s="23"/>
      <c r="C348" s="149" t="s">
        <v>445</v>
      </c>
      <c r="D348" s="149" t="s">
        <v>120</v>
      </c>
      <c r="E348" s="150" t="s">
        <v>446</v>
      </c>
      <c r="F348" s="151" t="s">
        <v>447</v>
      </c>
      <c r="G348" s="152" t="s">
        <v>435</v>
      </c>
      <c r="H348" s="153">
        <v>1</v>
      </c>
      <c r="I348" s="154"/>
      <c r="J348" s="155">
        <f>ROUND($I$348*$H$348,2)</f>
        <v>0</v>
      </c>
      <c r="K348" s="151"/>
      <c r="L348" s="43"/>
      <c r="M348" s="156"/>
      <c r="N348" s="157" t="s">
        <v>43</v>
      </c>
      <c r="O348" s="24"/>
      <c r="P348" s="158">
        <f>$O$348*$H$348</f>
        <v>0</v>
      </c>
      <c r="Q348" s="158">
        <v>0</v>
      </c>
      <c r="R348" s="158">
        <f>$Q$348*$H$348</f>
        <v>0</v>
      </c>
      <c r="S348" s="158">
        <v>0</v>
      </c>
      <c r="T348" s="159">
        <f>$S$348*$H$348</f>
        <v>0</v>
      </c>
      <c r="AR348" s="93" t="s">
        <v>428</v>
      </c>
      <c r="AT348" s="93" t="s">
        <v>120</v>
      </c>
      <c r="AU348" s="93" t="s">
        <v>79</v>
      </c>
      <c r="AY348" s="6" t="s">
        <v>118</v>
      </c>
      <c r="BE348" s="160">
        <f>IF($N$348="základní",$J$348,0)</f>
        <v>0</v>
      </c>
      <c r="BF348" s="160">
        <f>IF($N$348="snížená",$J$348,0)</f>
        <v>0</v>
      </c>
      <c r="BG348" s="160">
        <f>IF($N$348="zákl. přenesená",$J$348,0)</f>
        <v>0</v>
      </c>
      <c r="BH348" s="160">
        <f>IF($N$348="sníž. přenesená",$J$348,0)</f>
        <v>0</v>
      </c>
      <c r="BI348" s="160">
        <f>IF($N$348="nulová",$J$348,0)</f>
        <v>0</v>
      </c>
      <c r="BJ348" s="93" t="s">
        <v>21</v>
      </c>
      <c r="BK348" s="160">
        <f>ROUND($I$348*$H$348,2)</f>
        <v>0</v>
      </c>
      <c r="BL348" s="93" t="s">
        <v>428</v>
      </c>
      <c r="BM348" s="93" t="s">
        <v>448</v>
      </c>
    </row>
    <row r="349" spans="2:47" s="6" customFormat="1" ht="16.5" customHeight="1">
      <c r="B349" s="23"/>
      <c r="C349" s="24"/>
      <c r="D349" s="161" t="s">
        <v>127</v>
      </c>
      <c r="E349" s="24"/>
      <c r="F349" s="162" t="s">
        <v>447</v>
      </c>
      <c r="G349" s="24"/>
      <c r="H349" s="24"/>
      <c r="J349" s="24"/>
      <c r="K349" s="24"/>
      <c r="L349" s="43"/>
      <c r="M349" s="56"/>
      <c r="N349" s="24"/>
      <c r="O349" s="24"/>
      <c r="P349" s="24"/>
      <c r="Q349" s="24"/>
      <c r="R349" s="24"/>
      <c r="S349" s="24"/>
      <c r="T349" s="57"/>
      <c r="AT349" s="6" t="s">
        <v>127</v>
      </c>
      <c r="AU349" s="6" t="s">
        <v>79</v>
      </c>
    </row>
    <row r="350" spans="2:51" s="6" customFormat="1" ht="15.75" customHeight="1">
      <c r="B350" s="163"/>
      <c r="C350" s="164"/>
      <c r="D350" s="165" t="s">
        <v>129</v>
      </c>
      <c r="E350" s="164"/>
      <c r="F350" s="166" t="s">
        <v>21</v>
      </c>
      <c r="G350" s="164"/>
      <c r="H350" s="167">
        <v>1</v>
      </c>
      <c r="J350" s="164"/>
      <c r="K350" s="164"/>
      <c r="L350" s="168"/>
      <c r="M350" s="169"/>
      <c r="N350" s="164"/>
      <c r="O350" s="164"/>
      <c r="P350" s="164"/>
      <c r="Q350" s="164"/>
      <c r="R350" s="164"/>
      <c r="S350" s="164"/>
      <c r="T350" s="170"/>
      <c r="AT350" s="171" t="s">
        <v>129</v>
      </c>
      <c r="AU350" s="171" t="s">
        <v>79</v>
      </c>
      <c r="AV350" s="171" t="s">
        <v>79</v>
      </c>
      <c r="AW350" s="171" t="s">
        <v>93</v>
      </c>
      <c r="AX350" s="171" t="s">
        <v>21</v>
      </c>
      <c r="AY350" s="171" t="s">
        <v>118</v>
      </c>
    </row>
    <row r="351" spans="2:65" s="6" customFormat="1" ht="15.75" customHeight="1">
      <c r="B351" s="23"/>
      <c r="C351" s="149" t="s">
        <v>449</v>
      </c>
      <c r="D351" s="149" t="s">
        <v>120</v>
      </c>
      <c r="E351" s="150" t="s">
        <v>450</v>
      </c>
      <c r="F351" s="151" t="s">
        <v>451</v>
      </c>
      <c r="G351" s="152" t="s">
        <v>435</v>
      </c>
      <c r="H351" s="153">
        <v>1</v>
      </c>
      <c r="I351" s="154"/>
      <c r="J351" s="155">
        <f>ROUND($I$351*$H$351,2)</f>
        <v>0</v>
      </c>
      <c r="K351" s="151"/>
      <c r="L351" s="43"/>
      <c r="M351" s="156"/>
      <c r="N351" s="157" t="s">
        <v>43</v>
      </c>
      <c r="O351" s="24"/>
      <c r="P351" s="158">
        <f>$O$351*$H$351</f>
        <v>0</v>
      </c>
      <c r="Q351" s="158">
        <v>0</v>
      </c>
      <c r="R351" s="158">
        <f>$Q$351*$H$351</f>
        <v>0</v>
      </c>
      <c r="S351" s="158">
        <v>0</v>
      </c>
      <c r="T351" s="159">
        <f>$S$351*$H$351</f>
        <v>0</v>
      </c>
      <c r="AR351" s="93" t="s">
        <v>428</v>
      </c>
      <c r="AT351" s="93" t="s">
        <v>120</v>
      </c>
      <c r="AU351" s="93" t="s">
        <v>79</v>
      </c>
      <c r="AY351" s="6" t="s">
        <v>118</v>
      </c>
      <c r="BE351" s="160">
        <f>IF($N$351="základní",$J$351,0)</f>
        <v>0</v>
      </c>
      <c r="BF351" s="160">
        <f>IF($N$351="snížená",$J$351,0)</f>
        <v>0</v>
      </c>
      <c r="BG351" s="160">
        <f>IF($N$351="zákl. přenesená",$J$351,0)</f>
        <v>0</v>
      </c>
      <c r="BH351" s="160">
        <f>IF($N$351="sníž. přenesená",$J$351,0)</f>
        <v>0</v>
      </c>
      <c r="BI351" s="160">
        <f>IF($N$351="nulová",$J$351,0)</f>
        <v>0</v>
      </c>
      <c r="BJ351" s="93" t="s">
        <v>21</v>
      </c>
      <c r="BK351" s="160">
        <f>ROUND($I$351*$H$351,2)</f>
        <v>0</v>
      </c>
      <c r="BL351" s="93" t="s">
        <v>428</v>
      </c>
      <c r="BM351" s="93" t="s">
        <v>452</v>
      </c>
    </row>
    <row r="352" spans="2:47" s="6" customFormat="1" ht="16.5" customHeight="1">
      <c r="B352" s="23"/>
      <c r="C352" s="24"/>
      <c r="D352" s="161" t="s">
        <v>127</v>
      </c>
      <c r="E352" s="24"/>
      <c r="F352" s="162" t="s">
        <v>451</v>
      </c>
      <c r="G352" s="24"/>
      <c r="H352" s="24"/>
      <c r="J352" s="24"/>
      <c r="K352" s="24"/>
      <c r="L352" s="43"/>
      <c r="M352" s="56"/>
      <c r="N352" s="24"/>
      <c r="O352" s="24"/>
      <c r="P352" s="24"/>
      <c r="Q352" s="24"/>
      <c r="R352" s="24"/>
      <c r="S352" s="24"/>
      <c r="T352" s="57"/>
      <c r="AT352" s="6" t="s">
        <v>127</v>
      </c>
      <c r="AU352" s="6" t="s">
        <v>79</v>
      </c>
    </row>
    <row r="353" spans="2:51" s="6" customFormat="1" ht="15.75" customHeight="1">
      <c r="B353" s="163"/>
      <c r="C353" s="164"/>
      <c r="D353" s="165" t="s">
        <v>129</v>
      </c>
      <c r="E353" s="164"/>
      <c r="F353" s="166" t="s">
        <v>453</v>
      </c>
      <c r="G353" s="164"/>
      <c r="H353" s="167">
        <v>1</v>
      </c>
      <c r="J353" s="164"/>
      <c r="K353" s="164"/>
      <c r="L353" s="168"/>
      <c r="M353" s="169"/>
      <c r="N353" s="164"/>
      <c r="O353" s="164"/>
      <c r="P353" s="164"/>
      <c r="Q353" s="164"/>
      <c r="R353" s="164"/>
      <c r="S353" s="164"/>
      <c r="T353" s="170"/>
      <c r="AT353" s="171" t="s">
        <v>129</v>
      </c>
      <c r="AU353" s="171" t="s">
        <v>79</v>
      </c>
      <c r="AV353" s="171" t="s">
        <v>79</v>
      </c>
      <c r="AW353" s="171" t="s">
        <v>93</v>
      </c>
      <c r="AX353" s="171" t="s">
        <v>21</v>
      </c>
      <c r="AY353" s="171" t="s">
        <v>118</v>
      </c>
    </row>
    <row r="354" spans="2:65" s="6" customFormat="1" ht="15.75" customHeight="1">
      <c r="B354" s="23"/>
      <c r="C354" s="149" t="s">
        <v>454</v>
      </c>
      <c r="D354" s="149" t="s">
        <v>120</v>
      </c>
      <c r="E354" s="150" t="s">
        <v>455</v>
      </c>
      <c r="F354" s="151" t="s">
        <v>456</v>
      </c>
      <c r="G354" s="152" t="s">
        <v>435</v>
      </c>
      <c r="H354" s="153">
        <v>1</v>
      </c>
      <c r="I354" s="154"/>
      <c r="J354" s="155">
        <f>ROUND($I$354*$H$354,2)</f>
        <v>0</v>
      </c>
      <c r="K354" s="151"/>
      <c r="L354" s="43"/>
      <c r="M354" s="156"/>
      <c r="N354" s="157" t="s">
        <v>43</v>
      </c>
      <c r="O354" s="24"/>
      <c r="P354" s="158">
        <f>$O$354*$H$354</f>
        <v>0</v>
      </c>
      <c r="Q354" s="158">
        <v>0</v>
      </c>
      <c r="R354" s="158">
        <f>$Q$354*$H$354</f>
        <v>0</v>
      </c>
      <c r="S354" s="158">
        <v>0</v>
      </c>
      <c r="T354" s="159">
        <f>$S$354*$H$354</f>
        <v>0</v>
      </c>
      <c r="AR354" s="93" t="s">
        <v>428</v>
      </c>
      <c r="AT354" s="93" t="s">
        <v>120</v>
      </c>
      <c r="AU354" s="93" t="s">
        <v>79</v>
      </c>
      <c r="AY354" s="6" t="s">
        <v>118</v>
      </c>
      <c r="BE354" s="160">
        <f>IF($N$354="základní",$J$354,0)</f>
        <v>0</v>
      </c>
      <c r="BF354" s="160">
        <f>IF($N$354="snížená",$J$354,0)</f>
        <v>0</v>
      </c>
      <c r="BG354" s="160">
        <f>IF($N$354="zákl. přenesená",$J$354,0)</f>
        <v>0</v>
      </c>
      <c r="BH354" s="160">
        <f>IF($N$354="sníž. přenesená",$J$354,0)</f>
        <v>0</v>
      </c>
      <c r="BI354" s="160">
        <f>IF($N$354="nulová",$J$354,0)</f>
        <v>0</v>
      </c>
      <c r="BJ354" s="93" t="s">
        <v>21</v>
      </c>
      <c r="BK354" s="160">
        <f>ROUND($I$354*$H$354,2)</f>
        <v>0</v>
      </c>
      <c r="BL354" s="93" t="s">
        <v>428</v>
      </c>
      <c r="BM354" s="93" t="s">
        <v>457</v>
      </c>
    </row>
    <row r="355" spans="2:47" s="6" customFormat="1" ht="16.5" customHeight="1">
      <c r="B355" s="23"/>
      <c r="C355" s="24"/>
      <c r="D355" s="161" t="s">
        <v>127</v>
      </c>
      <c r="E355" s="24"/>
      <c r="F355" s="162" t="s">
        <v>456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127</v>
      </c>
      <c r="AU355" s="6" t="s">
        <v>79</v>
      </c>
    </row>
    <row r="356" spans="2:51" s="6" customFormat="1" ht="15.75" customHeight="1">
      <c r="B356" s="163"/>
      <c r="C356" s="164"/>
      <c r="D356" s="165" t="s">
        <v>129</v>
      </c>
      <c r="E356" s="164"/>
      <c r="F356" s="166" t="s">
        <v>458</v>
      </c>
      <c r="G356" s="164"/>
      <c r="H356" s="167">
        <v>1</v>
      </c>
      <c r="J356" s="164"/>
      <c r="K356" s="164"/>
      <c r="L356" s="168"/>
      <c r="M356" s="169"/>
      <c r="N356" s="164"/>
      <c r="O356" s="164"/>
      <c r="P356" s="164"/>
      <c r="Q356" s="164"/>
      <c r="R356" s="164"/>
      <c r="S356" s="164"/>
      <c r="T356" s="170"/>
      <c r="AT356" s="171" t="s">
        <v>129</v>
      </c>
      <c r="AU356" s="171" t="s">
        <v>79</v>
      </c>
      <c r="AV356" s="171" t="s">
        <v>79</v>
      </c>
      <c r="AW356" s="171" t="s">
        <v>93</v>
      </c>
      <c r="AX356" s="171" t="s">
        <v>21</v>
      </c>
      <c r="AY356" s="171" t="s">
        <v>118</v>
      </c>
    </row>
    <row r="357" spans="2:65" s="6" customFormat="1" ht="15.75" customHeight="1">
      <c r="B357" s="23"/>
      <c r="C357" s="149" t="s">
        <v>459</v>
      </c>
      <c r="D357" s="149" t="s">
        <v>120</v>
      </c>
      <c r="E357" s="150" t="s">
        <v>460</v>
      </c>
      <c r="F357" s="151" t="s">
        <v>461</v>
      </c>
      <c r="G357" s="152" t="s">
        <v>435</v>
      </c>
      <c r="H357" s="153">
        <v>1</v>
      </c>
      <c r="I357" s="154"/>
      <c r="J357" s="155">
        <f>ROUND($I$357*$H$357,2)</f>
        <v>0</v>
      </c>
      <c r="K357" s="151"/>
      <c r="L357" s="43"/>
      <c r="M357" s="156"/>
      <c r="N357" s="157" t="s">
        <v>43</v>
      </c>
      <c r="O357" s="24"/>
      <c r="P357" s="158">
        <f>$O$357*$H$357</f>
        <v>0</v>
      </c>
      <c r="Q357" s="158">
        <v>0</v>
      </c>
      <c r="R357" s="158">
        <f>$Q$357*$H$357</f>
        <v>0</v>
      </c>
      <c r="S357" s="158">
        <v>0</v>
      </c>
      <c r="T357" s="159">
        <f>$S$357*$H$357</f>
        <v>0</v>
      </c>
      <c r="AR357" s="93" t="s">
        <v>428</v>
      </c>
      <c r="AT357" s="93" t="s">
        <v>120</v>
      </c>
      <c r="AU357" s="93" t="s">
        <v>79</v>
      </c>
      <c r="AY357" s="6" t="s">
        <v>118</v>
      </c>
      <c r="BE357" s="160">
        <f>IF($N$357="základní",$J$357,0)</f>
        <v>0</v>
      </c>
      <c r="BF357" s="160">
        <f>IF($N$357="snížená",$J$357,0)</f>
        <v>0</v>
      </c>
      <c r="BG357" s="160">
        <f>IF($N$357="zákl. přenesená",$J$357,0)</f>
        <v>0</v>
      </c>
      <c r="BH357" s="160">
        <f>IF($N$357="sníž. přenesená",$J$357,0)</f>
        <v>0</v>
      </c>
      <c r="BI357" s="160">
        <f>IF($N$357="nulová",$J$357,0)</f>
        <v>0</v>
      </c>
      <c r="BJ357" s="93" t="s">
        <v>21</v>
      </c>
      <c r="BK357" s="160">
        <f>ROUND($I$357*$H$357,2)</f>
        <v>0</v>
      </c>
      <c r="BL357" s="93" t="s">
        <v>428</v>
      </c>
      <c r="BM357" s="93" t="s">
        <v>462</v>
      </c>
    </row>
    <row r="358" spans="2:51" s="6" customFormat="1" ht="15.75" customHeight="1">
      <c r="B358" s="163"/>
      <c r="C358" s="164"/>
      <c r="D358" s="161" t="s">
        <v>129</v>
      </c>
      <c r="E358" s="166"/>
      <c r="F358" s="166" t="s">
        <v>463</v>
      </c>
      <c r="G358" s="164"/>
      <c r="H358" s="167">
        <v>1</v>
      </c>
      <c r="J358" s="164"/>
      <c r="K358" s="164"/>
      <c r="L358" s="168"/>
      <c r="M358" s="169"/>
      <c r="N358" s="164"/>
      <c r="O358" s="164"/>
      <c r="P358" s="164"/>
      <c r="Q358" s="164"/>
      <c r="R358" s="164"/>
      <c r="S358" s="164"/>
      <c r="T358" s="170"/>
      <c r="AT358" s="171" t="s">
        <v>129</v>
      </c>
      <c r="AU358" s="171" t="s">
        <v>79</v>
      </c>
      <c r="AV358" s="171" t="s">
        <v>79</v>
      </c>
      <c r="AW358" s="171" t="s">
        <v>93</v>
      </c>
      <c r="AX358" s="171" t="s">
        <v>21</v>
      </c>
      <c r="AY358" s="171" t="s">
        <v>118</v>
      </c>
    </row>
    <row r="359" spans="2:65" s="6" customFormat="1" ht="15.75" customHeight="1">
      <c r="B359" s="23"/>
      <c r="C359" s="149" t="s">
        <v>464</v>
      </c>
      <c r="D359" s="149" t="s">
        <v>120</v>
      </c>
      <c r="E359" s="150" t="s">
        <v>465</v>
      </c>
      <c r="F359" s="151" t="s">
        <v>466</v>
      </c>
      <c r="G359" s="152" t="s">
        <v>435</v>
      </c>
      <c r="H359" s="153">
        <v>1</v>
      </c>
      <c r="I359" s="154"/>
      <c r="J359" s="155">
        <f>ROUND($I$359*$H$359,2)</f>
        <v>0</v>
      </c>
      <c r="K359" s="151"/>
      <c r="L359" s="43"/>
      <c r="M359" s="156"/>
      <c r="N359" s="157" t="s">
        <v>43</v>
      </c>
      <c r="O359" s="24"/>
      <c r="P359" s="158">
        <f>$O$359*$H$359</f>
        <v>0</v>
      </c>
      <c r="Q359" s="158">
        <v>0</v>
      </c>
      <c r="R359" s="158">
        <f>$Q$359*$H$359</f>
        <v>0</v>
      </c>
      <c r="S359" s="158">
        <v>0</v>
      </c>
      <c r="T359" s="159">
        <f>$S$359*$H$359</f>
        <v>0</v>
      </c>
      <c r="AR359" s="93" t="s">
        <v>428</v>
      </c>
      <c r="AT359" s="93" t="s">
        <v>120</v>
      </c>
      <c r="AU359" s="93" t="s">
        <v>79</v>
      </c>
      <c r="AY359" s="6" t="s">
        <v>118</v>
      </c>
      <c r="BE359" s="160">
        <f>IF($N$359="základní",$J$359,0)</f>
        <v>0</v>
      </c>
      <c r="BF359" s="160">
        <f>IF($N$359="snížená",$J$359,0)</f>
        <v>0</v>
      </c>
      <c r="BG359" s="160">
        <f>IF($N$359="zákl. přenesená",$J$359,0)</f>
        <v>0</v>
      </c>
      <c r="BH359" s="160">
        <f>IF($N$359="sníž. přenesená",$J$359,0)</f>
        <v>0</v>
      </c>
      <c r="BI359" s="160">
        <f>IF($N$359="nulová",$J$359,0)</f>
        <v>0</v>
      </c>
      <c r="BJ359" s="93" t="s">
        <v>21</v>
      </c>
      <c r="BK359" s="160">
        <f>ROUND($I$359*$H$359,2)</f>
        <v>0</v>
      </c>
      <c r="BL359" s="93" t="s">
        <v>428</v>
      </c>
      <c r="BM359" s="93" t="s">
        <v>467</v>
      </c>
    </row>
    <row r="360" spans="2:51" s="6" customFormat="1" ht="15.75" customHeight="1">
      <c r="B360" s="172"/>
      <c r="C360" s="173"/>
      <c r="D360" s="161" t="s">
        <v>129</v>
      </c>
      <c r="E360" s="174"/>
      <c r="F360" s="174" t="s">
        <v>468</v>
      </c>
      <c r="G360" s="173"/>
      <c r="H360" s="173"/>
      <c r="J360" s="173"/>
      <c r="K360" s="173"/>
      <c r="L360" s="175"/>
      <c r="M360" s="176"/>
      <c r="N360" s="173"/>
      <c r="O360" s="173"/>
      <c r="P360" s="173"/>
      <c r="Q360" s="173"/>
      <c r="R360" s="173"/>
      <c r="S360" s="173"/>
      <c r="T360" s="177"/>
      <c r="AT360" s="178" t="s">
        <v>129</v>
      </c>
      <c r="AU360" s="178" t="s">
        <v>79</v>
      </c>
      <c r="AV360" s="178" t="s">
        <v>21</v>
      </c>
      <c r="AW360" s="178" t="s">
        <v>93</v>
      </c>
      <c r="AX360" s="178" t="s">
        <v>72</v>
      </c>
      <c r="AY360" s="178" t="s">
        <v>118</v>
      </c>
    </row>
    <row r="361" spans="2:51" s="6" customFormat="1" ht="15.75" customHeight="1">
      <c r="B361" s="163"/>
      <c r="C361" s="164"/>
      <c r="D361" s="165" t="s">
        <v>129</v>
      </c>
      <c r="E361" s="164"/>
      <c r="F361" s="166" t="s">
        <v>469</v>
      </c>
      <c r="G361" s="164"/>
      <c r="H361" s="167">
        <v>1</v>
      </c>
      <c r="J361" s="164"/>
      <c r="K361" s="164"/>
      <c r="L361" s="168"/>
      <c r="M361" s="169"/>
      <c r="N361" s="164"/>
      <c r="O361" s="164"/>
      <c r="P361" s="164"/>
      <c r="Q361" s="164"/>
      <c r="R361" s="164"/>
      <c r="S361" s="164"/>
      <c r="T361" s="170"/>
      <c r="AT361" s="171" t="s">
        <v>129</v>
      </c>
      <c r="AU361" s="171" t="s">
        <v>79</v>
      </c>
      <c r="AV361" s="171" t="s">
        <v>79</v>
      </c>
      <c r="AW361" s="171" t="s">
        <v>93</v>
      </c>
      <c r="AX361" s="171" t="s">
        <v>21</v>
      </c>
      <c r="AY361" s="171" t="s">
        <v>118</v>
      </c>
    </row>
    <row r="362" spans="2:65" s="6" customFormat="1" ht="15.75" customHeight="1">
      <c r="B362" s="23"/>
      <c r="C362" s="149" t="s">
        <v>470</v>
      </c>
      <c r="D362" s="149" t="s">
        <v>120</v>
      </c>
      <c r="E362" s="150" t="s">
        <v>471</v>
      </c>
      <c r="F362" s="151" t="s">
        <v>472</v>
      </c>
      <c r="G362" s="152" t="s">
        <v>435</v>
      </c>
      <c r="H362" s="153">
        <v>1</v>
      </c>
      <c r="I362" s="154"/>
      <c r="J362" s="155">
        <f>ROUND($I$362*$H$362,2)</f>
        <v>0</v>
      </c>
      <c r="K362" s="151"/>
      <c r="L362" s="43"/>
      <c r="M362" s="156"/>
      <c r="N362" s="157" t="s">
        <v>43</v>
      </c>
      <c r="O362" s="24"/>
      <c r="P362" s="158">
        <f>$O$362*$H$362</f>
        <v>0</v>
      </c>
      <c r="Q362" s="158">
        <v>0</v>
      </c>
      <c r="R362" s="158">
        <f>$Q$362*$H$362</f>
        <v>0</v>
      </c>
      <c r="S362" s="158">
        <v>0</v>
      </c>
      <c r="T362" s="159">
        <f>$S$362*$H$362</f>
        <v>0</v>
      </c>
      <c r="AR362" s="93" t="s">
        <v>428</v>
      </c>
      <c r="AT362" s="93" t="s">
        <v>120</v>
      </c>
      <c r="AU362" s="93" t="s">
        <v>79</v>
      </c>
      <c r="AY362" s="6" t="s">
        <v>118</v>
      </c>
      <c r="BE362" s="160">
        <f>IF($N$362="základní",$J$362,0)</f>
        <v>0</v>
      </c>
      <c r="BF362" s="160">
        <f>IF($N$362="snížená",$J$362,0)</f>
        <v>0</v>
      </c>
      <c r="BG362" s="160">
        <f>IF($N$362="zákl. přenesená",$J$362,0)</f>
        <v>0</v>
      </c>
      <c r="BH362" s="160">
        <f>IF($N$362="sníž. přenesená",$J$362,0)</f>
        <v>0</v>
      </c>
      <c r="BI362" s="160">
        <f>IF($N$362="nulová",$J$362,0)</f>
        <v>0</v>
      </c>
      <c r="BJ362" s="93" t="s">
        <v>21</v>
      </c>
      <c r="BK362" s="160">
        <f>ROUND($I$362*$H$362,2)</f>
        <v>0</v>
      </c>
      <c r="BL362" s="93" t="s">
        <v>428</v>
      </c>
      <c r="BM362" s="93" t="s">
        <v>473</v>
      </c>
    </row>
    <row r="363" spans="2:51" s="6" customFormat="1" ht="15.75" customHeight="1">
      <c r="B363" s="172"/>
      <c r="C363" s="173"/>
      <c r="D363" s="161" t="s">
        <v>129</v>
      </c>
      <c r="E363" s="174"/>
      <c r="F363" s="174" t="s">
        <v>468</v>
      </c>
      <c r="G363" s="173"/>
      <c r="H363" s="173"/>
      <c r="J363" s="173"/>
      <c r="K363" s="173"/>
      <c r="L363" s="175"/>
      <c r="M363" s="176"/>
      <c r="N363" s="173"/>
      <c r="O363" s="173"/>
      <c r="P363" s="173"/>
      <c r="Q363" s="173"/>
      <c r="R363" s="173"/>
      <c r="S363" s="173"/>
      <c r="T363" s="177"/>
      <c r="AT363" s="178" t="s">
        <v>129</v>
      </c>
      <c r="AU363" s="178" t="s">
        <v>79</v>
      </c>
      <c r="AV363" s="178" t="s">
        <v>21</v>
      </c>
      <c r="AW363" s="178" t="s">
        <v>93</v>
      </c>
      <c r="AX363" s="178" t="s">
        <v>72</v>
      </c>
      <c r="AY363" s="178" t="s">
        <v>118</v>
      </c>
    </row>
    <row r="364" spans="2:51" s="6" customFormat="1" ht="27" customHeight="1">
      <c r="B364" s="172"/>
      <c r="C364" s="173"/>
      <c r="D364" s="165" t="s">
        <v>129</v>
      </c>
      <c r="E364" s="173"/>
      <c r="F364" s="174" t="s">
        <v>474</v>
      </c>
      <c r="G364" s="173"/>
      <c r="H364" s="173"/>
      <c r="J364" s="173"/>
      <c r="K364" s="173"/>
      <c r="L364" s="175"/>
      <c r="M364" s="176"/>
      <c r="N364" s="173"/>
      <c r="O364" s="173"/>
      <c r="P364" s="173"/>
      <c r="Q364" s="173"/>
      <c r="R364" s="173"/>
      <c r="S364" s="173"/>
      <c r="T364" s="177"/>
      <c r="AT364" s="178" t="s">
        <v>129</v>
      </c>
      <c r="AU364" s="178" t="s">
        <v>79</v>
      </c>
      <c r="AV364" s="178" t="s">
        <v>21</v>
      </c>
      <c r="AW364" s="178" t="s">
        <v>93</v>
      </c>
      <c r="AX364" s="178" t="s">
        <v>72</v>
      </c>
      <c r="AY364" s="178" t="s">
        <v>118</v>
      </c>
    </row>
    <row r="365" spans="2:51" s="6" customFormat="1" ht="27" customHeight="1">
      <c r="B365" s="172"/>
      <c r="C365" s="173"/>
      <c r="D365" s="165" t="s">
        <v>129</v>
      </c>
      <c r="E365" s="173"/>
      <c r="F365" s="174" t="s">
        <v>475</v>
      </c>
      <c r="G365" s="173"/>
      <c r="H365" s="173"/>
      <c r="J365" s="173"/>
      <c r="K365" s="173"/>
      <c r="L365" s="175"/>
      <c r="M365" s="176"/>
      <c r="N365" s="173"/>
      <c r="O365" s="173"/>
      <c r="P365" s="173"/>
      <c r="Q365" s="173"/>
      <c r="R365" s="173"/>
      <c r="S365" s="173"/>
      <c r="T365" s="177"/>
      <c r="AT365" s="178" t="s">
        <v>129</v>
      </c>
      <c r="AU365" s="178" t="s">
        <v>79</v>
      </c>
      <c r="AV365" s="178" t="s">
        <v>21</v>
      </c>
      <c r="AW365" s="178" t="s">
        <v>93</v>
      </c>
      <c r="AX365" s="178" t="s">
        <v>72</v>
      </c>
      <c r="AY365" s="178" t="s">
        <v>118</v>
      </c>
    </row>
    <row r="366" spans="2:51" s="6" customFormat="1" ht="27" customHeight="1">
      <c r="B366" s="163"/>
      <c r="C366" s="164"/>
      <c r="D366" s="165" t="s">
        <v>129</v>
      </c>
      <c r="E366" s="164"/>
      <c r="F366" s="166" t="s">
        <v>476</v>
      </c>
      <c r="G366" s="164"/>
      <c r="H366" s="167">
        <v>1</v>
      </c>
      <c r="J366" s="164"/>
      <c r="K366" s="164"/>
      <c r="L366" s="168"/>
      <c r="M366" s="169"/>
      <c r="N366" s="164"/>
      <c r="O366" s="164"/>
      <c r="P366" s="164"/>
      <c r="Q366" s="164"/>
      <c r="R366" s="164"/>
      <c r="S366" s="164"/>
      <c r="T366" s="170"/>
      <c r="AT366" s="171" t="s">
        <v>129</v>
      </c>
      <c r="AU366" s="171" t="s">
        <v>79</v>
      </c>
      <c r="AV366" s="171" t="s">
        <v>79</v>
      </c>
      <c r="AW366" s="171" t="s">
        <v>93</v>
      </c>
      <c r="AX366" s="171" t="s">
        <v>21</v>
      </c>
      <c r="AY366" s="171" t="s">
        <v>118</v>
      </c>
    </row>
    <row r="367" spans="2:65" s="6" customFormat="1" ht="15.75" customHeight="1">
      <c r="B367" s="23"/>
      <c r="C367" s="149" t="s">
        <v>477</v>
      </c>
      <c r="D367" s="149" t="s">
        <v>120</v>
      </c>
      <c r="E367" s="150" t="s">
        <v>478</v>
      </c>
      <c r="F367" s="151" t="s">
        <v>479</v>
      </c>
      <c r="G367" s="152" t="s">
        <v>435</v>
      </c>
      <c r="H367" s="153">
        <v>1</v>
      </c>
      <c r="I367" s="154"/>
      <c r="J367" s="155">
        <f>ROUND($I$367*$H$367,2)</f>
        <v>0</v>
      </c>
      <c r="K367" s="151"/>
      <c r="L367" s="43"/>
      <c r="M367" s="156"/>
      <c r="N367" s="157" t="s">
        <v>43</v>
      </c>
      <c r="O367" s="24"/>
      <c r="P367" s="158">
        <f>$O$367*$H$367</f>
        <v>0</v>
      </c>
      <c r="Q367" s="158">
        <v>0</v>
      </c>
      <c r="R367" s="158">
        <f>$Q$367*$H$367</f>
        <v>0</v>
      </c>
      <c r="S367" s="158">
        <v>0</v>
      </c>
      <c r="T367" s="159">
        <f>$S$367*$H$367</f>
        <v>0</v>
      </c>
      <c r="AR367" s="93" t="s">
        <v>428</v>
      </c>
      <c r="AT367" s="93" t="s">
        <v>120</v>
      </c>
      <c r="AU367" s="93" t="s">
        <v>79</v>
      </c>
      <c r="AY367" s="6" t="s">
        <v>118</v>
      </c>
      <c r="BE367" s="160">
        <f>IF($N$367="základní",$J$367,0)</f>
        <v>0</v>
      </c>
      <c r="BF367" s="160">
        <f>IF($N$367="snížená",$J$367,0)</f>
        <v>0</v>
      </c>
      <c r="BG367" s="160">
        <f>IF($N$367="zákl. přenesená",$J$367,0)</f>
        <v>0</v>
      </c>
      <c r="BH367" s="160">
        <f>IF($N$367="sníž. přenesená",$J$367,0)</f>
        <v>0</v>
      </c>
      <c r="BI367" s="160">
        <f>IF($N$367="nulová",$J$367,0)</f>
        <v>0</v>
      </c>
      <c r="BJ367" s="93" t="s">
        <v>21</v>
      </c>
      <c r="BK367" s="160">
        <f>ROUND($I$367*$H$367,2)</f>
        <v>0</v>
      </c>
      <c r="BL367" s="93" t="s">
        <v>428</v>
      </c>
      <c r="BM367" s="93" t="s">
        <v>480</v>
      </c>
    </row>
    <row r="368" spans="2:47" s="6" customFormat="1" ht="16.5" customHeight="1">
      <c r="B368" s="23"/>
      <c r="C368" s="24"/>
      <c r="D368" s="161" t="s">
        <v>127</v>
      </c>
      <c r="E368" s="24"/>
      <c r="F368" s="162" t="s">
        <v>481</v>
      </c>
      <c r="G368" s="24"/>
      <c r="H368" s="24"/>
      <c r="J368" s="24"/>
      <c r="K368" s="24"/>
      <c r="L368" s="43"/>
      <c r="M368" s="56"/>
      <c r="N368" s="24"/>
      <c r="O368" s="24"/>
      <c r="P368" s="24"/>
      <c r="Q368" s="24"/>
      <c r="R368" s="24"/>
      <c r="S368" s="24"/>
      <c r="T368" s="57"/>
      <c r="AT368" s="6" t="s">
        <v>127</v>
      </c>
      <c r="AU368" s="6" t="s">
        <v>79</v>
      </c>
    </row>
    <row r="369" spans="2:51" s="6" customFormat="1" ht="15.75" customHeight="1">
      <c r="B369" s="163"/>
      <c r="C369" s="164"/>
      <c r="D369" s="165" t="s">
        <v>129</v>
      </c>
      <c r="E369" s="164"/>
      <c r="F369" s="166" t="s">
        <v>482</v>
      </c>
      <c r="G369" s="164"/>
      <c r="H369" s="167">
        <v>1</v>
      </c>
      <c r="J369" s="164"/>
      <c r="K369" s="164"/>
      <c r="L369" s="168"/>
      <c r="M369" s="169"/>
      <c r="N369" s="164"/>
      <c r="O369" s="164"/>
      <c r="P369" s="164"/>
      <c r="Q369" s="164"/>
      <c r="R369" s="164"/>
      <c r="S369" s="164"/>
      <c r="T369" s="170"/>
      <c r="AT369" s="171" t="s">
        <v>129</v>
      </c>
      <c r="AU369" s="171" t="s">
        <v>79</v>
      </c>
      <c r="AV369" s="171" t="s">
        <v>79</v>
      </c>
      <c r="AW369" s="171" t="s">
        <v>93</v>
      </c>
      <c r="AX369" s="171" t="s">
        <v>21</v>
      </c>
      <c r="AY369" s="171" t="s">
        <v>118</v>
      </c>
    </row>
    <row r="370" spans="2:65" s="6" customFormat="1" ht="15.75" customHeight="1">
      <c r="B370" s="23"/>
      <c r="C370" s="149" t="s">
        <v>483</v>
      </c>
      <c r="D370" s="149" t="s">
        <v>120</v>
      </c>
      <c r="E370" s="150" t="s">
        <v>484</v>
      </c>
      <c r="F370" s="151" t="s">
        <v>485</v>
      </c>
      <c r="G370" s="152" t="s">
        <v>435</v>
      </c>
      <c r="H370" s="153">
        <v>1</v>
      </c>
      <c r="I370" s="154"/>
      <c r="J370" s="155">
        <f>ROUND($I$370*$H$370,2)</f>
        <v>0</v>
      </c>
      <c r="K370" s="151"/>
      <c r="L370" s="43"/>
      <c r="M370" s="156"/>
      <c r="N370" s="157" t="s">
        <v>43</v>
      </c>
      <c r="O370" s="24"/>
      <c r="P370" s="158">
        <f>$O$370*$H$370</f>
        <v>0</v>
      </c>
      <c r="Q370" s="158">
        <v>0</v>
      </c>
      <c r="R370" s="158">
        <f>$Q$370*$H$370</f>
        <v>0</v>
      </c>
      <c r="S370" s="158">
        <v>0</v>
      </c>
      <c r="T370" s="159">
        <f>$S$370*$H$370</f>
        <v>0</v>
      </c>
      <c r="AR370" s="93" t="s">
        <v>428</v>
      </c>
      <c r="AT370" s="93" t="s">
        <v>120</v>
      </c>
      <c r="AU370" s="93" t="s">
        <v>79</v>
      </c>
      <c r="AY370" s="6" t="s">
        <v>118</v>
      </c>
      <c r="BE370" s="160">
        <f>IF($N$370="základní",$J$370,0)</f>
        <v>0</v>
      </c>
      <c r="BF370" s="160">
        <f>IF($N$370="snížená",$J$370,0)</f>
        <v>0</v>
      </c>
      <c r="BG370" s="160">
        <f>IF($N$370="zákl. přenesená",$J$370,0)</f>
        <v>0</v>
      </c>
      <c r="BH370" s="160">
        <f>IF($N$370="sníž. přenesená",$J$370,0)</f>
        <v>0</v>
      </c>
      <c r="BI370" s="160">
        <f>IF($N$370="nulová",$J$370,0)</f>
        <v>0</v>
      </c>
      <c r="BJ370" s="93" t="s">
        <v>21</v>
      </c>
      <c r="BK370" s="160">
        <f>ROUND($I$370*$H$370,2)</f>
        <v>0</v>
      </c>
      <c r="BL370" s="93" t="s">
        <v>428</v>
      </c>
      <c r="BM370" s="93" t="s">
        <v>486</v>
      </c>
    </row>
    <row r="371" spans="2:47" s="6" customFormat="1" ht="16.5" customHeight="1">
      <c r="B371" s="23"/>
      <c r="C371" s="24"/>
      <c r="D371" s="161" t="s">
        <v>127</v>
      </c>
      <c r="E371" s="24"/>
      <c r="F371" s="162" t="s">
        <v>485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127</v>
      </c>
      <c r="AU371" s="6" t="s">
        <v>79</v>
      </c>
    </row>
    <row r="372" spans="2:51" s="6" customFormat="1" ht="27" customHeight="1">
      <c r="B372" s="163"/>
      <c r="C372" s="164"/>
      <c r="D372" s="165" t="s">
        <v>129</v>
      </c>
      <c r="E372" s="164"/>
      <c r="F372" s="166" t="s">
        <v>487</v>
      </c>
      <c r="G372" s="164"/>
      <c r="H372" s="167">
        <v>1</v>
      </c>
      <c r="J372" s="164"/>
      <c r="K372" s="164"/>
      <c r="L372" s="168"/>
      <c r="M372" s="197"/>
      <c r="N372" s="198"/>
      <c r="O372" s="198"/>
      <c r="P372" s="198"/>
      <c r="Q372" s="198"/>
      <c r="R372" s="198"/>
      <c r="S372" s="198"/>
      <c r="T372" s="199"/>
      <c r="AT372" s="171" t="s">
        <v>129</v>
      </c>
      <c r="AU372" s="171" t="s">
        <v>79</v>
      </c>
      <c r="AV372" s="171" t="s">
        <v>79</v>
      </c>
      <c r="AW372" s="171" t="s">
        <v>93</v>
      </c>
      <c r="AX372" s="171" t="s">
        <v>21</v>
      </c>
      <c r="AY372" s="171" t="s">
        <v>118</v>
      </c>
    </row>
    <row r="373" spans="2:12" s="6" customFormat="1" ht="7.5" customHeight="1">
      <c r="B373" s="38"/>
      <c r="C373" s="39"/>
      <c r="D373" s="39"/>
      <c r="E373" s="39"/>
      <c r="F373" s="39"/>
      <c r="G373" s="39"/>
      <c r="H373" s="39"/>
      <c r="I373" s="106"/>
      <c r="J373" s="39"/>
      <c r="K373" s="39"/>
      <c r="L373" s="43"/>
    </row>
    <row r="374" s="2" customFormat="1" ht="14.25" customHeight="1"/>
  </sheetData>
  <sheetProtection password="CC35" sheet="1" objects="1" scenarios="1" formatColumns="0" formatRows="0" sort="0" autoFilter="0"/>
  <autoFilter ref="C88:K88"/>
  <mergeCells count="12">
    <mergeCell ref="E51:H51"/>
    <mergeCell ref="E77:H77"/>
    <mergeCell ref="E79:H79"/>
    <mergeCell ref="E81:H81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258" customFormat="1" ht="45" customHeight="1">
      <c r="B3" s="255"/>
      <c r="C3" s="256" t="s">
        <v>495</v>
      </c>
      <c r="D3" s="256"/>
      <c r="E3" s="256"/>
      <c r="F3" s="256"/>
      <c r="G3" s="256"/>
      <c r="H3" s="256"/>
      <c r="I3" s="256"/>
      <c r="J3" s="256"/>
      <c r="K3" s="257"/>
    </row>
    <row r="4" spans="2:11" ht="25.5" customHeight="1">
      <c r="B4" s="259"/>
      <c r="C4" s="260" t="s">
        <v>496</v>
      </c>
      <c r="D4" s="260"/>
      <c r="E4" s="260"/>
      <c r="F4" s="260"/>
      <c r="G4" s="260"/>
      <c r="H4" s="260"/>
      <c r="I4" s="260"/>
      <c r="J4" s="260"/>
      <c r="K4" s="261"/>
    </row>
    <row r="5" spans="2:1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59"/>
      <c r="C6" s="263" t="s">
        <v>497</v>
      </c>
      <c r="D6" s="263"/>
      <c r="E6" s="263"/>
      <c r="F6" s="263"/>
      <c r="G6" s="263"/>
      <c r="H6" s="263"/>
      <c r="I6" s="263"/>
      <c r="J6" s="263"/>
      <c r="K6" s="261"/>
    </row>
    <row r="7" spans="2:11" ht="15" customHeight="1">
      <c r="B7" s="264"/>
      <c r="C7" s="263" t="s">
        <v>498</v>
      </c>
      <c r="D7" s="263"/>
      <c r="E7" s="263"/>
      <c r="F7" s="263"/>
      <c r="G7" s="263"/>
      <c r="H7" s="263"/>
      <c r="I7" s="263"/>
      <c r="J7" s="263"/>
      <c r="K7" s="261"/>
    </row>
    <row r="8" spans="2:11" ht="12.75" customHeight="1">
      <c r="B8" s="264"/>
      <c r="C8" s="265"/>
      <c r="D8" s="265"/>
      <c r="E8" s="265"/>
      <c r="F8" s="265"/>
      <c r="G8" s="265"/>
      <c r="H8" s="265"/>
      <c r="I8" s="265"/>
      <c r="J8" s="265"/>
      <c r="K8" s="261"/>
    </row>
    <row r="9" spans="2:11" ht="15" customHeight="1">
      <c r="B9" s="264"/>
      <c r="C9" s="263" t="s">
        <v>499</v>
      </c>
      <c r="D9" s="263"/>
      <c r="E9" s="263"/>
      <c r="F9" s="263"/>
      <c r="G9" s="263"/>
      <c r="H9" s="263"/>
      <c r="I9" s="263"/>
      <c r="J9" s="263"/>
      <c r="K9" s="261"/>
    </row>
    <row r="10" spans="2:11" ht="15" customHeight="1">
      <c r="B10" s="264"/>
      <c r="C10" s="265"/>
      <c r="D10" s="263" t="s">
        <v>500</v>
      </c>
      <c r="E10" s="263"/>
      <c r="F10" s="263"/>
      <c r="G10" s="263"/>
      <c r="H10" s="263"/>
      <c r="I10" s="263"/>
      <c r="J10" s="263"/>
      <c r="K10" s="261"/>
    </row>
    <row r="11" spans="2:11" ht="15" customHeight="1">
      <c r="B11" s="264"/>
      <c r="C11" s="266"/>
      <c r="D11" s="263" t="s">
        <v>501</v>
      </c>
      <c r="E11" s="263"/>
      <c r="F11" s="263"/>
      <c r="G11" s="263"/>
      <c r="H11" s="263"/>
      <c r="I11" s="263"/>
      <c r="J11" s="263"/>
      <c r="K11" s="261"/>
    </row>
    <row r="12" spans="2:11" ht="12.75" customHeight="1">
      <c r="B12" s="264"/>
      <c r="C12" s="266"/>
      <c r="D12" s="266"/>
      <c r="E12" s="266"/>
      <c r="F12" s="266"/>
      <c r="G12" s="266"/>
      <c r="H12" s="266"/>
      <c r="I12" s="266"/>
      <c r="J12" s="266"/>
      <c r="K12" s="261"/>
    </row>
    <row r="13" spans="2:11" ht="15" customHeight="1">
      <c r="B13" s="264"/>
      <c r="C13" s="266"/>
      <c r="D13" s="263" t="s">
        <v>502</v>
      </c>
      <c r="E13" s="263"/>
      <c r="F13" s="263"/>
      <c r="G13" s="263"/>
      <c r="H13" s="263"/>
      <c r="I13" s="263"/>
      <c r="J13" s="263"/>
      <c r="K13" s="261"/>
    </row>
    <row r="14" spans="2:11" ht="15" customHeight="1">
      <c r="B14" s="264"/>
      <c r="C14" s="266"/>
      <c r="D14" s="263" t="s">
        <v>503</v>
      </c>
      <c r="E14" s="263"/>
      <c r="F14" s="263"/>
      <c r="G14" s="263"/>
      <c r="H14" s="263"/>
      <c r="I14" s="263"/>
      <c r="J14" s="263"/>
      <c r="K14" s="261"/>
    </row>
    <row r="15" spans="2:11" ht="15" customHeight="1">
      <c r="B15" s="264"/>
      <c r="C15" s="266"/>
      <c r="D15" s="263" t="s">
        <v>504</v>
      </c>
      <c r="E15" s="263"/>
      <c r="F15" s="263"/>
      <c r="G15" s="263"/>
      <c r="H15" s="263"/>
      <c r="I15" s="263"/>
      <c r="J15" s="263"/>
      <c r="K15" s="261"/>
    </row>
    <row r="16" spans="2:11" ht="15" customHeight="1">
      <c r="B16" s="264"/>
      <c r="C16" s="266"/>
      <c r="D16" s="266"/>
      <c r="E16" s="267" t="s">
        <v>77</v>
      </c>
      <c r="F16" s="263" t="s">
        <v>505</v>
      </c>
      <c r="G16" s="263"/>
      <c r="H16" s="263"/>
      <c r="I16" s="263"/>
      <c r="J16" s="263"/>
      <c r="K16" s="261"/>
    </row>
    <row r="17" spans="2:11" ht="15" customHeight="1">
      <c r="B17" s="264"/>
      <c r="C17" s="266"/>
      <c r="D17" s="266"/>
      <c r="E17" s="267" t="s">
        <v>506</v>
      </c>
      <c r="F17" s="263" t="s">
        <v>507</v>
      </c>
      <c r="G17" s="263"/>
      <c r="H17" s="263"/>
      <c r="I17" s="263"/>
      <c r="J17" s="263"/>
      <c r="K17" s="261"/>
    </row>
    <row r="18" spans="2:11" ht="15" customHeight="1">
      <c r="B18" s="264"/>
      <c r="C18" s="266"/>
      <c r="D18" s="266"/>
      <c r="E18" s="267" t="s">
        <v>508</v>
      </c>
      <c r="F18" s="263" t="s">
        <v>509</v>
      </c>
      <c r="G18" s="263"/>
      <c r="H18" s="263"/>
      <c r="I18" s="263"/>
      <c r="J18" s="263"/>
      <c r="K18" s="261"/>
    </row>
    <row r="19" spans="2:11" ht="15" customHeight="1">
      <c r="B19" s="264"/>
      <c r="C19" s="266"/>
      <c r="D19" s="266"/>
      <c r="E19" s="267" t="s">
        <v>510</v>
      </c>
      <c r="F19" s="263" t="s">
        <v>511</v>
      </c>
      <c r="G19" s="263"/>
      <c r="H19" s="263"/>
      <c r="I19" s="263"/>
      <c r="J19" s="263"/>
      <c r="K19" s="261"/>
    </row>
    <row r="20" spans="2:11" ht="15" customHeight="1">
      <c r="B20" s="264"/>
      <c r="C20" s="266"/>
      <c r="D20" s="266"/>
      <c r="E20" s="267" t="s">
        <v>512</v>
      </c>
      <c r="F20" s="263" t="s">
        <v>513</v>
      </c>
      <c r="G20" s="263"/>
      <c r="H20" s="263"/>
      <c r="I20" s="263"/>
      <c r="J20" s="263"/>
      <c r="K20" s="261"/>
    </row>
    <row r="21" spans="2:11" ht="15" customHeight="1">
      <c r="B21" s="264"/>
      <c r="C21" s="266"/>
      <c r="D21" s="266"/>
      <c r="E21" s="267" t="s">
        <v>81</v>
      </c>
      <c r="F21" s="263" t="s">
        <v>514</v>
      </c>
      <c r="G21" s="263"/>
      <c r="H21" s="263"/>
      <c r="I21" s="263"/>
      <c r="J21" s="263"/>
      <c r="K21" s="261"/>
    </row>
    <row r="22" spans="2:11" ht="12.75" customHeight="1">
      <c r="B22" s="264"/>
      <c r="C22" s="266"/>
      <c r="D22" s="266"/>
      <c r="E22" s="266"/>
      <c r="F22" s="266"/>
      <c r="G22" s="266"/>
      <c r="H22" s="266"/>
      <c r="I22" s="266"/>
      <c r="J22" s="266"/>
      <c r="K22" s="261"/>
    </row>
    <row r="23" spans="2:11" ht="15" customHeight="1">
      <c r="B23" s="264"/>
      <c r="C23" s="263" t="s">
        <v>515</v>
      </c>
      <c r="D23" s="263"/>
      <c r="E23" s="263"/>
      <c r="F23" s="263"/>
      <c r="G23" s="263"/>
      <c r="H23" s="263"/>
      <c r="I23" s="263"/>
      <c r="J23" s="263"/>
      <c r="K23" s="261"/>
    </row>
    <row r="24" spans="2:11" ht="15" customHeight="1">
      <c r="B24" s="264"/>
      <c r="C24" s="263" t="s">
        <v>516</v>
      </c>
      <c r="D24" s="263"/>
      <c r="E24" s="263"/>
      <c r="F24" s="263"/>
      <c r="G24" s="263"/>
      <c r="H24" s="263"/>
      <c r="I24" s="263"/>
      <c r="J24" s="263"/>
      <c r="K24" s="261"/>
    </row>
    <row r="25" spans="2:11" ht="15" customHeight="1">
      <c r="B25" s="264"/>
      <c r="C25" s="265"/>
      <c r="D25" s="263" t="s">
        <v>517</v>
      </c>
      <c r="E25" s="263"/>
      <c r="F25" s="263"/>
      <c r="G25" s="263"/>
      <c r="H25" s="263"/>
      <c r="I25" s="263"/>
      <c r="J25" s="263"/>
      <c r="K25" s="261"/>
    </row>
    <row r="26" spans="2:11" ht="15" customHeight="1">
      <c r="B26" s="264"/>
      <c r="C26" s="266"/>
      <c r="D26" s="263" t="s">
        <v>518</v>
      </c>
      <c r="E26" s="263"/>
      <c r="F26" s="263"/>
      <c r="G26" s="263"/>
      <c r="H26" s="263"/>
      <c r="I26" s="263"/>
      <c r="J26" s="263"/>
      <c r="K26" s="261"/>
    </row>
    <row r="27" spans="2:11" ht="12.75" customHeight="1">
      <c r="B27" s="264"/>
      <c r="C27" s="266"/>
      <c r="D27" s="266"/>
      <c r="E27" s="266"/>
      <c r="F27" s="266"/>
      <c r="G27" s="266"/>
      <c r="H27" s="266"/>
      <c r="I27" s="266"/>
      <c r="J27" s="266"/>
      <c r="K27" s="261"/>
    </row>
    <row r="28" spans="2:11" ht="15" customHeight="1">
      <c r="B28" s="264"/>
      <c r="C28" s="266"/>
      <c r="D28" s="263" t="s">
        <v>519</v>
      </c>
      <c r="E28" s="263"/>
      <c r="F28" s="263"/>
      <c r="G28" s="263"/>
      <c r="H28" s="263"/>
      <c r="I28" s="263"/>
      <c r="J28" s="263"/>
      <c r="K28" s="261"/>
    </row>
    <row r="29" spans="2:11" ht="15" customHeight="1">
      <c r="B29" s="264"/>
      <c r="C29" s="266"/>
      <c r="D29" s="263" t="s">
        <v>520</v>
      </c>
      <c r="E29" s="263"/>
      <c r="F29" s="263"/>
      <c r="G29" s="263"/>
      <c r="H29" s="263"/>
      <c r="I29" s="263"/>
      <c r="J29" s="263"/>
      <c r="K29" s="261"/>
    </row>
    <row r="30" spans="2:11" ht="12.75" customHeight="1">
      <c r="B30" s="264"/>
      <c r="C30" s="266"/>
      <c r="D30" s="266"/>
      <c r="E30" s="266"/>
      <c r="F30" s="266"/>
      <c r="G30" s="266"/>
      <c r="H30" s="266"/>
      <c r="I30" s="266"/>
      <c r="J30" s="266"/>
      <c r="K30" s="261"/>
    </row>
    <row r="31" spans="2:11" ht="15" customHeight="1">
      <c r="B31" s="264"/>
      <c r="C31" s="266"/>
      <c r="D31" s="263" t="s">
        <v>521</v>
      </c>
      <c r="E31" s="263"/>
      <c r="F31" s="263"/>
      <c r="G31" s="263"/>
      <c r="H31" s="263"/>
      <c r="I31" s="263"/>
      <c r="J31" s="263"/>
      <c r="K31" s="261"/>
    </row>
    <row r="32" spans="2:11" ht="15" customHeight="1">
      <c r="B32" s="264"/>
      <c r="C32" s="266"/>
      <c r="D32" s="263" t="s">
        <v>522</v>
      </c>
      <c r="E32" s="263"/>
      <c r="F32" s="263"/>
      <c r="G32" s="263"/>
      <c r="H32" s="263"/>
      <c r="I32" s="263"/>
      <c r="J32" s="263"/>
      <c r="K32" s="261"/>
    </row>
    <row r="33" spans="2:11" ht="15" customHeight="1">
      <c r="B33" s="264"/>
      <c r="C33" s="266"/>
      <c r="D33" s="263" t="s">
        <v>523</v>
      </c>
      <c r="E33" s="263"/>
      <c r="F33" s="263"/>
      <c r="G33" s="263"/>
      <c r="H33" s="263"/>
      <c r="I33" s="263"/>
      <c r="J33" s="263"/>
      <c r="K33" s="261"/>
    </row>
    <row r="34" spans="2:11" ht="15" customHeight="1">
      <c r="B34" s="264"/>
      <c r="C34" s="266"/>
      <c r="D34" s="265"/>
      <c r="E34" s="268" t="s">
        <v>102</v>
      </c>
      <c r="F34" s="265"/>
      <c r="G34" s="263" t="s">
        <v>524</v>
      </c>
      <c r="H34" s="263"/>
      <c r="I34" s="263"/>
      <c r="J34" s="263"/>
      <c r="K34" s="261"/>
    </row>
    <row r="35" spans="2:11" ht="30.75" customHeight="1">
      <c r="B35" s="264"/>
      <c r="C35" s="266"/>
      <c r="D35" s="265"/>
      <c r="E35" s="268" t="s">
        <v>525</v>
      </c>
      <c r="F35" s="265"/>
      <c r="G35" s="263" t="s">
        <v>526</v>
      </c>
      <c r="H35" s="263"/>
      <c r="I35" s="263"/>
      <c r="J35" s="263"/>
      <c r="K35" s="261"/>
    </row>
    <row r="36" spans="2:11" ht="15" customHeight="1">
      <c r="B36" s="264"/>
      <c r="C36" s="266"/>
      <c r="D36" s="265"/>
      <c r="E36" s="268" t="s">
        <v>53</v>
      </c>
      <c r="F36" s="265"/>
      <c r="G36" s="263" t="s">
        <v>527</v>
      </c>
      <c r="H36" s="263"/>
      <c r="I36" s="263"/>
      <c r="J36" s="263"/>
      <c r="K36" s="261"/>
    </row>
    <row r="37" spans="2:11" ht="15" customHeight="1">
      <c r="B37" s="264"/>
      <c r="C37" s="266"/>
      <c r="D37" s="265"/>
      <c r="E37" s="268" t="s">
        <v>103</v>
      </c>
      <c r="F37" s="265"/>
      <c r="G37" s="263" t="s">
        <v>528</v>
      </c>
      <c r="H37" s="263"/>
      <c r="I37" s="263"/>
      <c r="J37" s="263"/>
      <c r="K37" s="261"/>
    </row>
    <row r="38" spans="2:11" ht="15" customHeight="1">
      <c r="B38" s="264"/>
      <c r="C38" s="266"/>
      <c r="D38" s="265"/>
      <c r="E38" s="268" t="s">
        <v>104</v>
      </c>
      <c r="F38" s="265"/>
      <c r="G38" s="263" t="s">
        <v>529</v>
      </c>
      <c r="H38" s="263"/>
      <c r="I38" s="263"/>
      <c r="J38" s="263"/>
      <c r="K38" s="261"/>
    </row>
    <row r="39" spans="2:11" ht="15" customHeight="1">
      <c r="B39" s="264"/>
      <c r="C39" s="266"/>
      <c r="D39" s="265"/>
      <c r="E39" s="268" t="s">
        <v>105</v>
      </c>
      <c r="F39" s="265"/>
      <c r="G39" s="263" t="s">
        <v>530</v>
      </c>
      <c r="H39" s="263"/>
      <c r="I39" s="263"/>
      <c r="J39" s="263"/>
      <c r="K39" s="261"/>
    </row>
    <row r="40" spans="2:11" ht="15" customHeight="1">
      <c r="B40" s="264"/>
      <c r="C40" s="266"/>
      <c r="D40" s="265"/>
      <c r="E40" s="268" t="s">
        <v>531</v>
      </c>
      <c r="F40" s="265"/>
      <c r="G40" s="263" t="s">
        <v>532</v>
      </c>
      <c r="H40" s="263"/>
      <c r="I40" s="263"/>
      <c r="J40" s="263"/>
      <c r="K40" s="261"/>
    </row>
    <row r="41" spans="2:11" ht="15" customHeight="1">
      <c r="B41" s="264"/>
      <c r="C41" s="266"/>
      <c r="D41" s="265"/>
      <c r="E41" s="268"/>
      <c r="F41" s="265"/>
      <c r="G41" s="263" t="s">
        <v>533</v>
      </c>
      <c r="H41" s="263"/>
      <c r="I41" s="263"/>
      <c r="J41" s="263"/>
      <c r="K41" s="261"/>
    </row>
    <row r="42" spans="2:11" ht="15" customHeight="1">
      <c r="B42" s="264"/>
      <c r="C42" s="266"/>
      <c r="D42" s="265"/>
      <c r="E42" s="268" t="s">
        <v>534</v>
      </c>
      <c r="F42" s="265"/>
      <c r="G42" s="263" t="s">
        <v>535</v>
      </c>
      <c r="H42" s="263"/>
      <c r="I42" s="263"/>
      <c r="J42" s="263"/>
      <c r="K42" s="261"/>
    </row>
    <row r="43" spans="2:11" ht="15" customHeight="1">
      <c r="B43" s="264"/>
      <c r="C43" s="266"/>
      <c r="D43" s="265"/>
      <c r="E43" s="268" t="s">
        <v>108</v>
      </c>
      <c r="F43" s="265"/>
      <c r="G43" s="263" t="s">
        <v>536</v>
      </c>
      <c r="H43" s="263"/>
      <c r="I43" s="263"/>
      <c r="J43" s="263"/>
      <c r="K43" s="261"/>
    </row>
    <row r="44" spans="2:11" ht="12.75" customHeight="1">
      <c r="B44" s="264"/>
      <c r="C44" s="266"/>
      <c r="D44" s="265"/>
      <c r="E44" s="265"/>
      <c r="F44" s="265"/>
      <c r="G44" s="265"/>
      <c r="H44" s="265"/>
      <c r="I44" s="265"/>
      <c r="J44" s="265"/>
      <c r="K44" s="261"/>
    </row>
    <row r="45" spans="2:11" ht="15" customHeight="1">
      <c r="B45" s="264"/>
      <c r="C45" s="266"/>
      <c r="D45" s="263" t="s">
        <v>537</v>
      </c>
      <c r="E45" s="263"/>
      <c r="F45" s="263"/>
      <c r="G45" s="263"/>
      <c r="H45" s="263"/>
      <c r="I45" s="263"/>
      <c r="J45" s="263"/>
      <c r="K45" s="261"/>
    </row>
    <row r="46" spans="2:11" ht="15" customHeight="1">
      <c r="B46" s="264"/>
      <c r="C46" s="266"/>
      <c r="D46" s="266"/>
      <c r="E46" s="263" t="s">
        <v>538</v>
      </c>
      <c r="F46" s="263"/>
      <c r="G46" s="263"/>
      <c r="H46" s="263"/>
      <c r="I46" s="263"/>
      <c r="J46" s="263"/>
      <c r="K46" s="261"/>
    </row>
    <row r="47" spans="2:11" ht="15" customHeight="1">
      <c r="B47" s="264"/>
      <c r="C47" s="266"/>
      <c r="D47" s="266"/>
      <c r="E47" s="263" t="s">
        <v>539</v>
      </c>
      <c r="F47" s="263"/>
      <c r="G47" s="263"/>
      <c r="H47" s="263"/>
      <c r="I47" s="263"/>
      <c r="J47" s="263"/>
      <c r="K47" s="261"/>
    </row>
    <row r="48" spans="2:11" ht="15" customHeight="1">
      <c r="B48" s="264"/>
      <c r="C48" s="266"/>
      <c r="D48" s="266"/>
      <c r="E48" s="263" t="s">
        <v>540</v>
      </c>
      <c r="F48" s="263"/>
      <c r="G48" s="263"/>
      <c r="H48" s="263"/>
      <c r="I48" s="263"/>
      <c r="J48" s="263"/>
      <c r="K48" s="261"/>
    </row>
    <row r="49" spans="2:11" ht="15" customHeight="1">
      <c r="B49" s="264"/>
      <c r="C49" s="266"/>
      <c r="D49" s="263" t="s">
        <v>541</v>
      </c>
      <c r="E49" s="263"/>
      <c r="F49" s="263"/>
      <c r="G49" s="263"/>
      <c r="H49" s="263"/>
      <c r="I49" s="263"/>
      <c r="J49" s="263"/>
      <c r="K49" s="261"/>
    </row>
    <row r="50" spans="2:11" ht="25.5" customHeight="1">
      <c r="B50" s="259"/>
      <c r="C50" s="260" t="s">
        <v>542</v>
      </c>
      <c r="D50" s="260"/>
      <c r="E50" s="260"/>
      <c r="F50" s="260"/>
      <c r="G50" s="260"/>
      <c r="H50" s="260"/>
      <c r="I50" s="260"/>
      <c r="J50" s="260"/>
      <c r="K50" s="261"/>
    </row>
    <row r="51" spans="2:11" ht="5.25" customHeight="1">
      <c r="B51" s="259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59"/>
      <c r="C52" s="263" t="s">
        <v>543</v>
      </c>
      <c r="D52" s="263"/>
      <c r="E52" s="263"/>
      <c r="F52" s="263"/>
      <c r="G52" s="263"/>
      <c r="H52" s="263"/>
      <c r="I52" s="263"/>
      <c r="J52" s="263"/>
      <c r="K52" s="261"/>
    </row>
    <row r="53" spans="2:11" ht="15" customHeight="1">
      <c r="B53" s="259"/>
      <c r="C53" s="263" t="s">
        <v>544</v>
      </c>
      <c r="D53" s="263"/>
      <c r="E53" s="263"/>
      <c r="F53" s="263"/>
      <c r="G53" s="263"/>
      <c r="H53" s="263"/>
      <c r="I53" s="263"/>
      <c r="J53" s="263"/>
      <c r="K53" s="261"/>
    </row>
    <row r="54" spans="2:11" ht="12.75" customHeight="1">
      <c r="B54" s="259"/>
      <c r="C54" s="265"/>
      <c r="D54" s="265"/>
      <c r="E54" s="265"/>
      <c r="F54" s="265"/>
      <c r="G54" s="265"/>
      <c r="H54" s="265"/>
      <c r="I54" s="265"/>
      <c r="J54" s="265"/>
      <c r="K54" s="261"/>
    </row>
    <row r="55" spans="2:11" ht="15" customHeight="1">
      <c r="B55" s="259"/>
      <c r="C55" s="263" t="s">
        <v>545</v>
      </c>
      <c r="D55" s="263"/>
      <c r="E55" s="263"/>
      <c r="F55" s="263"/>
      <c r="G55" s="263"/>
      <c r="H55" s="263"/>
      <c r="I55" s="263"/>
      <c r="J55" s="263"/>
      <c r="K55" s="261"/>
    </row>
    <row r="56" spans="2:11" ht="15" customHeight="1">
      <c r="B56" s="259"/>
      <c r="C56" s="266"/>
      <c r="D56" s="263" t="s">
        <v>546</v>
      </c>
      <c r="E56" s="263"/>
      <c r="F56" s="263"/>
      <c r="G56" s="263"/>
      <c r="H56" s="263"/>
      <c r="I56" s="263"/>
      <c r="J56" s="263"/>
      <c r="K56" s="261"/>
    </row>
    <row r="57" spans="2:11" ht="15" customHeight="1">
      <c r="B57" s="259"/>
      <c r="C57" s="266"/>
      <c r="D57" s="263" t="s">
        <v>547</v>
      </c>
      <c r="E57" s="263"/>
      <c r="F57" s="263"/>
      <c r="G57" s="263"/>
      <c r="H57" s="263"/>
      <c r="I57" s="263"/>
      <c r="J57" s="263"/>
      <c r="K57" s="261"/>
    </row>
    <row r="58" spans="2:11" ht="15" customHeight="1">
      <c r="B58" s="259"/>
      <c r="C58" s="266"/>
      <c r="D58" s="263" t="s">
        <v>548</v>
      </c>
      <c r="E58" s="263"/>
      <c r="F58" s="263"/>
      <c r="G58" s="263"/>
      <c r="H58" s="263"/>
      <c r="I58" s="263"/>
      <c r="J58" s="263"/>
      <c r="K58" s="261"/>
    </row>
    <row r="59" spans="2:11" ht="15" customHeight="1">
      <c r="B59" s="259"/>
      <c r="C59" s="266"/>
      <c r="D59" s="263" t="s">
        <v>549</v>
      </c>
      <c r="E59" s="263"/>
      <c r="F59" s="263"/>
      <c r="G59" s="263"/>
      <c r="H59" s="263"/>
      <c r="I59" s="263"/>
      <c r="J59" s="263"/>
      <c r="K59" s="261"/>
    </row>
    <row r="60" spans="2:11" ht="15" customHeight="1">
      <c r="B60" s="259"/>
      <c r="C60" s="266"/>
      <c r="D60" s="269" t="s">
        <v>550</v>
      </c>
      <c r="E60" s="269"/>
      <c r="F60" s="269"/>
      <c r="G60" s="269"/>
      <c r="H60" s="269"/>
      <c r="I60" s="269"/>
      <c r="J60" s="269"/>
      <c r="K60" s="261"/>
    </row>
    <row r="61" spans="2:11" ht="15" customHeight="1">
      <c r="B61" s="259"/>
      <c r="C61" s="266"/>
      <c r="D61" s="263" t="s">
        <v>551</v>
      </c>
      <c r="E61" s="263"/>
      <c r="F61" s="263"/>
      <c r="G61" s="263"/>
      <c r="H61" s="263"/>
      <c r="I61" s="263"/>
      <c r="J61" s="263"/>
      <c r="K61" s="261"/>
    </row>
    <row r="62" spans="2:11" ht="12.75" customHeight="1">
      <c r="B62" s="259"/>
      <c r="C62" s="266"/>
      <c r="D62" s="266"/>
      <c r="E62" s="270"/>
      <c r="F62" s="266"/>
      <c r="G62" s="266"/>
      <c r="H62" s="266"/>
      <c r="I62" s="266"/>
      <c r="J62" s="266"/>
      <c r="K62" s="261"/>
    </row>
    <row r="63" spans="2:11" ht="15" customHeight="1">
      <c r="B63" s="259"/>
      <c r="C63" s="266"/>
      <c r="D63" s="263" t="s">
        <v>552</v>
      </c>
      <c r="E63" s="263"/>
      <c r="F63" s="263"/>
      <c r="G63" s="263"/>
      <c r="H63" s="263"/>
      <c r="I63" s="263"/>
      <c r="J63" s="263"/>
      <c r="K63" s="261"/>
    </row>
    <row r="64" spans="2:11" ht="15" customHeight="1">
      <c r="B64" s="259"/>
      <c r="C64" s="266"/>
      <c r="D64" s="269" t="s">
        <v>553</v>
      </c>
      <c r="E64" s="269"/>
      <c r="F64" s="269"/>
      <c r="G64" s="269"/>
      <c r="H64" s="269"/>
      <c r="I64" s="269"/>
      <c r="J64" s="269"/>
      <c r="K64" s="261"/>
    </row>
    <row r="65" spans="2:11" ht="15" customHeight="1">
      <c r="B65" s="259"/>
      <c r="C65" s="266"/>
      <c r="D65" s="263" t="s">
        <v>554</v>
      </c>
      <c r="E65" s="263"/>
      <c r="F65" s="263"/>
      <c r="G65" s="263"/>
      <c r="H65" s="263"/>
      <c r="I65" s="263"/>
      <c r="J65" s="263"/>
      <c r="K65" s="261"/>
    </row>
    <row r="66" spans="2:11" ht="15" customHeight="1">
      <c r="B66" s="259"/>
      <c r="C66" s="266"/>
      <c r="D66" s="263" t="s">
        <v>555</v>
      </c>
      <c r="E66" s="263"/>
      <c r="F66" s="263"/>
      <c r="G66" s="263"/>
      <c r="H66" s="263"/>
      <c r="I66" s="263"/>
      <c r="J66" s="263"/>
      <c r="K66" s="261"/>
    </row>
    <row r="67" spans="2:11" ht="15" customHeight="1">
      <c r="B67" s="259"/>
      <c r="C67" s="266"/>
      <c r="D67" s="263" t="s">
        <v>556</v>
      </c>
      <c r="E67" s="263"/>
      <c r="F67" s="263"/>
      <c r="G67" s="263"/>
      <c r="H67" s="263"/>
      <c r="I67" s="263"/>
      <c r="J67" s="263"/>
      <c r="K67" s="261"/>
    </row>
    <row r="68" spans="2:11" ht="15" customHeight="1">
      <c r="B68" s="259"/>
      <c r="C68" s="266"/>
      <c r="D68" s="263" t="s">
        <v>557</v>
      </c>
      <c r="E68" s="263"/>
      <c r="F68" s="263"/>
      <c r="G68" s="263"/>
      <c r="H68" s="263"/>
      <c r="I68" s="263"/>
      <c r="J68" s="263"/>
      <c r="K68" s="261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280" t="s">
        <v>494</v>
      </c>
      <c r="D73" s="280"/>
      <c r="E73" s="280"/>
      <c r="F73" s="280"/>
      <c r="G73" s="280"/>
      <c r="H73" s="280"/>
      <c r="I73" s="280"/>
      <c r="J73" s="280"/>
      <c r="K73" s="281"/>
    </row>
    <row r="74" spans="2:11" ht="17.25" customHeight="1">
      <c r="B74" s="279"/>
      <c r="C74" s="282" t="s">
        <v>558</v>
      </c>
      <c r="D74" s="282"/>
      <c r="E74" s="282"/>
      <c r="F74" s="282" t="s">
        <v>559</v>
      </c>
      <c r="G74" s="283"/>
      <c r="H74" s="282" t="s">
        <v>103</v>
      </c>
      <c r="I74" s="282" t="s">
        <v>57</v>
      </c>
      <c r="J74" s="282" t="s">
        <v>560</v>
      </c>
      <c r="K74" s="281"/>
    </row>
    <row r="75" spans="2:11" ht="17.25" customHeight="1">
      <c r="B75" s="279"/>
      <c r="C75" s="284" t="s">
        <v>561</v>
      </c>
      <c r="D75" s="284"/>
      <c r="E75" s="284"/>
      <c r="F75" s="285" t="s">
        <v>562</v>
      </c>
      <c r="G75" s="286"/>
      <c r="H75" s="284"/>
      <c r="I75" s="284"/>
      <c r="J75" s="284" t="s">
        <v>563</v>
      </c>
      <c r="K75" s="281"/>
    </row>
    <row r="76" spans="2:11" ht="5.25" customHeight="1">
      <c r="B76" s="279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79"/>
      <c r="C77" s="268" t="s">
        <v>53</v>
      </c>
      <c r="D77" s="287"/>
      <c r="E77" s="287"/>
      <c r="F77" s="289" t="s">
        <v>564</v>
      </c>
      <c r="G77" s="288"/>
      <c r="H77" s="268" t="s">
        <v>565</v>
      </c>
      <c r="I77" s="268" t="s">
        <v>566</v>
      </c>
      <c r="J77" s="268">
        <v>20</v>
      </c>
      <c r="K77" s="281"/>
    </row>
    <row r="78" spans="2:11" ht="15" customHeight="1">
      <c r="B78" s="279"/>
      <c r="C78" s="268" t="s">
        <v>567</v>
      </c>
      <c r="D78" s="268"/>
      <c r="E78" s="268"/>
      <c r="F78" s="289" t="s">
        <v>564</v>
      </c>
      <c r="G78" s="288"/>
      <c r="H78" s="268" t="s">
        <v>568</v>
      </c>
      <c r="I78" s="268" t="s">
        <v>566</v>
      </c>
      <c r="J78" s="268">
        <v>120</v>
      </c>
      <c r="K78" s="281"/>
    </row>
    <row r="79" spans="2:11" ht="15" customHeight="1">
      <c r="B79" s="290"/>
      <c r="C79" s="268" t="s">
        <v>569</v>
      </c>
      <c r="D79" s="268"/>
      <c r="E79" s="268"/>
      <c r="F79" s="289" t="s">
        <v>570</v>
      </c>
      <c r="G79" s="288"/>
      <c r="H79" s="268" t="s">
        <v>571</v>
      </c>
      <c r="I79" s="268" t="s">
        <v>566</v>
      </c>
      <c r="J79" s="268">
        <v>50</v>
      </c>
      <c r="K79" s="281"/>
    </row>
    <row r="80" spans="2:11" ht="15" customHeight="1">
      <c r="B80" s="290"/>
      <c r="C80" s="268" t="s">
        <v>572</v>
      </c>
      <c r="D80" s="268"/>
      <c r="E80" s="268"/>
      <c r="F80" s="289" t="s">
        <v>564</v>
      </c>
      <c r="G80" s="288"/>
      <c r="H80" s="268" t="s">
        <v>573</v>
      </c>
      <c r="I80" s="268" t="s">
        <v>574</v>
      </c>
      <c r="J80" s="268"/>
      <c r="K80" s="281"/>
    </row>
    <row r="81" spans="2:11" ht="15" customHeight="1">
      <c r="B81" s="290"/>
      <c r="C81" s="291" t="s">
        <v>575</v>
      </c>
      <c r="D81" s="291"/>
      <c r="E81" s="291"/>
      <c r="F81" s="292" t="s">
        <v>570</v>
      </c>
      <c r="G81" s="291"/>
      <c r="H81" s="291" t="s">
        <v>576</v>
      </c>
      <c r="I81" s="291" t="s">
        <v>566</v>
      </c>
      <c r="J81" s="291">
        <v>15</v>
      </c>
      <c r="K81" s="281"/>
    </row>
    <row r="82" spans="2:11" ht="15" customHeight="1">
      <c r="B82" s="290"/>
      <c r="C82" s="291" t="s">
        <v>577</v>
      </c>
      <c r="D82" s="291"/>
      <c r="E82" s="291"/>
      <c r="F82" s="292" t="s">
        <v>570</v>
      </c>
      <c r="G82" s="291"/>
      <c r="H82" s="291" t="s">
        <v>578</v>
      </c>
      <c r="I82" s="291" t="s">
        <v>566</v>
      </c>
      <c r="J82" s="291">
        <v>15</v>
      </c>
      <c r="K82" s="281"/>
    </row>
    <row r="83" spans="2:11" ht="15" customHeight="1">
      <c r="B83" s="290"/>
      <c r="C83" s="291" t="s">
        <v>579</v>
      </c>
      <c r="D83" s="291"/>
      <c r="E83" s="291"/>
      <c r="F83" s="292" t="s">
        <v>570</v>
      </c>
      <c r="G83" s="291"/>
      <c r="H83" s="291" t="s">
        <v>580</v>
      </c>
      <c r="I83" s="291" t="s">
        <v>566</v>
      </c>
      <c r="J83" s="291">
        <v>20</v>
      </c>
      <c r="K83" s="281"/>
    </row>
    <row r="84" spans="2:11" ht="15" customHeight="1">
      <c r="B84" s="290"/>
      <c r="C84" s="291" t="s">
        <v>581</v>
      </c>
      <c r="D84" s="291"/>
      <c r="E84" s="291"/>
      <c r="F84" s="292" t="s">
        <v>570</v>
      </c>
      <c r="G84" s="291"/>
      <c r="H84" s="291" t="s">
        <v>582</v>
      </c>
      <c r="I84" s="291" t="s">
        <v>566</v>
      </c>
      <c r="J84" s="291">
        <v>20</v>
      </c>
      <c r="K84" s="281"/>
    </row>
    <row r="85" spans="2:11" ht="15" customHeight="1">
      <c r="B85" s="290"/>
      <c r="C85" s="268" t="s">
        <v>583</v>
      </c>
      <c r="D85" s="268"/>
      <c r="E85" s="268"/>
      <c r="F85" s="289" t="s">
        <v>570</v>
      </c>
      <c r="G85" s="288"/>
      <c r="H85" s="268" t="s">
        <v>584</v>
      </c>
      <c r="I85" s="268" t="s">
        <v>566</v>
      </c>
      <c r="J85" s="268">
        <v>50</v>
      </c>
      <c r="K85" s="281"/>
    </row>
    <row r="86" spans="2:11" ht="15" customHeight="1">
      <c r="B86" s="290"/>
      <c r="C86" s="268" t="s">
        <v>585</v>
      </c>
      <c r="D86" s="268"/>
      <c r="E86" s="268"/>
      <c r="F86" s="289" t="s">
        <v>570</v>
      </c>
      <c r="G86" s="288"/>
      <c r="H86" s="268" t="s">
        <v>586</v>
      </c>
      <c r="I86" s="268" t="s">
        <v>566</v>
      </c>
      <c r="J86" s="268">
        <v>20</v>
      </c>
      <c r="K86" s="281"/>
    </row>
    <row r="87" spans="2:11" ht="15" customHeight="1">
      <c r="B87" s="290"/>
      <c r="C87" s="268" t="s">
        <v>587</v>
      </c>
      <c r="D87" s="268"/>
      <c r="E87" s="268"/>
      <c r="F87" s="289" t="s">
        <v>570</v>
      </c>
      <c r="G87" s="288"/>
      <c r="H87" s="268" t="s">
        <v>588</v>
      </c>
      <c r="I87" s="268" t="s">
        <v>566</v>
      </c>
      <c r="J87" s="268">
        <v>20</v>
      </c>
      <c r="K87" s="281"/>
    </row>
    <row r="88" spans="2:11" ht="15" customHeight="1">
      <c r="B88" s="290"/>
      <c r="C88" s="268" t="s">
        <v>589</v>
      </c>
      <c r="D88" s="268"/>
      <c r="E88" s="268"/>
      <c r="F88" s="289" t="s">
        <v>570</v>
      </c>
      <c r="G88" s="288"/>
      <c r="H88" s="268" t="s">
        <v>590</v>
      </c>
      <c r="I88" s="268" t="s">
        <v>566</v>
      </c>
      <c r="J88" s="268">
        <v>50</v>
      </c>
      <c r="K88" s="281"/>
    </row>
    <row r="89" spans="2:11" ht="15" customHeight="1">
      <c r="B89" s="290"/>
      <c r="C89" s="268" t="s">
        <v>591</v>
      </c>
      <c r="D89" s="268"/>
      <c r="E89" s="268"/>
      <c r="F89" s="289" t="s">
        <v>570</v>
      </c>
      <c r="G89" s="288"/>
      <c r="H89" s="268" t="s">
        <v>591</v>
      </c>
      <c r="I89" s="268" t="s">
        <v>566</v>
      </c>
      <c r="J89" s="268">
        <v>50</v>
      </c>
      <c r="K89" s="281"/>
    </row>
    <row r="90" spans="2:11" ht="15" customHeight="1">
      <c r="B90" s="290"/>
      <c r="C90" s="268" t="s">
        <v>109</v>
      </c>
      <c r="D90" s="268"/>
      <c r="E90" s="268"/>
      <c r="F90" s="289" t="s">
        <v>570</v>
      </c>
      <c r="G90" s="288"/>
      <c r="H90" s="268" t="s">
        <v>592</v>
      </c>
      <c r="I90" s="268" t="s">
        <v>566</v>
      </c>
      <c r="J90" s="268">
        <v>255</v>
      </c>
      <c r="K90" s="281"/>
    </row>
    <row r="91" spans="2:11" ht="15" customHeight="1">
      <c r="B91" s="290"/>
      <c r="C91" s="268" t="s">
        <v>593</v>
      </c>
      <c r="D91" s="268"/>
      <c r="E91" s="268"/>
      <c r="F91" s="289" t="s">
        <v>564</v>
      </c>
      <c r="G91" s="288"/>
      <c r="H91" s="268" t="s">
        <v>594</v>
      </c>
      <c r="I91" s="268" t="s">
        <v>595</v>
      </c>
      <c r="J91" s="268"/>
      <c r="K91" s="281"/>
    </row>
    <row r="92" spans="2:11" ht="15" customHeight="1">
      <c r="B92" s="290"/>
      <c r="C92" s="268" t="s">
        <v>596</v>
      </c>
      <c r="D92" s="268"/>
      <c r="E92" s="268"/>
      <c r="F92" s="289" t="s">
        <v>564</v>
      </c>
      <c r="G92" s="288"/>
      <c r="H92" s="268" t="s">
        <v>597</v>
      </c>
      <c r="I92" s="268" t="s">
        <v>598</v>
      </c>
      <c r="J92" s="268"/>
      <c r="K92" s="281"/>
    </row>
    <row r="93" spans="2:11" ht="15" customHeight="1">
      <c r="B93" s="290"/>
      <c r="C93" s="268" t="s">
        <v>599</v>
      </c>
      <c r="D93" s="268"/>
      <c r="E93" s="268"/>
      <c r="F93" s="289" t="s">
        <v>564</v>
      </c>
      <c r="G93" s="288"/>
      <c r="H93" s="268" t="s">
        <v>599</v>
      </c>
      <c r="I93" s="268" t="s">
        <v>598</v>
      </c>
      <c r="J93" s="268"/>
      <c r="K93" s="281"/>
    </row>
    <row r="94" spans="2:11" ht="15" customHeight="1">
      <c r="B94" s="290"/>
      <c r="C94" s="268" t="s">
        <v>38</v>
      </c>
      <c r="D94" s="268"/>
      <c r="E94" s="268"/>
      <c r="F94" s="289" t="s">
        <v>564</v>
      </c>
      <c r="G94" s="288"/>
      <c r="H94" s="268" t="s">
        <v>600</v>
      </c>
      <c r="I94" s="268" t="s">
        <v>598</v>
      </c>
      <c r="J94" s="268"/>
      <c r="K94" s="281"/>
    </row>
    <row r="95" spans="2:11" ht="15" customHeight="1">
      <c r="B95" s="290"/>
      <c r="C95" s="268" t="s">
        <v>48</v>
      </c>
      <c r="D95" s="268"/>
      <c r="E95" s="268"/>
      <c r="F95" s="289" t="s">
        <v>564</v>
      </c>
      <c r="G95" s="288"/>
      <c r="H95" s="268" t="s">
        <v>601</v>
      </c>
      <c r="I95" s="268" t="s">
        <v>598</v>
      </c>
      <c r="J95" s="268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280" t="s">
        <v>602</v>
      </c>
      <c r="D100" s="280"/>
      <c r="E100" s="280"/>
      <c r="F100" s="280"/>
      <c r="G100" s="280"/>
      <c r="H100" s="280"/>
      <c r="I100" s="280"/>
      <c r="J100" s="280"/>
      <c r="K100" s="281"/>
    </row>
    <row r="101" spans="2:11" ht="17.25" customHeight="1">
      <c r="B101" s="279"/>
      <c r="C101" s="282" t="s">
        <v>558</v>
      </c>
      <c r="D101" s="282"/>
      <c r="E101" s="282"/>
      <c r="F101" s="282" t="s">
        <v>559</v>
      </c>
      <c r="G101" s="283"/>
      <c r="H101" s="282" t="s">
        <v>103</v>
      </c>
      <c r="I101" s="282" t="s">
        <v>57</v>
      </c>
      <c r="J101" s="282" t="s">
        <v>560</v>
      </c>
      <c r="K101" s="281"/>
    </row>
    <row r="102" spans="2:11" ht="17.25" customHeight="1">
      <c r="B102" s="279"/>
      <c r="C102" s="284" t="s">
        <v>561</v>
      </c>
      <c r="D102" s="284"/>
      <c r="E102" s="284"/>
      <c r="F102" s="285" t="s">
        <v>562</v>
      </c>
      <c r="G102" s="286"/>
      <c r="H102" s="284"/>
      <c r="I102" s="284"/>
      <c r="J102" s="284" t="s">
        <v>563</v>
      </c>
      <c r="K102" s="281"/>
    </row>
    <row r="103" spans="2:11" ht="5.25" customHeight="1">
      <c r="B103" s="279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79"/>
      <c r="C104" s="268" t="s">
        <v>53</v>
      </c>
      <c r="D104" s="287"/>
      <c r="E104" s="287"/>
      <c r="F104" s="289" t="s">
        <v>564</v>
      </c>
      <c r="G104" s="298"/>
      <c r="H104" s="268" t="s">
        <v>603</v>
      </c>
      <c r="I104" s="268" t="s">
        <v>566</v>
      </c>
      <c r="J104" s="268">
        <v>20</v>
      </c>
      <c r="K104" s="281"/>
    </row>
    <row r="105" spans="2:11" ht="15" customHeight="1">
      <c r="B105" s="279"/>
      <c r="C105" s="268" t="s">
        <v>567</v>
      </c>
      <c r="D105" s="268"/>
      <c r="E105" s="268"/>
      <c r="F105" s="289" t="s">
        <v>564</v>
      </c>
      <c r="G105" s="268"/>
      <c r="H105" s="268" t="s">
        <v>603</v>
      </c>
      <c r="I105" s="268" t="s">
        <v>566</v>
      </c>
      <c r="J105" s="268">
        <v>120</v>
      </c>
      <c r="K105" s="281"/>
    </row>
    <row r="106" spans="2:11" ht="15" customHeight="1">
      <c r="B106" s="290"/>
      <c r="C106" s="268" t="s">
        <v>569</v>
      </c>
      <c r="D106" s="268"/>
      <c r="E106" s="268"/>
      <c r="F106" s="289" t="s">
        <v>570</v>
      </c>
      <c r="G106" s="268"/>
      <c r="H106" s="268" t="s">
        <v>603</v>
      </c>
      <c r="I106" s="268" t="s">
        <v>566</v>
      </c>
      <c r="J106" s="268">
        <v>50</v>
      </c>
      <c r="K106" s="281"/>
    </row>
    <row r="107" spans="2:11" ht="15" customHeight="1">
      <c r="B107" s="290"/>
      <c r="C107" s="268" t="s">
        <v>572</v>
      </c>
      <c r="D107" s="268"/>
      <c r="E107" s="268"/>
      <c r="F107" s="289" t="s">
        <v>564</v>
      </c>
      <c r="G107" s="268"/>
      <c r="H107" s="268" t="s">
        <v>603</v>
      </c>
      <c r="I107" s="268" t="s">
        <v>574</v>
      </c>
      <c r="J107" s="268"/>
      <c r="K107" s="281"/>
    </row>
    <row r="108" spans="2:11" ht="15" customHeight="1">
      <c r="B108" s="290"/>
      <c r="C108" s="268" t="s">
        <v>583</v>
      </c>
      <c r="D108" s="268"/>
      <c r="E108" s="268"/>
      <c r="F108" s="289" t="s">
        <v>570</v>
      </c>
      <c r="G108" s="268"/>
      <c r="H108" s="268" t="s">
        <v>603</v>
      </c>
      <c r="I108" s="268" t="s">
        <v>566</v>
      </c>
      <c r="J108" s="268">
        <v>50</v>
      </c>
      <c r="K108" s="281"/>
    </row>
    <row r="109" spans="2:11" ht="15" customHeight="1">
      <c r="B109" s="290"/>
      <c r="C109" s="268" t="s">
        <v>591</v>
      </c>
      <c r="D109" s="268"/>
      <c r="E109" s="268"/>
      <c r="F109" s="289" t="s">
        <v>570</v>
      </c>
      <c r="G109" s="268"/>
      <c r="H109" s="268" t="s">
        <v>603</v>
      </c>
      <c r="I109" s="268" t="s">
        <v>566</v>
      </c>
      <c r="J109" s="268">
        <v>50</v>
      </c>
      <c r="K109" s="281"/>
    </row>
    <row r="110" spans="2:11" ht="15" customHeight="1">
      <c r="B110" s="290"/>
      <c r="C110" s="268" t="s">
        <v>589</v>
      </c>
      <c r="D110" s="268"/>
      <c r="E110" s="268"/>
      <c r="F110" s="289" t="s">
        <v>570</v>
      </c>
      <c r="G110" s="268"/>
      <c r="H110" s="268" t="s">
        <v>603</v>
      </c>
      <c r="I110" s="268" t="s">
        <v>566</v>
      </c>
      <c r="J110" s="268">
        <v>50</v>
      </c>
      <c r="K110" s="281"/>
    </row>
    <row r="111" spans="2:11" ht="15" customHeight="1">
      <c r="B111" s="290"/>
      <c r="C111" s="268" t="s">
        <v>53</v>
      </c>
      <c r="D111" s="268"/>
      <c r="E111" s="268"/>
      <c r="F111" s="289" t="s">
        <v>564</v>
      </c>
      <c r="G111" s="268"/>
      <c r="H111" s="268" t="s">
        <v>604</v>
      </c>
      <c r="I111" s="268" t="s">
        <v>566</v>
      </c>
      <c r="J111" s="268">
        <v>20</v>
      </c>
      <c r="K111" s="281"/>
    </row>
    <row r="112" spans="2:11" ht="15" customHeight="1">
      <c r="B112" s="290"/>
      <c r="C112" s="268" t="s">
        <v>605</v>
      </c>
      <c r="D112" s="268"/>
      <c r="E112" s="268"/>
      <c r="F112" s="289" t="s">
        <v>564</v>
      </c>
      <c r="G112" s="268"/>
      <c r="H112" s="268" t="s">
        <v>606</v>
      </c>
      <c r="I112" s="268" t="s">
        <v>566</v>
      </c>
      <c r="J112" s="268">
        <v>120</v>
      </c>
      <c r="K112" s="281"/>
    </row>
    <row r="113" spans="2:11" ht="15" customHeight="1">
      <c r="B113" s="290"/>
      <c r="C113" s="268" t="s">
        <v>38</v>
      </c>
      <c r="D113" s="268"/>
      <c r="E113" s="268"/>
      <c r="F113" s="289" t="s">
        <v>564</v>
      </c>
      <c r="G113" s="268"/>
      <c r="H113" s="268" t="s">
        <v>607</v>
      </c>
      <c r="I113" s="268" t="s">
        <v>598</v>
      </c>
      <c r="J113" s="268"/>
      <c r="K113" s="281"/>
    </row>
    <row r="114" spans="2:11" ht="15" customHeight="1">
      <c r="B114" s="290"/>
      <c r="C114" s="268" t="s">
        <v>48</v>
      </c>
      <c r="D114" s="268"/>
      <c r="E114" s="268"/>
      <c r="F114" s="289" t="s">
        <v>564</v>
      </c>
      <c r="G114" s="268"/>
      <c r="H114" s="268" t="s">
        <v>608</v>
      </c>
      <c r="I114" s="268" t="s">
        <v>598</v>
      </c>
      <c r="J114" s="268"/>
      <c r="K114" s="281"/>
    </row>
    <row r="115" spans="2:11" ht="15" customHeight="1">
      <c r="B115" s="290"/>
      <c r="C115" s="268" t="s">
        <v>57</v>
      </c>
      <c r="D115" s="268"/>
      <c r="E115" s="268"/>
      <c r="F115" s="289" t="s">
        <v>564</v>
      </c>
      <c r="G115" s="268"/>
      <c r="H115" s="268" t="s">
        <v>609</v>
      </c>
      <c r="I115" s="268" t="s">
        <v>610</v>
      </c>
      <c r="J115" s="268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5"/>
      <c r="D117" s="265"/>
      <c r="E117" s="265"/>
      <c r="F117" s="301"/>
      <c r="G117" s="265"/>
      <c r="H117" s="265"/>
      <c r="I117" s="265"/>
      <c r="J117" s="265"/>
      <c r="K117" s="300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256" t="s">
        <v>611</v>
      </c>
      <c r="D120" s="256"/>
      <c r="E120" s="256"/>
      <c r="F120" s="256"/>
      <c r="G120" s="256"/>
      <c r="H120" s="256"/>
      <c r="I120" s="256"/>
      <c r="J120" s="256"/>
      <c r="K120" s="306"/>
    </row>
    <row r="121" spans="2:11" ht="17.25" customHeight="1">
      <c r="B121" s="307"/>
      <c r="C121" s="282" t="s">
        <v>558</v>
      </c>
      <c r="D121" s="282"/>
      <c r="E121" s="282"/>
      <c r="F121" s="282" t="s">
        <v>559</v>
      </c>
      <c r="G121" s="283"/>
      <c r="H121" s="282" t="s">
        <v>103</v>
      </c>
      <c r="I121" s="282" t="s">
        <v>57</v>
      </c>
      <c r="J121" s="282" t="s">
        <v>560</v>
      </c>
      <c r="K121" s="308"/>
    </row>
    <row r="122" spans="2:11" ht="17.25" customHeight="1">
      <c r="B122" s="307"/>
      <c r="C122" s="284" t="s">
        <v>561</v>
      </c>
      <c r="D122" s="284"/>
      <c r="E122" s="284"/>
      <c r="F122" s="285" t="s">
        <v>562</v>
      </c>
      <c r="G122" s="286"/>
      <c r="H122" s="284"/>
      <c r="I122" s="284"/>
      <c r="J122" s="284" t="s">
        <v>563</v>
      </c>
      <c r="K122" s="308"/>
    </row>
    <row r="123" spans="2:11" ht="5.25" customHeight="1">
      <c r="B123" s="309"/>
      <c r="C123" s="287"/>
      <c r="D123" s="287"/>
      <c r="E123" s="287"/>
      <c r="F123" s="287"/>
      <c r="G123" s="268"/>
      <c r="H123" s="287"/>
      <c r="I123" s="287"/>
      <c r="J123" s="287"/>
      <c r="K123" s="310"/>
    </row>
    <row r="124" spans="2:11" ht="15" customHeight="1">
      <c r="B124" s="309"/>
      <c r="C124" s="268" t="s">
        <v>567</v>
      </c>
      <c r="D124" s="287"/>
      <c r="E124" s="287"/>
      <c r="F124" s="289" t="s">
        <v>564</v>
      </c>
      <c r="G124" s="268"/>
      <c r="H124" s="268" t="s">
        <v>603</v>
      </c>
      <c r="I124" s="268" t="s">
        <v>566</v>
      </c>
      <c r="J124" s="268">
        <v>120</v>
      </c>
      <c r="K124" s="311"/>
    </row>
    <row r="125" spans="2:11" ht="15" customHeight="1">
      <c r="B125" s="309"/>
      <c r="C125" s="268" t="s">
        <v>612</v>
      </c>
      <c r="D125" s="268"/>
      <c r="E125" s="268"/>
      <c r="F125" s="289" t="s">
        <v>564</v>
      </c>
      <c r="G125" s="268"/>
      <c r="H125" s="268" t="s">
        <v>613</v>
      </c>
      <c r="I125" s="268" t="s">
        <v>566</v>
      </c>
      <c r="J125" s="268" t="s">
        <v>614</v>
      </c>
      <c r="K125" s="311"/>
    </row>
    <row r="126" spans="2:11" ht="15" customHeight="1">
      <c r="B126" s="309"/>
      <c r="C126" s="268" t="s">
        <v>81</v>
      </c>
      <c r="D126" s="268"/>
      <c r="E126" s="268"/>
      <c r="F126" s="289" t="s">
        <v>564</v>
      </c>
      <c r="G126" s="268"/>
      <c r="H126" s="268" t="s">
        <v>615</v>
      </c>
      <c r="I126" s="268" t="s">
        <v>566</v>
      </c>
      <c r="J126" s="268" t="s">
        <v>614</v>
      </c>
      <c r="K126" s="311"/>
    </row>
    <row r="127" spans="2:11" ht="15" customHeight="1">
      <c r="B127" s="309"/>
      <c r="C127" s="268" t="s">
        <v>575</v>
      </c>
      <c r="D127" s="268"/>
      <c r="E127" s="268"/>
      <c r="F127" s="289" t="s">
        <v>570</v>
      </c>
      <c r="G127" s="268"/>
      <c r="H127" s="268" t="s">
        <v>576</v>
      </c>
      <c r="I127" s="268" t="s">
        <v>566</v>
      </c>
      <c r="J127" s="268">
        <v>15</v>
      </c>
      <c r="K127" s="311"/>
    </row>
    <row r="128" spans="2:11" ht="15" customHeight="1">
      <c r="B128" s="309"/>
      <c r="C128" s="291" t="s">
        <v>577</v>
      </c>
      <c r="D128" s="291"/>
      <c r="E128" s="291"/>
      <c r="F128" s="292" t="s">
        <v>570</v>
      </c>
      <c r="G128" s="291"/>
      <c r="H128" s="291" t="s">
        <v>578</v>
      </c>
      <c r="I128" s="291" t="s">
        <v>566</v>
      </c>
      <c r="J128" s="291">
        <v>15</v>
      </c>
      <c r="K128" s="311"/>
    </row>
    <row r="129" spans="2:11" ht="15" customHeight="1">
      <c r="B129" s="309"/>
      <c r="C129" s="291" t="s">
        <v>579</v>
      </c>
      <c r="D129" s="291"/>
      <c r="E129" s="291"/>
      <c r="F129" s="292" t="s">
        <v>570</v>
      </c>
      <c r="G129" s="291"/>
      <c r="H129" s="291" t="s">
        <v>580</v>
      </c>
      <c r="I129" s="291" t="s">
        <v>566</v>
      </c>
      <c r="J129" s="291">
        <v>20</v>
      </c>
      <c r="K129" s="311"/>
    </row>
    <row r="130" spans="2:11" ht="15" customHeight="1">
      <c r="B130" s="309"/>
      <c r="C130" s="291" t="s">
        <v>581</v>
      </c>
      <c r="D130" s="291"/>
      <c r="E130" s="291"/>
      <c r="F130" s="292" t="s">
        <v>570</v>
      </c>
      <c r="G130" s="291"/>
      <c r="H130" s="291" t="s">
        <v>582</v>
      </c>
      <c r="I130" s="291" t="s">
        <v>566</v>
      </c>
      <c r="J130" s="291">
        <v>20</v>
      </c>
      <c r="K130" s="311"/>
    </row>
    <row r="131" spans="2:11" ht="15" customHeight="1">
      <c r="B131" s="309"/>
      <c r="C131" s="268" t="s">
        <v>569</v>
      </c>
      <c r="D131" s="268"/>
      <c r="E131" s="268"/>
      <c r="F131" s="289" t="s">
        <v>570</v>
      </c>
      <c r="G131" s="268"/>
      <c r="H131" s="268" t="s">
        <v>603</v>
      </c>
      <c r="I131" s="268" t="s">
        <v>566</v>
      </c>
      <c r="J131" s="268">
        <v>50</v>
      </c>
      <c r="K131" s="311"/>
    </row>
    <row r="132" spans="2:11" ht="15" customHeight="1">
      <c r="B132" s="309"/>
      <c r="C132" s="268" t="s">
        <v>583</v>
      </c>
      <c r="D132" s="268"/>
      <c r="E132" s="268"/>
      <c r="F132" s="289" t="s">
        <v>570</v>
      </c>
      <c r="G132" s="268"/>
      <c r="H132" s="268" t="s">
        <v>603</v>
      </c>
      <c r="I132" s="268" t="s">
        <v>566</v>
      </c>
      <c r="J132" s="268">
        <v>50</v>
      </c>
      <c r="K132" s="311"/>
    </row>
    <row r="133" spans="2:11" ht="15" customHeight="1">
      <c r="B133" s="309"/>
      <c r="C133" s="268" t="s">
        <v>589</v>
      </c>
      <c r="D133" s="268"/>
      <c r="E133" s="268"/>
      <c r="F133" s="289" t="s">
        <v>570</v>
      </c>
      <c r="G133" s="268"/>
      <c r="H133" s="268" t="s">
        <v>603</v>
      </c>
      <c r="I133" s="268" t="s">
        <v>566</v>
      </c>
      <c r="J133" s="268">
        <v>50</v>
      </c>
      <c r="K133" s="311"/>
    </row>
    <row r="134" spans="2:11" ht="15" customHeight="1">
      <c r="B134" s="309"/>
      <c r="C134" s="268" t="s">
        <v>591</v>
      </c>
      <c r="D134" s="268"/>
      <c r="E134" s="268"/>
      <c r="F134" s="289" t="s">
        <v>570</v>
      </c>
      <c r="G134" s="268"/>
      <c r="H134" s="268" t="s">
        <v>603</v>
      </c>
      <c r="I134" s="268" t="s">
        <v>566</v>
      </c>
      <c r="J134" s="268">
        <v>50</v>
      </c>
      <c r="K134" s="311"/>
    </row>
    <row r="135" spans="2:11" ht="15" customHeight="1">
      <c r="B135" s="309"/>
      <c r="C135" s="268" t="s">
        <v>109</v>
      </c>
      <c r="D135" s="268"/>
      <c r="E135" s="268"/>
      <c r="F135" s="289" t="s">
        <v>570</v>
      </c>
      <c r="G135" s="268"/>
      <c r="H135" s="268" t="s">
        <v>616</v>
      </c>
      <c r="I135" s="268" t="s">
        <v>566</v>
      </c>
      <c r="J135" s="268">
        <v>255</v>
      </c>
      <c r="K135" s="311"/>
    </row>
    <row r="136" spans="2:11" ht="15" customHeight="1">
      <c r="B136" s="309"/>
      <c r="C136" s="268" t="s">
        <v>593</v>
      </c>
      <c r="D136" s="268"/>
      <c r="E136" s="268"/>
      <c r="F136" s="289" t="s">
        <v>564</v>
      </c>
      <c r="G136" s="268"/>
      <c r="H136" s="268" t="s">
        <v>617</v>
      </c>
      <c r="I136" s="268" t="s">
        <v>595</v>
      </c>
      <c r="J136" s="268"/>
      <c r="K136" s="311"/>
    </row>
    <row r="137" spans="2:11" ht="15" customHeight="1">
      <c r="B137" s="309"/>
      <c r="C137" s="268" t="s">
        <v>596</v>
      </c>
      <c r="D137" s="268"/>
      <c r="E137" s="268"/>
      <c r="F137" s="289" t="s">
        <v>564</v>
      </c>
      <c r="G137" s="268"/>
      <c r="H137" s="268" t="s">
        <v>618</v>
      </c>
      <c r="I137" s="268" t="s">
        <v>598</v>
      </c>
      <c r="J137" s="268"/>
      <c r="K137" s="311"/>
    </row>
    <row r="138" spans="2:11" ht="15" customHeight="1">
      <c r="B138" s="309"/>
      <c r="C138" s="268" t="s">
        <v>599</v>
      </c>
      <c r="D138" s="268"/>
      <c r="E138" s="268"/>
      <c r="F138" s="289" t="s">
        <v>564</v>
      </c>
      <c r="G138" s="268"/>
      <c r="H138" s="268" t="s">
        <v>599</v>
      </c>
      <c r="I138" s="268" t="s">
        <v>598</v>
      </c>
      <c r="J138" s="268"/>
      <c r="K138" s="311"/>
    </row>
    <row r="139" spans="2:11" ht="15" customHeight="1">
      <c r="B139" s="309"/>
      <c r="C139" s="268" t="s">
        <v>38</v>
      </c>
      <c r="D139" s="268"/>
      <c r="E139" s="268"/>
      <c r="F139" s="289" t="s">
        <v>564</v>
      </c>
      <c r="G139" s="268"/>
      <c r="H139" s="268" t="s">
        <v>619</v>
      </c>
      <c r="I139" s="268" t="s">
        <v>598</v>
      </c>
      <c r="J139" s="268"/>
      <c r="K139" s="311"/>
    </row>
    <row r="140" spans="2:11" ht="15" customHeight="1">
      <c r="B140" s="309"/>
      <c r="C140" s="268" t="s">
        <v>620</v>
      </c>
      <c r="D140" s="268"/>
      <c r="E140" s="268"/>
      <c r="F140" s="289" t="s">
        <v>564</v>
      </c>
      <c r="G140" s="268"/>
      <c r="H140" s="268" t="s">
        <v>621</v>
      </c>
      <c r="I140" s="268" t="s">
        <v>598</v>
      </c>
      <c r="J140" s="268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5"/>
      <c r="C142" s="265"/>
      <c r="D142" s="265"/>
      <c r="E142" s="265"/>
      <c r="F142" s="301"/>
      <c r="G142" s="265"/>
      <c r="H142" s="265"/>
      <c r="I142" s="265"/>
      <c r="J142" s="265"/>
      <c r="K142" s="265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280" t="s">
        <v>622</v>
      </c>
      <c r="D145" s="280"/>
      <c r="E145" s="280"/>
      <c r="F145" s="280"/>
      <c r="G145" s="280"/>
      <c r="H145" s="280"/>
      <c r="I145" s="280"/>
      <c r="J145" s="280"/>
      <c r="K145" s="281"/>
    </row>
    <row r="146" spans="2:11" ht="17.25" customHeight="1">
      <c r="B146" s="279"/>
      <c r="C146" s="282" t="s">
        <v>558</v>
      </c>
      <c r="D146" s="282"/>
      <c r="E146" s="282"/>
      <c r="F146" s="282" t="s">
        <v>559</v>
      </c>
      <c r="G146" s="283"/>
      <c r="H146" s="282" t="s">
        <v>103</v>
      </c>
      <c r="I146" s="282" t="s">
        <v>57</v>
      </c>
      <c r="J146" s="282" t="s">
        <v>560</v>
      </c>
      <c r="K146" s="281"/>
    </row>
    <row r="147" spans="2:11" ht="17.25" customHeight="1">
      <c r="B147" s="279"/>
      <c r="C147" s="284" t="s">
        <v>561</v>
      </c>
      <c r="D147" s="284"/>
      <c r="E147" s="284"/>
      <c r="F147" s="285" t="s">
        <v>562</v>
      </c>
      <c r="G147" s="286"/>
      <c r="H147" s="284"/>
      <c r="I147" s="284"/>
      <c r="J147" s="284" t="s">
        <v>563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567</v>
      </c>
      <c r="D149" s="268"/>
      <c r="E149" s="268"/>
      <c r="F149" s="316" t="s">
        <v>564</v>
      </c>
      <c r="G149" s="268"/>
      <c r="H149" s="315" t="s">
        <v>603</v>
      </c>
      <c r="I149" s="315" t="s">
        <v>566</v>
      </c>
      <c r="J149" s="315">
        <v>120</v>
      </c>
      <c r="K149" s="311"/>
    </row>
    <row r="150" spans="2:11" ht="15" customHeight="1">
      <c r="B150" s="290"/>
      <c r="C150" s="315" t="s">
        <v>612</v>
      </c>
      <c r="D150" s="268"/>
      <c r="E150" s="268"/>
      <c r="F150" s="316" t="s">
        <v>564</v>
      </c>
      <c r="G150" s="268"/>
      <c r="H150" s="315" t="s">
        <v>623</v>
      </c>
      <c r="I150" s="315" t="s">
        <v>566</v>
      </c>
      <c r="J150" s="315" t="s">
        <v>614</v>
      </c>
      <c r="K150" s="311"/>
    </row>
    <row r="151" spans="2:11" ht="15" customHeight="1">
      <c r="B151" s="290"/>
      <c r="C151" s="315" t="s">
        <v>81</v>
      </c>
      <c r="D151" s="268"/>
      <c r="E151" s="268"/>
      <c r="F151" s="316" t="s">
        <v>564</v>
      </c>
      <c r="G151" s="268"/>
      <c r="H151" s="315" t="s">
        <v>624</v>
      </c>
      <c r="I151" s="315" t="s">
        <v>566</v>
      </c>
      <c r="J151" s="315" t="s">
        <v>614</v>
      </c>
      <c r="K151" s="311"/>
    </row>
    <row r="152" spans="2:11" ht="15" customHeight="1">
      <c r="B152" s="290"/>
      <c r="C152" s="315" t="s">
        <v>569</v>
      </c>
      <c r="D152" s="268"/>
      <c r="E152" s="268"/>
      <c r="F152" s="316" t="s">
        <v>570</v>
      </c>
      <c r="G152" s="268"/>
      <c r="H152" s="315" t="s">
        <v>603</v>
      </c>
      <c r="I152" s="315" t="s">
        <v>566</v>
      </c>
      <c r="J152" s="315">
        <v>50</v>
      </c>
      <c r="K152" s="311"/>
    </row>
    <row r="153" spans="2:11" ht="15" customHeight="1">
      <c r="B153" s="290"/>
      <c r="C153" s="315" t="s">
        <v>572</v>
      </c>
      <c r="D153" s="268"/>
      <c r="E153" s="268"/>
      <c r="F153" s="316" t="s">
        <v>564</v>
      </c>
      <c r="G153" s="268"/>
      <c r="H153" s="315" t="s">
        <v>603</v>
      </c>
      <c r="I153" s="315" t="s">
        <v>574</v>
      </c>
      <c r="J153" s="315"/>
      <c r="K153" s="311"/>
    </row>
    <row r="154" spans="2:11" ht="15" customHeight="1">
      <c r="B154" s="290"/>
      <c r="C154" s="315" t="s">
        <v>583</v>
      </c>
      <c r="D154" s="268"/>
      <c r="E154" s="268"/>
      <c r="F154" s="316" t="s">
        <v>570</v>
      </c>
      <c r="G154" s="268"/>
      <c r="H154" s="315" t="s">
        <v>603</v>
      </c>
      <c r="I154" s="315" t="s">
        <v>566</v>
      </c>
      <c r="J154" s="315">
        <v>50</v>
      </c>
      <c r="K154" s="311"/>
    </row>
    <row r="155" spans="2:11" ht="15" customHeight="1">
      <c r="B155" s="290"/>
      <c r="C155" s="315" t="s">
        <v>591</v>
      </c>
      <c r="D155" s="268"/>
      <c r="E155" s="268"/>
      <c r="F155" s="316" t="s">
        <v>570</v>
      </c>
      <c r="G155" s="268"/>
      <c r="H155" s="315" t="s">
        <v>603</v>
      </c>
      <c r="I155" s="315" t="s">
        <v>566</v>
      </c>
      <c r="J155" s="315">
        <v>50</v>
      </c>
      <c r="K155" s="311"/>
    </row>
    <row r="156" spans="2:11" ht="15" customHeight="1">
      <c r="B156" s="290"/>
      <c r="C156" s="315" t="s">
        <v>589</v>
      </c>
      <c r="D156" s="268"/>
      <c r="E156" s="268"/>
      <c r="F156" s="316" t="s">
        <v>570</v>
      </c>
      <c r="G156" s="268"/>
      <c r="H156" s="315" t="s">
        <v>603</v>
      </c>
      <c r="I156" s="315" t="s">
        <v>566</v>
      </c>
      <c r="J156" s="315">
        <v>50</v>
      </c>
      <c r="K156" s="311"/>
    </row>
    <row r="157" spans="2:11" ht="15" customHeight="1">
      <c r="B157" s="290"/>
      <c r="C157" s="315" t="s">
        <v>90</v>
      </c>
      <c r="D157" s="268"/>
      <c r="E157" s="268"/>
      <c r="F157" s="316" t="s">
        <v>564</v>
      </c>
      <c r="G157" s="268"/>
      <c r="H157" s="315" t="s">
        <v>625</v>
      </c>
      <c r="I157" s="315" t="s">
        <v>566</v>
      </c>
      <c r="J157" s="315" t="s">
        <v>626</v>
      </c>
      <c r="K157" s="311"/>
    </row>
    <row r="158" spans="2:11" ht="15" customHeight="1">
      <c r="B158" s="290"/>
      <c r="C158" s="315" t="s">
        <v>627</v>
      </c>
      <c r="D158" s="268"/>
      <c r="E158" s="268"/>
      <c r="F158" s="316" t="s">
        <v>564</v>
      </c>
      <c r="G158" s="268"/>
      <c r="H158" s="315" t="s">
        <v>628</v>
      </c>
      <c r="I158" s="315" t="s">
        <v>598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5"/>
      <c r="C160" s="268"/>
      <c r="D160" s="268"/>
      <c r="E160" s="268"/>
      <c r="F160" s="289"/>
      <c r="G160" s="268"/>
      <c r="H160" s="268"/>
      <c r="I160" s="268"/>
      <c r="J160" s="268"/>
      <c r="K160" s="265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2"/>
      <c r="C162" s="253"/>
      <c r="D162" s="253"/>
      <c r="E162" s="253"/>
      <c r="F162" s="253"/>
      <c r="G162" s="253"/>
      <c r="H162" s="253"/>
      <c r="I162" s="253"/>
      <c r="J162" s="253"/>
      <c r="K162" s="254"/>
    </row>
    <row r="163" spans="2:11" ht="45" customHeight="1">
      <c r="B163" s="255"/>
      <c r="C163" s="256" t="s">
        <v>76</v>
      </c>
      <c r="D163" s="256"/>
      <c r="E163" s="256"/>
      <c r="F163" s="256"/>
      <c r="G163" s="256"/>
      <c r="H163" s="256"/>
      <c r="I163" s="256"/>
      <c r="J163" s="256"/>
      <c r="K163" s="257"/>
    </row>
    <row r="164" spans="2:11" ht="17.25" customHeight="1">
      <c r="B164" s="255"/>
      <c r="C164" s="282" t="s">
        <v>558</v>
      </c>
      <c r="D164" s="282"/>
      <c r="E164" s="282"/>
      <c r="F164" s="282" t="s">
        <v>559</v>
      </c>
      <c r="G164" s="319"/>
      <c r="H164" s="320" t="s">
        <v>103</v>
      </c>
      <c r="I164" s="320" t="s">
        <v>57</v>
      </c>
      <c r="J164" s="282" t="s">
        <v>560</v>
      </c>
      <c r="K164" s="257"/>
    </row>
    <row r="165" spans="2:11" ht="17.25" customHeight="1">
      <c r="B165" s="259"/>
      <c r="C165" s="284" t="s">
        <v>561</v>
      </c>
      <c r="D165" s="284"/>
      <c r="E165" s="284"/>
      <c r="F165" s="285" t="s">
        <v>562</v>
      </c>
      <c r="G165" s="321"/>
      <c r="H165" s="322"/>
      <c r="I165" s="322"/>
      <c r="J165" s="284" t="s">
        <v>563</v>
      </c>
      <c r="K165" s="261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68" t="s">
        <v>567</v>
      </c>
      <c r="D167" s="268"/>
      <c r="E167" s="268"/>
      <c r="F167" s="289" t="s">
        <v>564</v>
      </c>
      <c r="G167" s="268"/>
      <c r="H167" s="268" t="s">
        <v>603</v>
      </c>
      <c r="I167" s="268" t="s">
        <v>566</v>
      </c>
      <c r="J167" s="268">
        <v>120</v>
      </c>
      <c r="K167" s="311"/>
    </row>
    <row r="168" spans="2:11" ht="15" customHeight="1">
      <c r="B168" s="290"/>
      <c r="C168" s="268" t="s">
        <v>612</v>
      </c>
      <c r="D168" s="268"/>
      <c r="E168" s="268"/>
      <c r="F168" s="289" t="s">
        <v>564</v>
      </c>
      <c r="G168" s="268"/>
      <c r="H168" s="268" t="s">
        <v>613</v>
      </c>
      <c r="I168" s="268" t="s">
        <v>566</v>
      </c>
      <c r="J168" s="268" t="s">
        <v>614</v>
      </c>
      <c r="K168" s="311"/>
    </row>
    <row r="169" spans="2:11" ht="15" customHeight="1">
      <c r="B169" s="290"/>
      <c r="C169" s="268" t="s">
        <v>81</v>
      </c>
      <c r="D169" s="268"/>
      <c r="E169" s="268"/>
      <c r="F169" s="289" t="s">
        <v>564</v>
      </c>
      <c r="G169" s="268"/>
      <c r="H169" s="268" t="s">
        <v>629</v>
      </c>
      <c r="I169" s="268" t="s">
        <v>566</v>
      </c>
      <c r="J169" s="268" t="s">
        <v>614</v>
      </c>
      <c r="K169" s="311"/>
    </row>
    <row r="170" spans="2:11" ht="15" customHeight="1">
      <c r="B170" s="290"/>
      <c r="C170" s="268" t="s">
        <v>569</v>
      </c>
      <c r="D170" s="268"/>
      <c r="E170" s="268"/>
      <c r="F170" s="289" t="s">
        <v>570</v>
      </c>
      <c r="G170" s="268"/>
      <c r="H170" s="268" t="s">
        <v>629</v>
      </c>
      <c r="I170" s="268" t="s">
        <v>566</v>
      </c>
      <c r="J170" s="268">
        <v>50</v>
      </c>
      <c r="K170" s="311"/>
    </row>
    <row r="171" spans="2:11" ht="15" customHeight="1">
      <c r="B171" s="290"/>
      <c r="C171" s="268" t="s">
        <v>572</v>
      </c>
      <c r="D171" s="268"/>
      <c r="E171" s="268"/>
      <c r="F171" s="289" t="s">
        <v>564</v>
      </c>
      <c r="G171" s="268"/>
      <c r="H171" s="268" t="s">
        <v>629</v>
      </c>
      <c r="I171" s="268" t="s">
        <v>574</v>
      </c>
      <c r="J171" s="268"/>
      <c r="K171" s="311"/>
    </row>
    <row r="172" spans="2:11" ht="15" customHeight="1">
      <c r="B172" s="290"/>
      <c r="C172" s="268" t="s">
        <v>583</v>
      </c>
      <c r="D172" s="268"/>
      <c r="E172" s="268"/>
      <c r="F172" s="289" t="s">
        <v>570</v>
      </c>
      <c r="G172" s="268"/>
      <c r="H172" s="268" t="s">
        <v>629</v>
      </c>
      <c r="I172" s="268" t="s">
        <v>566</v>
      </c>
      <c r="J172" s="268">
        <v>50</v>
      </c>
      <c r="K172" s="311"/>
    </row>
    <row r="173" spans="2:11" ht="15" customHeight="1">
      <c r="B173" s="290"/>
      <c r="C173" s="268" t="s">
        <v>591</v>
      </c>
      <c r="D173" s="268"/>
      <c r="E173" s="268"/>
      <c r="F173" s="289" t="s">
        <v>570</v>
      </c>
      <c r="G173" s="268"/>
      <c r="H173" s="268" t="s">
        <v>629</v>
      </c>
      <c r="I173" s="268" t="s">
        <v>566</v>
      </c>
      <c r="J173" s="268">
        <v>50</v>
      </c>
      <c r="K173" s="311"/>
    </row>
    <row r="174" spans="2:11" ht="15" customHeight="1">
      <c r="B174" s="290"/>
      <c r="C174" s="268" t="s">
        <v>589</v>
      </c>
      <c r="D174" s="268"/>
      <c r="E174" s="268"/>
      <c r="F174" s="289" t="s">
        <v>570</v>
      </c>
      <c r="G174" s="268"/>
      <c r="H174" s="268" t="s">
        <v>629</v>
      </c>
      <c r="I174" s="268" t="s">
        <v>566</v>
      </c>
      <c r="J174" s="268">
        <v>50</v>
      </c>
      <c r="K174" s="311"/>
    </row>
    <row r="175" spans="2:11" ht="15" customHeight="1">
      <c r="B175" s="290"/>
      <c r="C175" s="268" t="s">
        <v>102</v>
      </c>
      <c r="D175" s="268"/>
      <c r="E175" s="268"/>
      <c r="F175" s="289" t="s">
        <v>564</v>
      </c>
      <c r="G175" s="268"/>
      <c r="H175" s="268" t="s">
        <v>630</v>
      </c>
      <c r="I175" s="268" t="s">
        <v>631</v>
      </c>
      <c r="J175" s="268"/>
      <c r="K175" s="311"/>
    </row>
    <row r="176" spans="2:11" ht="15" customHeight="1">
      <c r="B176" s="290"/>
      <c r="C176" s="268" t="s">
        <v>57</v>
      </c>
      <c r="D176" s="268"/>
      <c r="E176" s="268"/>
      <c r="F176" s="289" t="s">
        <v>564</v>
      </c>
      <c r="G176" s="268"/>
      <c r="H176" s="268" t="s">
        <v>632</v>
      </c>
      <c r="I176" s="268" t="s">
        <v>633</v>
      </c>
      <c r="J176" s="268">
        <v>1</v>
      </c>
      <c r="K176" s="311"/>
    </row>
    <row r="177" spans="2:11" ht="15" customHeight="1">
      <c r="B177" s="290"/>
      <c r="C177" s="268" t="s">
        <v>53</v>
      </c>
      <c r="D177" s="268"/>
      <c r="E177" s="268"/>
      <c r="F177" s="289" t="s">
        <v>564</v>
      </c>
      <c r="G177" s="268"/>
      <c r="H177" s="268" t="s">
        <v>634</v>
      </c>
      <c r="I177" s="268" t="s">
        <v>566</v>
      </c>
      <c r="J177" s="268">
        <v>20</v>
      </c>
      <c r="K177" s="311"/>
    </row>
    <row r="178" spans="2:11" ht="15" customHeight="1">
      <c r="B178" s="290"/>
      <c r="C178" s="268" t="s">
        <v>103</v>
      </c>
      <c r="D178" s="268"/>
      <c r="E178" s="268"/>
      <c r="F178" s="289" t="s">
        <v>564</v>
      </c>
      <c r="G178" s="268"/>
      <c r="H178" s="268" t="s">
        <v>635</v>
      </c>
      <c r="I178" s="268" t="s">
        <v>566</v>
      </c>
      <c r="J178" s="268">
        <v>255</v>
      </c>
      <c r="K178" s="311"/>
    </row>
    <row r="179" spans="2:11" ht="15" customHeight="1">
      <c r="B179" s="290"/>
      <c r="C179" s="268" t="s">
        <v>104</v>
      </c>
      <c r="D179" s="268"/>
      <c r="E179" s="268"/>
      <c r="F179" s="289" t="s">
        <v>564</v>
      </c>
      <c r="G179" s="268"/>
      <c r="H179" s="268" t="s">
        <v>529</v>
      </c>
      <c r="I179" s="268" t="s">
        <v>566</v>
      </c>
      <c r="J179" s="268">
        <v>10</v>
      </c>
      <c r="K179" s="311"/>
    </row>
    <row r="180" spans="2:11" ht="15" customHeight="1">
      <c r="B180" s="290"/>
      <c r="C180" s="268" t="s">
        <v>105</v>
      </c>
      <c r="D180" s="268"/>
      <c r="E180" s="268"/>
      <c r="F180" s="289" t="s">
        <v>564</v>
      </c>
      <c r="G180" s="268"/>
      <c r="H180" s="268" t="s">
        <v>636</v>
      </c>
      <c r="I180" s="268" t="s">
        <v>598</v>
      </c>
      <c r="J180" s="268"/>
      <c r="K180" s="311"/>
    </row>
    <row r="181" spans="2:11" ht="15" customHeight="1">
      <c r="B181" s="290"/>
      <c r="C181" s="268" t="s">
        <v>637</v>
      </c>
      <c r="D181" s="268"/>
      <c r="E181" s="268"/>
      <c r="F181" s="289" t="s">
        <v>564</v>
      </c>
      <c r="G181" s="268"/>
      <c r="H181" s="268" t="s">
        <v>638</v>
      </c>
      <c r="I181" s="268" t="s">
        <v>598</v>
      </c>
      <c r="J181" s="268"/>
      <c r="K181" s="311"/>
    </row>
    <row r="182" spans="2:11" ht="15" customHeight="1">
      <c r="B182" s="290"/>
      <c r="C182" s="268" t="s">
        <v>627</v>
      </c>
      <c r="D182" s="268"/>
      <c r="E182" s="268"/>
      <c r="F182" s="289" t="s">
        <v>564</v>
      </c>
      <c r="G182" s="268"/>
      <c r="H182" s="268" t="s">
        <v>639</v>
      </c>
      <c r="I182" s="268" t="s">
        <v>598</v>
      </c>
      <c r="J182" s="268"/>
      <c r="K182" s="311"/>
    </row>
    <row r="183" spans="2:11" ht="15" customHeight="1">
      <c r="B183" s="290"/>
      <c r="C183" s="268" t="s">
        <v>108</v>
      </c>
      <c r="D183" s="268"/>
      <c r="E183" s="268"/>
      <c r="F183" s="289" t="s">
        <v>570</v>
      </c>
      <c r="G183" s="268"/>
      <c r="H183" s="268" t="s">
        <v>640</v>
      </c>
      <c r="I183" s="268" t="s">
        <v>566</v>
      </c>
      <c r="J183" s="268">
        <v>50</v>
      </c>
      <c r="K183" s="311"/>
    </row>
    <row r="184" spans="2:11" ht="15" customHeight="1">
      <c r="B184" s="290"/>
      <c r="C184" s="268" t="s">
        <v>641</v>
      </c>
      <c r="D184" s="268"/>
      <c r="E184" s="268"/>
      <c r="F184" s="289" t="s">
        <v>570</v>
      </c>
      <c r="G184" s="268"/>
      <c r="H184" s="268" t="s">
        <v>642</v>
      </c>
      <c r="I184" s="268" t="s">
        <v>643</v>
      </c>
      <c r="J184" s="268"/>
      <c r="K184" s="311"/>
    </row>
    <row r="185" spans="2:11" ht="15" customHeight="1">
      <c r="B185" s="290"/>
      <c r="C185" s="268" t="s">
        <v>644</v>
      </c>
      <c r="D185" s="268"/>
      <c r="E185" s="268"/>
      <c r="F185" s="289" t="s">
        <v>570</v>
      </c>
      <c r="G185" s="268"/>
      <c r="H185" s="268" t="s">
        <v>645</v>
      </c>
      <c r="I185" s="268" t="s">
        <v>643</v>
      </c>
      <c r="J185" s="268"/>
      <c r="K185" s="311"/>
    </row>
    <row r="186" spans="2:11" ht="15" customHeight="1">
      <c r="B186" s="290"/>
      <c r="C186" s="268" t="s">
        <v>646</v>
      </c>
      <c r="D186" s="268"/>
      <c r="E186" s="268"/>
      <c r="F186" s="289" t="s">
        <v>570</v>
      </c>
      <c r="G186" s="268"/>
      <c r="H186" s="268" t="s">
        <v>647</v>
      </c>
      <c r="I186" s="268" t="s">
        <v>643</v>
      </c>
      <c r="J186" s="268"/>
      <c r="K186" s="311"/>
    </row>
    <row r="187" spans="2:11" ht="15" customHeight="1">
      <c r="B187" s="290"/>
      <c r="C187" s="323" t="s">
        <v>648</v>
      </c>
      <c r="D187" s="268"/>
      <c r="E187" s="268"/>
      <c r="F187" s="289" t="s">
        <v>570</v>
      </c>
      <c r="G187" s="268"/>
      <c r="H187" s="268" t="s">
        <v>649</v>
      </c>
      <c r="I187" s="268" t="s">
        <v>650</v>
      </c>
      <c r="J187" s="324" t="s">
        <v>651</v>
      </c>
      <c r="K187" s="311"/>
    </row>
    <row r="188" spans="2:11" ht="15" customHeight="1">
      <c r="B188" s="317"/>
      <c r="C188" s="325"/>
      <c r="D188" s="299"/>
      <c r="E188" s="299"/>
      <c r="F188" s="299"/>
      <c r="G188" s="299"/>
      <c r="H188" s="299"/>
      <c r="I188" s="299"/>
      <c r="J188" s="299"/>
      <c r="K188" s="318"/>
    </row>
    <row r="189" spans="2:11" ht="18.75" customHeight="1">
      <c r="B189" s="326"/>
      <c r="C189" s="327"/>
      <c r="D189" s="327"/>
      <c r="E189" s="327"/>
      <c r="F189" s="328"/>
      <c r="G189" s="268"/>
      <c r="H189" s="268"/>
      <c r="I189" s="268"/>
      <c r="J189" s="268"/>
      <c r="K189" s="265"/>
    </row>
    <row r="190" spans="2:11" ht="18.75" customHeight="1">
      <c r="B190" s="265"/>
      <c r="C190" s="268"/>
      <c r="D190" s="268"/>
      <c r="E190" s="268"/>
      <c r="F190" s="289"/>
      <c r="G190" s="268"/>
      <c r="H190" s="268"/>
      <c r="I190" s="268"/>
      <c r="J190" s="268"/>
      <c r="K190" s="265"/>
    </row>
    <row r="191" spans="2:11" ht="18.75" customHeight="1">
      <c r="B191" s="275"/>
      <c r="C191" s="275"/>
      <c r="D191" s="275"/>
      <c r="E191" s="275"/>
      <c r="F191" s="275"/>
      <c r="G191" s="275"/>
      <c r="H191" s="275"/>
      <c r="I191" s="275"/>
      <c r="J191" s="275"/>
      <c r="K191" s="275"/>
    </row>
    <row r="192" spans="2:11" ht="13.5">
      <c r="B192" s="252"/>
      <c r="C192" s="253"/>
      <c r="D192" s="253"/>
      <c r="E192" s="253"/>
      <c r="F192" s="253"/>
      <c r="G192" s="253"/>
      <c r="H192" s="253"/>
      <c r="I192" s="253"/>
      <c r="J192" s="253"/>
      <c r="K192" s="254"/>
    </row>
    <row r="193" spans="2:11" ht="21">
      <c r="B193" s="255"/>
      <c r="C193" s="256" t="s">
        <v>652</v>
      </c>
      <c r="D193" s="256"/>
      <c r="E193" s="256"/>
      <c r="F193" s="256"/>
      <c r="G193" s="256"/>
      <c r="H193" s="256"/>
      <c r="I193" s="256"/>
      <c r="J193" s="256"/>
      <c r="K193" s="257"/>
    </row>
    <row r="194" spans="2:11" ht="25.5" customHeight="1">
      <c r="B194" s="255"/>
      <c r="C194" s="329" t="s">
        <v>653</v>
      </c>
      <c r="D194" s="329"/>
      <c r="E194" s="329"/>
      <c r="F194" s="329" t="s">
        <v>654</v>
      </c>
      <c r="G194" s="330"/>
      <c r="H194" s="331" t="s">
        <v>655</v>
      </c>
      <c r="I194" s="331"/>
      <c r="J194" s="331"/>
      <c r="K194" s="257"/>
    </row>
    <row r="195" spans="2:11" ht="5.25" customHeight="1">
      <c r="B195" s="290"/>
      <c r="C195" s="287"/>
      <c r="D195" s="287"/>
      <c r="E195" s="287"/>
      <c r="F195" s="287"/>
      <c r="G195" s="268"/>
      <c r="H195" s="287"/>
      <c r="I195" s="287"/>
      <c r="J195" s="287"/>
      <c r="K195" s="311"/>
    </row>
    <row r="196" spans="2:11" ht="15" customHeight="1">
      <c r="B196" s="290"/>
      <c r="C196" s="268" t="s">
        <v>656</v>
      </c>
      <c r="D196" s="268"/>
      <c r="E196" s="268"/>
      <c r="F196" s="289" t="s">
        <v>43</v>
      </c>
      <c r="G196" s="268"/>
      <c r="H196" s="332" t="s">
        <v>657</v>
      </c>
      <c r="I196" s="332"/>
      <c r="J196" s="332"/>
      <c r="K196" s="311"/>
    </row>
    <row r="197" spans="2:11" ht="15" customHeight="1">
      <c r="B197" s="290"/>
      <c r="C197" s="296"/>
      <c r="D197" s="268"/>
      <c r="E197" s="268"/>
      <c r="F197" s="289" t="s">
        <v>44</v>
      </c>
      <c r="G197" s="268"/>
      <c r="H197" s="332" t="s">
        <v>658</v>
      </c>
      <c r="I197" s="332"/>
      <c r="J197" s="332"/>
      <c r="K197" s="311"/>
    </row>
    <row r="198" spans="2:11" ht="15" customHeight="1">
      <c r="B198" s="290"/>
      <c r="C198" s="296"/>
      <c r="D198" s="268"/>
      <c r="E198" s="268"/>
      <c r="F198" s="289" t="s">
        <v>47</v>
      </c>
      <c r="G198" s="268"/>
      <c r="H198" s="332" t="s">
        <v>659</v>
      </c>
      <c r="I198" s="332"/>
      <c r="J198" s="332"/>
      <c r="K198" s="311"/>
    </row>
    <row r="199" spans="2:11" ht="15" customHeight="1">
      <c r="B199" s="290"/>
      <c r="C199" s="268"/>
      <c r="D199" s="268"/>
      <c r="E199" s="268"/>
      <c r="F199" s="289" t="s">
        <v>45</v>
      </c>
      <c r="G199" s="268"/>
      <c r="H199" s="332" t="s">
        <v>660</v>
      </c>
      <c r="I199" s="332"/>
      <c r="J199" s="332"/>
      <c r="K199" s="311"/>
    </row>
    <row r="200" spans="2:11" ht="15" customHeight="1">
      <c r="B200" s="290"/>
      <c r="C200" s="268"/>
      <c r="D200" s="268"/>
      <c r="E200" s="268"/>
      <c r="F200" s="289" t="s">
        <v>46</v>
      </c>
      <c r="G200" s="268"/>
      <c r="H200" s="332" t="s">
        <v>661</v>
      </c>
      <c r="I200" s="332"/>
      <c r="J200" s="332"/>
      <c r="K200" s="311"/>
    </row>
    <row r="201" spans="2:11" ht="15" customHeight="1">
      <c r="B201" s="290"/>
      <c r="C201" s="268"/>
      <c r="D201" s="268"/>
      <c r="E201" s="268"/>
      <c r="F201" s="289"/>
      <c r="G201" s="268"/>
      <c r="H201" s="268"/>
      <c r="I201" s="268"/>
      <c r="J201" s="268"/>
      <c r="K201" s="311"/>
    </row>
    <row r="202" spans="2:11" ht="15" customHeight="1">
      <c r="B202" s="290"/>
      <c r="C202" s="268" t="s">
        <v>610</v>
      </c>
      <c r="D202" s="268"/>
      <c r="E202" s="268"/>
      <c r="F202" s="289" t="s">
        <v>77</v>
      </c>
      <c r="G202" s="268"/>
      <c r="H202" s="332" t="s">
        <v>662</v>
      </c>
      <c r="I202" s="332"/>
      <c r="J202" s="332"/>
      <c r="K202" s="311"/>
    </row>
    <row r="203" spans="2:11" ht="15" customHeight="1">
      <c r="B203" s="290"/>
      <c r="C203" s="296"/>
      <c r="D203" s="268"/>
      <c r="E203" s="268"/>
      <c r="F203" s="289" t="s">
        <v>508</v>
      </c>
      <c r="G203" s="268"/>
      <c r="H203" s="332" t="s">
        <v>509</v>
      </c>
      <c r="I203" s="332"/>
      <c r="J203" s="332"/>
      <c r="K203" s="311"/>
    </row>
    <row r="204" spans="2:11" ht="15" customHeight="1">
      <c r="B204" s="290"/>
      <c r="C204" s="268"/>
      <c r="D204" s="268"/>
      <c r="E204" s="268"/>
      <c r="F204" s="289" t="s">
        <v>506</v>
      </c>
      <c r="G204" s="268"/>
      <c r="H204" s="332" t="s">
        <v>663</v>
      </c>
      <c r="I204" s="332"/>
      <c r="J204" s="332"/>
      <c r="K204" s="311"/>
    </row>
    <row r="205" spans="2:11" ht="15" customHeight="1">
      <c r="B205" s="333"/>
      <c r="C205" s="296"/>
      <c r="D205" s="296"/>
      <c r="E205" s="296"/>
      <c r="F205" s="289" t="s">
        <v>510</v>
      </c>
      <c r="G205" s="274"/>
      <c r="H205" s="334" t="s">
        <v>511</v>
      </c>
      <c r="I205" s="334"/>
      <c r="J205" s="334"/>
      <c r="K205" s="335"/>
    </row>
    <row r="206" spans="2:11" ht="15" customHeight="1">
      <c r="B206" s="333"/>
      <c r="C206" s="296"/>
      <c r="D206" s="296"/>
      <c r="E206" s="296"/>
      <c r="F206" s="289" t="s">
        <v>512</v>
      </c>
      <c r="G206" s="274"/>
      <c r="H206" s="334" t="s">
        <v>664</v>
      </c>
      <c r="I206" s="334"/>
      <c r="J206" s="334"/>
      <c r="K206" s="335"/>
    </row>
    <row r="207" spans="2:11" ht="15" customHeight="1">
      <c r="B207" s="333"/>
      <c r="C207" s="296"/>
      <c r="D207" s="296"/>
      <c r="E207" s="296"/>
      <c r="F207" s="336"/>
      <c r="G207" s="274"/>
      <c r="H207" s="337"/>
      <c r="I207" s="337"/>
      <c r="J207" s="337"/>
      <c r="K207" s="335"/>
    </row>
    <row r="208" spans="2:11" ht="15" customHeight="1">
      <c r="B208" s="333"/>
      <c r="C208" s="268" t="s">
        <v>633</v>
      </c>
      <c r="D208" s="296"/>
      <c r="E208" s="296"/>
      <c r="F208" s="289">
        <v>1</v>
      </c>
      <c r="G208" s="274"/>
      <c r="H208" s="334" t="s">
        <v>665</v>
      </c>
      <c r="I208" s="334"/>
      <c r="J208" s="334"/>
      <c r="K208" s="335"/>
    </row>
    <row r="209" spans="2:11" ht="15" customHeight="1">
      <c r="B209" s="333"/>
      <c r="C209" s="296"/>
      <c r="D209" s="296"/>
      <c r="E209" s="296"/>
      <c r="F209" s="289">
        <v>2</v>
      </c>
      <c r="G209" s="274"/>
      <c r="H209" s="334" t="s">
        <v>666</v>
      </c>
      <c r="I209" s="334"/>
      <c r="J209" s="334"/>
      <c r="K209" s="335"/>
    </row>
    <row r="210" spans="2:11" ht="15" customHeight="1">
      <c r="B210" s="333"/>
      <c r="C210" s="296"/>
      <c r="D210" s="296"/>
      <c r="E210" s="296"/>
      <c r="F210" s="289">
        <v>3</v>
      </c>
      <c r="G210" s="274"/>
      <c r="H210" s="334" t="s">
        <v>667</v>
      </c>
      <c r="I210" s="334"/>
      <c r="J210" s="334"/>
      <c r="K210" s="335"/>
    </row>
    <row r="211" spans="2:11" ht="15" customHeight="1">
      <c r="B211" s="333"/>
      <c r="C211" s="296"/>
      <c r="D211" s="296"/>
      <c r="E211" s="296"/>
      <c r="F211" s="289">
        <v>4</v>
      </c>
      <c r="G211" s="274"/>
      <c r="H211" s="334" t="s">
        <v>668</v>
      </c>
      <c r="I211" s="334"/>
      <c r="J211" s="334"/>
      <c r="K211" s="335"/>
    </row>
    <row r="212" spans="2:11" ht="12.75" customHeight="1">
      <c r="B212" s="338"/>
      <c r="C212" s="339"/>
      <c r="D212" s="339"/>
      <c r="E212" s="339"/>
      <c r="F212" s="339"/>
      <c r="G212" s="339"/>
      <c r="H212" s="339"/>
      <c r="I212" s="339"/>
      <c r="J212" s="339"/>
      <c r="K212" s="340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Kauer</cp:lastModifiedBy>
  <dcterms:modified xsi:type="dcterms:W3CDTF">2016-09-05T06:20:22Z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